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drawings/drawing53.xml" ContentType="application/vnd.openxmlformats-officedocument.drawing+xml"/>
  <Override PartName="/xl/drawings/drawing54.xml" ContentType="application/vnd.openxmlformats-officedocument.drawing+xml"/>
  <Override PartName="/xl/drawings/drawing55.xml" ContentType="application/vnd.openxmlformats-officedocument.drawing+xml"/>
  <Override PartName="/xl/drawings/drawing56.xml" ContentType="application/vnd.openxmlformats-officedocument.drawing+xml"/>
  <Override PartName="/xl/drawings/drawing57.xml" ContentType="application/vnd.openxmlformats-officedocument.drawing+xml"/>
  <Override PartName="/xl/drawings/drawing58.xml" ContentType="application/vnd.openxmlformats-officedocument.drawing+xml"/>
  <Override PartName="/xl/drawings/drawing59.xml" ContentType="application/vnd.openxmlformats-officedocument.drawing+xml"/>
  <Override PartName="/xl/drawings/drawing60.xml" ContentType="application/vnd.openxmlformats-officedocument.drawing+xml"/>
  <Override PartName="/xl/drawings/drawing61.xml" ContentType="application/vnd.openxmlformats-officedocument.drawing+xml"/>
  <Override PartName="/xl/drawings/drawing62.xml" ContentType="application/vnd.openxmlformats-officedocument.drawing+xml"/>
  <Override PartName="/xl/drawings/drawing63.xml" ContentType="application/vnd.openxmlformats-officedocument.drawing+xml"/>
  <Override PartName="/xl/drawings/drawing64.xml" ContentType="application/vnd.openxmlformats-officedocument.drawing+xml"/>
  <Override PartName="/xl/drawings/drawing65.xml" ContentType="application/vnd.openxmlformats-officedocument.drawing+xml"/>
  <Override PartName="/xl/drawings/drawing66.xml" ContentType="application/vnd.openxmlformats-officedocument.drawing+xml"/>
  <Override PartName="/xl/drawings/drawing67.xml" ContentType="application/vnd.openxmlformats-officedocument.drawing+xml"/>
  <Override PartName="/xl/drawings/drawing68.xml" ContentType="application/vnd.openxmlformats-officedocument.drawing+xml"/>
  <Override PartName="/xl/drawings/drawing69.xml" ContentType="application/vnd.openxmlformats-officedocument.drawing+xml"/>
  <Override PartName="/xl/drawings/drawing70.xml" ContentType="application/vnd.openxmlformats-officedocument.drawing+xml"/>
  <Override PartName="/xl/drawings/drawing71.xml" ContentType="application/vnd.openxmlformats-officedocument.drawing+xml"/>
  <Override PartName="/xl/drawings/drawing72.xml" ContentType="application/vnd.openxmlformats-officedocument.drawing+xml"/>
  <Override PartName="/xl/drawings/drawing73.xml" ContentType="application/vnd.openxmlformats-officedocument.drawing+xml"/>
  <Override PartName="/xl/drawings/drawing74.xml" ContentType="application/vnd.openxmlformats-officedocument.drawing+xml"/>
  <Override PartName="/xl/drawings/drawing75.xml" ContentType="application/vnd.openxmlformats-officedocument.drawing+xml"/>
  <Override PartName="/xl/drawings/drawing76.xml" ContentType="application/vnd.openxmlformats-officedocument.drawing+xml"/>
  <Override PartName="/xl/drawings/drawing77.xml" ContentType="application/vnd.openxmlformats-officedocument.drawing+xml"/>
  <Override PartName="/xl/drawings/drawing78.xml" ContentType="application/vnd.openxmlformats-officedocument.drawing+xml"/>
  <Override PartName="/xl/drawings/drawing79.xml" ContentType="application/vnd.openxmlformats-officedocument.drawing+xml"/>
  <Override PartName="/xl/drawings/drawing80.xml" ContentType="application/vnd.openxmlformats-officedocument.drawing+xml"/>
  <Override PartName="/xl/drawings/drawing81.xml" ContentType="application/vnd.openxmlformats-officedocument.drawing+xml"/>
  <Override PartName="/xl/drawings/drawing82.xml" ContentType="application/vnd.openxmlformats-officedocument.drawing+xml"/>
  <Override PartName="/xl/drawings/drawing83.xml" ContentType="application/vnd.openxmlformats-officedocument.drawing+xml"/>
  <Override PartName="/xl/drawings/drawing84.xml" ContentType="application/vnd.openxmlformats-officedocument.drawing+xml"/>
  <Override PartName="/xl/drawings/drawing85.xml" ContentType="application/vnd.openxmlformats-officedocument.drawing+xml"/>
  <Override PartName="/xl/drawings/drawing86.xml" ContentType="application/vnd.openxmlformats-officedocument.drawing+xml"/>
  <Override PartName="/xl/drawings/drawing87.xml" ContentType="application/vnd.openxmlformats-officedocument.drawing+xml"/>
  <Override PartName="/xl/drawings/drawing88.xml" ContentType="application/vnd.openxmlformats-officedocument.drawing+xml"/>
  <Override PartName="/xl/drawings/drawing89.xml" ContentType="application/vnd.openxmlformats-officedocument.drawing+xml"/>
  <Override PartName="/xl/drawings/drawing90.xml" ContentType="application/vnd.openxmlformats-officedocument.drawing+xml"/>
  <Override PartName="/xl/drawings/drawing91.xml" ContentType="application/vnd.openxmlformats-officedocument.drawing+xml"/>
  <Override PartName="/xl/drawings/drawing92.xml" ContentType="application/vnd.openxmlformats-officedocument.drawing+xml"/>
  <Override PartName="/xl/drawings/drawing93.xml" ContentType="application/vnd.openxmlformats-officedocument.drawing+xml"/>
  <Override PartName="/xl/drawings/drawing94.xml" ContentType="application/vnd.openxmlformats-officedocument.drawing+xml"/>
  <Override PartName="/xl/drawings/drawing95.xml" ContentType="application/vnd.openxmlformats-officedocument.drawing+xml"/>
  <Override PartName="/xl/drawings/drawing96.xml" ContentType="application/vnd.openxmlformats-officedocument.drawing+xml"/>
  <Override PartName="/xl/drawings/drawing97.xml" ContentType="application/vnd.openxmlformats-officedocument.drawing+xml"/>
  <Override PartName="/xl/drawings/drawing98.xml" ContentType="application/vnd.openxmlformats-officedocument.drawing+xml"/>
  <Override PartName="/xl/drawings/drawing99.xml" ContentType="application/vnd.openxmlformats-officedocument.drawing+xml"/>
  <Override PartName="/xl/drawings/drawing100.xml" ContentType="application/vnd.openxmlformats-officedocument.drawing+xml"/>
  <Override PartName="/xl/drawings/drawing10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M:\NDS\4000\40500\40502\Masaryk\Bôrik\VO\VO_servis\Masaryk\aktuálne\1. DMS\nahraté v DMS\Zapracované\"/>
    </mc:Choice>
  </mc:AlternateContent>
  <bookViews>
    <workbookView xWindow="0" yWindow="0" windowWidth="28800" windowHeight="12000" tabRatio="853" firstSheet="93" activeTab="98"/>
  </bookViews>
  <sheets>
    <sheet name="Príloha č.1.1 - PS 271-53" sheetId="109" r:id="rId1"/>
    <sheet name="Príloha č.1.2 - PS 271-64.111" sheetId="107" r:id="rId2"/>
    <sheet name="Príloha č.1.3 - PS 271-64.112" sheetId="108" r:id="rId3"/>
    <sheet name="Príloha č.1.4 - PS 271-64.114" sheetId="5" r:id="rId4"/>
    <sheet name="Príloha č.1.5 - PS 271-65.111" sheetId="6" r:id="rId5"/>
    <sheet name="Príloha č.1.6 - PS 271-65.112" sheetId="8" r:id="rId6"/>
    <sheet name="Príloha č.1.7 - PS 271-65.113" sheetId="7" r:id="rId7"/>
    <sheet name="Príloha č.1.8 - PS 271-65.114" sheetId="18" r:id="rId8"/>
    <sheet name="Príloha č.1.9 - PS 271-65.115" sheetId="14" r:id="rId9"/>
    <sheet name="Príloha č.1.10 - PS 271-65.116" sheetId="17" r:id="rId10"/>
    <sheet name="Príloha č.1.11 - PS 271-65.117" sheetId="13" r:id="rId11"/>
    <sheet name="Príloha č.1.12 - PS 271-66.111" sheetId="20" r:id="rId12"/>
    <sheet name="Príloha č.1.13 - PS 271-66.112" sheetId="16" r:id="rId13"/>
    <sheet name="Príloha č.1.14 - PS 271-66.113" sheetId="105" r:id="rId14"/>
    <sheet name="Príloha č.1.15 - PS 271-66.114" sheetId="21" r:id="rId15"/>
    <sheet name="Príloha č.1.16 - PS 271-66.115" sheetId="15" r:id="rId16"/>
    <sheet name="Príloha č.1.17 - PS 271-67.11" sheetId="11" r:id="rId17"/>
    <sheet name="Príloha č.1.18 - PS 271-68.11" sheetId="112" r:id="rId18"/>
    <sheet name="Príloha č.1.19 - PS 271-70.11" sheetId="9" r:id="rId19"/>
    <sheet name="Príloha č.1.20 - PS 311-45.11" sheetId="23" r:id="rId20"/>
    <sheet name="Príloha č.1.21 - Klas. vozidiel" sheetId="80" r:id="rId21"/>
    <sheet name="Príloha č.1.22 - ADR" sheetId="81" r:id="rId22"/>
    <sheet name="Príloha č.1.23 - Prepojenie KD" sheetId="85" r:id="rId23"/>
    <sheet name="Príloha č.1.24 - PTO objekty" sheetId="110" r:id="rId24"/>
    <sheet name="Príloha č.2 - Sumár tunel" sheetId="2" r:id="rId25"/>
    <sheet name="Príloha č.3.1 - SO 220" sheetId="111" r:id="rId26"/>
    <sheet name="Príloha č.4 - Sumár podjazd" sheetId="26" r:id="rId27"/>
    <sheet name="Príloha č.5.1.1 - LM-V STV" sheetId="86" r:id="rId28"/>
    <sheet name="Príloha č.5.1.2 - LM-V KD" sheetId="87" r:id="rId29"/>
    <sheet name="Príloha č.5.1.3 - LM-V RNR" sheetId="88" r:id="rId30"/>
    <sheet name="Príloha č.5.1.4 - LM-V TU" sheetId="89" r:id="rId31"/>
    <sheet name="Príloha č.5.1.5 - LM-V MVV" sheetId="90" r:id="rId32"/>
    <sheet name="Príloha č.5.1.6 - LM-V LD" sheetId="91" r:id="rId33"/>
    <sheet name="Príloha č.5.1.7 - LM-V EZS" sheetId="92" r:id="rId34"/>
    <sheet name="Príloha č.5.1 - Sumár LM-V" sheetId="93" r:id="rId35"/>
    <sheet name="Príloha č.5.2.1 - V-M STV" sheetId="27" r:id="rId36"/>
    <sheet name="Príloha č.5.2.2 - V-M EZS" sheetId="28" r:id="rId37"/>
    <sheet name="Príloha č.5.2.3 - V-M KD" sheetId="29" r:id="rId38"/>
    <sheet name="Príloha č.5.2.4 - V-M CSS" sheetId="30" r:id="rId39"/>
    <sheet name="Príloha č.5.2.5 - V-M TU" sheetId="31" r:id="rId40"/>
    <sheet name="Príloha č.5.2 - Sumár V-M" sheetId="32" r:id="rId41"/>
    <sheet name="Príloha č.5.3.1 - M-JI STV" sheetId="33" r:id="rId42"/>
    <sheet name="Príloha č.5.3.2 - M-JI TD" sheetId="34" r:id="rId43"/>
    <sheet name="Príloha č.5.3.3 - M-JI PDZ" sheetId="35" r:id="rId44"/>
    <sheet name="Príloha č.5.3.4 - M-JI RNR" sheetId="36" r:id="rId45"/>
    <sheet name="Príloha č.5.3.5 - M-JI TU" sheetId="37" r:id="rId46"/>
    <sheet name="Príloha č.5.3.6 - M-JI EZ" sheetId="38" r:id="rId47"/>
    <sheet name="Príloha č.5.3 - Sumár M-JI" sheetId="39" r:id="rId48"/>
    <sheet name="Príloha č.5.4.1 - M-JII STV" sheetId="40" r:id="rId49"/>
    <sheet name="Príloha č.5.4.2 - M-JII KD" sheetId="41" r:id="rId50"/>
    <sheet name="Príloha č.5.4.3 - M-JII RNR" sheetId="42" r:id="rId51"/>
    <sheet name="Príloha č.5.4.4 - M-JII PDZ" sheetId="43" r:id="rId52"/>
    <sheet name="Príloha č.5.4.5 - M-JII LOP" sheetId="44" r:id="rId53"/>
    <sheet name="Príloha č.5.4.6 - M-JII TU" sheetId="45" r:id="rId54"/>
    <sheet name="Príloha č.5.4 - Sumár M-JII" sheetId="46" r:id="rId55"/>
    <sheet name="Príloha č.5.5.1 - M-JIII TU" sheetId="47" r:id="rId56"/>
    <sheet name="Príloha č.5.5.2 - M-JIII STV" sheetId="48" r:id="rId57"/>
    <sheet name="Príloha č.5.5.3 - M-JIII EZS" sheetId="49" r:id="rId58"/>
    <sheet name="Príloha č.5.5.4 - M-JIII KD" sheetId="50" r:id="rId59"/>
    <sheet name="Príloha č.5.5.5 - M-JIII RNR" sheetId="51" r:id="rId60"/>
    <sheet name="Príloha č.5.5.6 - M-JIII PDZ" sheetId="52" r:id="rId61"/>
    <sheet name="Príloha č.5.5 - Sumár M-JIII" sheetId="53" r:id="rId62"/>
    <sheet name="Príloha č.5.6.1 - J-JI STV" sheetId="94" r:id="rId63"/>
    <sheet name="Príloha č.5.6.2 - J-JI EZS" sheetId="96" r:id="rId64"/>
    <sheet name="Príloha č.5.6.3 - J-JI KD" sheetId="98" r:id="rId65"/>
    <sheet name="Príloha č.5.6.4 - J-JI RNR, TU" sheetId="97" r:id="rId66"/>
    <sheet name="Príloha č.5.6.5 - J-JI RS" sheetId="99" r:id="rId67"/>
    <sheet name="Príloha č.5.6.6 - J-JI KV" sheetId="101" r:id="rId68"/>
    <sheet name="Príloha č.5.6.7 - J-JI LOP" sheetId="100" r:id="rId69"/>
    <sheet name="Príloha č.5.6 - Sumár J-JI" sheetId="95" r:id="rId70"/>
    <sheet name="Príl. č.5.7 - ISD stavebná časť" sheetId="84" r:id="rId71"/>
    <sheet name="Príloha č.6 - Sumár ISD" sheetId="54" r:id="rId72"/>
    <sheet name="Príloha č.7.1 - PS 271-64.111" sheetId="55" r:id="rId73"/>
    <sheet name="Príloha č.7.2 - PS 271-64.112" sheetId="56" r:id="rId74"/>
    <sheet name="Príloha č.7.3 - PS 271-64.114" sheetId="57" r:id="rId75"/>
    <sheet name="Príloha č.7.4 - PS 271-65.111" sheetId="58" r:id="rId76"/>
    <sheet name="Príloha č.7.5 - PS 271-65.112" sheetId="59" r:id="rId77"/>
    <sheet name="Príloha č.7.6 - PS 271-65.113" sheetId="60" r:id="rId78"/>
    <sheet name="Príloha č.7.7 - PS 271-65.114" sheetId="61" r:id="rId79"/>
    <sheet name="Príloha č.7.8 - PS 271-65.115" sheetId="63" r:id="rId80"/>
    <sheet name="Príloha č.7.9 - PS 271-65.116" sheetId="62" r:id="rId81"/>
    <sheet name="Príloha č.7.10 - PS 271-65.117" sheetId="64" r:id="rId82"/>
    <sheet name="Príloha č.7.11 - PS 271-66.111" sheetId="65" r:id="rId83"/>
    <sheet name="Príloha č.7.12 - PS 271-66.112" sheetId="66" r:id="rId84"/>
    <sheet name="Príloha č.7.13 - PS 271-66.113" sheetId="67" r:id="rId85"/>
    <sheet name="Príloha č.7.14 - PS 271-66.114" sheetId="68" r:id="rId86"/>
    <sheet name="Príloha č.7.15 - PS 271-66.115" sheetId="69" r:id="rId87"/>
    <sheet name="Príloha č.7.16 - PS 271-67.11" sheetId="70" r:id="rId88"/>
    <sheet name="Príloha č.7.17 - PS 271-68.11" sheetId="71" r:id="rId89"/>
    <sheet name="Príloha č.7.18 - PS 271-70.11" sheetId="72" r:id="rId90"/>
    <sheet name="Príloha č.7.20 - TB staveb časť" sheetId="104" r:id="rId91"/>
    <sheet name="Príloha č.7.19 - PS 311-45.11" sheetId="73" r:id="rId92"/>
    <sheet name="Príloha č.7.21 - SO 220" sheetId="74" r:id="rId93"/>
    <sheet name="Príloha č.7.22 - ISD LM-V" sheetId="102" r:id="rId94"/>
    <sheet name="Príloha č.7.23 - ISD V-M-J" sheetId="75" r:id="rId95"/>
    <sheet name="Príloha č.7.24 - ISD J-J" sheetId="103" r:id="rId96"/>
    <sheet name="Príloha č.8 - Sumár ND" sheetId="76" r:id="rId97"/>
    <sheet name="Príloha č.9 - Opravy" sheetId="78" r:id="rId98"/>
    <sheet name="Príloha č.10 - Cena KB" sheetId="113" r:id="rId99"/>
    <sheet name="Príloha č.11 - Hodn. správy" sheetId="115" r:id="rId100"/>
    <sheet name="Príloha č.1 k A.2 " sheetId="79" r:id="rId101"/>
  </sheets>
  <definedNames>
    <definedName name="_xlnm.Print_Titles" localSheetId="70">'Príl. č.5.7 - ISD stavebná časť'!$1:$8</definedName>
    <definedName name="_xlnm.Print_Titles" localSheetId="100">'Príloha č.1 k A.2 '!$1:$7</definedName>
    <definedName name="_xlnm.Print_Titles" localSheetId="0">'Príloha č.1.1 - PS 271-53'!$1:$7</definedName>
    <definedName name="_xlnm.Print_Titles" localSheetId="9">'Príloha č.1.10 - PS 271-65.116'!$1:$7</definedName>
    <definedName name="_xlnm.Print_Titles" localSheetId="10">'Príloha č.1.11 - PS 271-65.117'!$1:$7</definedName>
    <definedName name="_xlnm.Print_Titles" localSheetId="11">'Príloha č.1.12 - PS 271-66.111'!$1:$7</definedName>
    <definedName name="_xlnm.Print_Titles" localSheetId="12">'Príloha č.1.13 - PS 271-66.112'!$1:$7</definedName>
    <definedName name="_xlnm.Print_Titles" localSheetId="13">'Príloha č.1.14 - PS 271-66.113'!$1:$7</definedName>
    <definedName name="_xlnm.Print_Titles" localSheetId="14">'Príloha č.1.15 - PS 271-66.114'!$1:$7</definedName>
    <definedName name="_xlnm.Print_Titles" localSheetId="15">'Príloha č.1.16 - PS 271-66.115'!$1:$7</definedName>
    <definedName name="_xlnm.Print_Titles" localSheetId="16">'Príloha č.1.17 - PS 271-67.11'!$1:$7</definedName>
    <definedName name="_xlnm.Print_Titles" localSheetId="17">'Príloha č.1.18 - PS 271-68.11'!$1:$7</definedName>
    <definedName name="_xlnm.Print_Titles" localSheetId="18">'Príloha č.1.19 - PS 271-70.11'!$1:$7</definedName>
    <definedName name="_xlnm.Print_Titles" localSheetId="1">'Príloha č.1.2 - PS 271-64.111'!$1:$7</definedName>
    <definedName name="_xlnm.Print_Titles" localSheetId="19">'Príloha č.1.20 - PS 311-45.11'!$1:$7</definedName>
    <definedName name="_xlnm.Print_Titles" localSheetId="20">'Príloha č.1.21 - Klas. vozidiel'!$1:$7</definedName>
    <definedName name="_xlnm.Print_Titles" localSheetId="21">'Príloha č.1.22 - ADR'!$1:$7</definedName>
    <definedName name="_xlnm.Print_Titles" localSheetId="23">'Príloha č.1.24 - PTO objekty'!$1:$7</definedName>
    <definedName name="_xlnm.Print_Titles" localSheetId="2">'Príloha č.1.3 - PS 271-64.112'!$1:$7</definedName>
    <definedName name="_xlnm.Print_Titles" localSheetId="3">'Príloha č.1.4 - PS 271-64.114'!$1:$7</definedName>
    <definedName name="_xlnm.Print_Titles" localSheetId="4">'Príloha č.1.5 - PS 271-65.111'!$1:$7</definedName>
    <definedName name="_xlnm.Print_Titles" localSheetId="5">'Príloha č.1.6 - PS 271-65.112'!$1:$7</definedName>
    <definedName name="_xlnm.Print_Titles" localSheetId="6">'Príloha č.1.7 - PS 271-65.113'!$1:$7</definedName>
    <definedName name="_xlnm.Print_Titles" localSheetId="7">'Príloha č.1.8 - PS 271-65.114'!$1:$7</definedName>
    <definedName name="_xlnm.Print_Titles" localSheetId="8">'Príloha č.1.9 - PS 271-65.115'!$1:$7</definedName>
    <definedName name="_xlnm.Print_Titles" localSheetId="98">'Príloha č.10 - Cena KB'!$1:$7</definedName>
    <definedName name="_xlnm.Print_Titles" localSheetId="99">'Príloha č.11 - Hodn. správy'!$1:$16</definedName>
    <definedName name="_xlnm.Print_Titles" localSheetId="58">'Príloha č.5.5.4 - M-JIII KD'!$1:$5</definedName>
    <definedName name="_xlnm.Print_Titles" localSheetId="82">'Príloha č.7.11 - PS 271-66.111'!$1:$6</definedName>
    <definedName name="_xlnm.Print_Titles" localSheetId="85">'Príloha č.7.14 - PS 271-66.114'!$1:$6</definedName>
    <definedName name="_xlnm.Print_Titles" localSheetId="86">'Príloha č.7.15 - PS 271-66.115'!$1:$6</definedName>
    <definedName name="_xlnm.Print_Titles" localSheetId="89">'Príloha č.7.18 - PS 271-70.11'!$1:$6</definedName>
    <definedName name="_xlnm.Print_Titles" localSheetId="73">'Príloha č.7.2 - PS 271-64.112'!$1:$6</definedName>
    <definedName name="_xlnm.Print_Titles" localSheetId="92">'Príloha č.7.21 - SO 220'!$1:$6</definedName>
    <definedName name="_xlnm.Print_Titles" localSheetId="93">'Príloha č.7.22 - ISD LM-V'!$1:$6</definedName>
    <definedName name="_xlnm.Print_Titles" localSheetId="94">'Príloha č.7.23 - ISD V-M-J'!$1:$6</definedName>
    <definedName name="_xlnm.Print_Titles" localSheetId="95">'Príloha č.7.24 - ISD J-J'!$1:$6</definedName>
    <definedName name="_xlnm.Print_Titles" localSheetId="74">'Príloha č.7.3 - PS 271-64.114'!$1:$6</definedName>
    <definedName name="_xlnm.Print_Titles" localSheetId="75">'Príloha č.7.4 - PS 271-65.111'!$1:$6</definedName>
    <definedName name="_xlnm.Print_Titles" localSheetId="76">'Príloha č.7.5 - PS 271-65.112'!$1:$6</definedName>
    <definedName name="_xlnm.Print_Area" localSheetId="100">'Príloha č.1 k A.2 '!$A$1:$B$33</definedName>
    <definedName name="_xlnm.Print_Area" localSheetId="0">'Príloha č.1.1 - PS 271-53'!$A$1:$Q$16</definedName>
    <definedName name="_xlnm.Print_Area" localSheetId="9">'Príloha č.1.10 - PS 271-65.116'!$A$1:$Q$31</definedName>
    <definedName name="_xlnm.Print_Area" localSheetId="10">'Príloha č.1.11 - PS 271-65.117'!$A$1:$Q$23</definedName>
    <definedName name="_xlnm.Print_Area" localSheetId="11">'Príloha č.1.12 - PS 271-66.111'!$A$1:$Q$193</definedName>
    <definedName name="_xlnm.Print_Area" localSheetId="12">'Príloha č.1.13 - PS 271-66.112'!$A$1:$Q$23</definedName>
    <definedName name="_xlnm.Print_Area" localSheetId="13">'Príloha č.1.14 - PS 271-66.113'!$A$1:$P$48</definedName>
    <definedName name="_xlnm.Print_Area" localSheetId="14">'Príloha č.1.15 - PS 271-66.114'!$A$1:$Q$60</definedName>
    <definedName name="_xlnm.Print_Area" localSheetId="15">'Príloha č.1.16 - PS 271-66.115'!$A$1:$Q$110</definedName>
    <definedName name="_xlnm.Print_Area" localSheetId="16">'Príloha č.1.17 - PS 271-67.11'!$A$1:$P$23</definedName>
    <definedName name="_xlnm.Print_Area" localSheetId="17">'Príloha č.1.18 - PS 271-68.11'!$A$1:$Q$68</definedName>
    <definedName name="_xlnm.Print_Area" localSheetId="18">'Príloha č.1.19 - PS 271-70.11'!$A$1:$R$41</definedName>
    <definedName name="_xlnm.Print_Area" localSheetId="1">'Príloha č.1.2 - PS 271-64.111'!$A$3:$Q$3</definedName>
    <definedName name="_xlnm.Print_Area" localSheetId="19">'Príloha č.1.20 - PS 311-45.11'!$A$1:$Q$26</definedName>
    <definedName name="_xlnm.Print_Area" localSheetId="21">'Príloha č.1.22 - ADR'!$A$1:$Q$51</definedName>
    <definedName name="_xlnm.Print_Area" localSheetId="23">'Príloha č.1.24 - PTO objekty'!$A$1:$Q$20</definedName>
    <definedName name="_xlnm.Print_Area" localSheetId="2">'Príloha č.1.3 - PS 271-64.112'!$A$1:$Q$32</definedName>
    <definedName name="_xlnm.Print_Area" localSheetId="3">'Príloha č.1.4 - PS 271-64.114'!$A$1:$Q$35</definedName>
    <definedName name="_xlnm.Print_Area" localSheetId="4">'Príloha č.1.5 - PS 271-65.111'!$A$1:$R$45</definedName>
    <definedName name="_xlnm.Print_Area" localSheetId="5">'Príloha č.1.6 - PS 271-65.112'!$A$1:$Q$274</definedName>
    <definedName name="_xlnm.Print_Area" localSheetId="6">'Príloha č.1.7 - PS 271-65.113'!$A$1:$Q$71</definedName>
    <definedName name="_xlnm.Print_Area" localSheetId="7">'Príloha č.1.8 - PS 271-65.114'!$A$1:$Q$57</definedName>
    <definedName name="_xlnm.Print_Area" localSheetId="8">'Príloha č.1.9 - PS 271-65.115'!$A$1:$Q$21</definedName>
    <definedName name="_xlnm.Print_Area" localSheetId="98">'Príloha č.10 - Cena KB'!$A$1:$M$55</definedName>
    <definedName name="_xlnm.Print_Area" localSheetId="99">'Príloha č.11 - Hodn. správy'!$A$1:$H$32</definedName>
    <definedName name="_xlnm.Print_Area" localSheetId="24">'Príloha č.2 - Sumár tunel'!$A$1:$C$39</definedName>
    <definedName name="_xlnm.Print_Area" localSheetId="26">'Príloha č.4 - Sumár podjazd'!$A$1:$C$16</definedName>
    <definedName name="_xlnm.Print_Area" localSheetId="45">'Príloha č.5.3.5 - M-JI TU'!$A$1:$J$41</definedName>
    <definedName name="_xlnm.Print_Area" localSheetId="51">'Príloha č.5.4.4 - M-JII PDZ'!$A$1:$J$16</definedName>
    <definedName name="_xlnm.Print_Area" localSheetId="53">'Príloha č.5.4.6 - M-JII TU'!$A$1:$J$38</definedName>
    <definedName name="_xlnm.Print_Area" localSheetId="55">'Príloha č.5.5.1 - M-JIII TU'!$A$1:$J$38</definedName>
    <definedName name="_xlnm.Print_Area" localSheetId="58">'Príloha č.5.5.4 - M-JIII KD'!$A$1:$J$68</definedName>
    <definedName name="_xlnm.Print_Area" localSheetId="62">'Príloha č.5.6.1 - J-JI STV'!$A$1:$J$19</definedName>
    <definedName name="_xlnm.Print_Area" localSheetId="63">'Príloha č.5.6.2 - J-JI EZS'!$A$1:$J$19</definedName>
    <definedName name="_xlnm.Print_Area" localSheetId="64">'Príloha č.5.6.3 - J-JI KD'!$A$1:$J$39</definedName>
    <definedName name="_xlnm.Print_Area" localSheetId="65">'Príloha č.5.6.4 - J-JI RNR, TU'!$A$1:$J$21</definedName>
    <definedName name="_xlnm.Print_Area" localSheetId="66">'Príloha č.5.6.5 - J-JI RS'!$A$1:$J$10</definedName>
    <definedName name="_xlnm.Print_Area" localSheetId="67">'Príloha č.5.6.6 - J-JI KV'!$A$1:$J$25</definedName>
    <definedName name="_xlnm.Print_Area" localSheetId="68">'Príloha č.5.6.7 - J-JI LOP'!$A$1:$J$9</definedName>
    <definedName name="_xlnm.Print_Area" localSheetId="75">'Príloha č.7.4 - PS 271-65.111'!$A$1:$I$64</definedName>
  </definedNames>
  <calcPr calcId="162913" fullPrecision="0"/>
</workbook>
</file>

<file path=xl/calcChain.xml><?xml version="1.0" encoding="utf-8"?>
<calcChain xmlns="http://schemas.openxmlformats.org/spreadsheetml/2006/main">
  <c r="H19" i="115" l="1"/>
  <c r="H20" i="115"/>
  <c r="H21" i="115"/>
  <c r="H22" i="115"/>
  <c r="H18" i="115"/>
  <c r="H23" i="115" s="1"/>
  <c r="H26" i="115" s="1"/>
  <c r="F37" i="113" l="1"/>
  <c r="D37" i="113"/>
  <c r="I62" i="58" l="1"/>
  <c r="I61" i="58"/>
  <c r="I34" i="58"/>
  <c r="I35" i="58"/>
  <c r="I36" i="58"/>
  <c r="I37" i="58"/>
  <c r="I38" i="58"/>
  <c r="I39" i="58"/>
  <c r="I40" i="58"/>
  <c r="I41" i="58"/>
  <c r="I42" i="58"/>
  <c r="I43" i="58"/>
  <c r="I44" i="58"/>
  <c r="I45" i="58"/>
  <c r="I46" i="58"/>
  <c r="I47" i="58"/>
  <c r="I48" i="58"/>
  <c r="I49" i="58"/>
  <c r="I50" i="58"/>
  <c r="I51" i="58"/>
  <c r="I52" i="58"/>
  <c r="I53" i="58"/>
  <c r="I54" i="58"/>
  <c r="I55" i="58"/>
  <c r="I56" i="58"/>
  <c r="I57" i="58"/>
  <c r="I58" i="58"/>
  <c r="I59" i="58"/>
  <c r="I60" i="58"/>
  <c r="F46" i="113" l="1"/>
  <c r="F45" i="113"/>
  <c r="F44" i="113"/>
  <c r="F43" i="113"/>
  <c r="F42" i="113"/>
  <c r="F41" i="113"/>
  <c r="F40" i="113"/>
  <c r="F39" i="113"/>
  <c r="F38" i="113"/>
  <c r="F35" i="113"/>
  <c r="F33" i="113"/>
  <c r="F32" i="113"/>
  <c r="F31" i="113"/>
  <c r="D30" i="113"/>
  <c r="F30" i="113" s="1"/>
  <c r="D29" i="113"/>
  <c r="F29" i="113" s="1"/>
  <c r="D28" i="113"/>
  <c r="F28" i="113" s="1"/>
  <c r="F27" i="113"/>
  <c r="F26" i="113"/>
  <c r="F25" i="113"/>
  <c r="F24" i="113"/>
  <c r="F23" i="113"/>
  <c r="F22" i="113"/>
  <c r="F21" i="113"/>
  <c r="F20" i="113"/>
  <c r="F17" i="113"/>
  <c r="F15" i="113"/>
  <c r="F14" i="113"/>
  <c r="F13" i="113"/>
  <c r="F12" i="113"/>
  <c r="F11" i="113"/>
  <c r="F10" i="113"/>
  <c r="F9" i="113"/>
  <c r="F49" i="113" l="1"/>
  <c r="F51" i="113" s="1"/>
  <c r="B15" i="79" s="1"/>
  <c r="F53" i="113" l="1"/>
  <c r="F55" i="113" s="1"/>
  <c r="I53" i="72"/>
  <c r="I25" i="72"/>
  <c r="I24" i="72"/>
  <c r="I23" i="72"/>
  <c r="I22" i="72"/>
  <c r="I21" i="72"/>
  <c r="I20" i="72"/>
  <c r="I19" i="72"/>
  <c r="I18" i="72"/>
  <c r="I17" i="72"/>
  <c r="I9" i="72"/>
  <c r="P91" i="111" l="1"/>
  <c r="P90" i="111"/>
  <c r="J39" i="98"/>
  <c r="G38" i="98"/>
  <c r="J38" i="98" s="1"/>
  <c r="J66" i="50"/>
  <c r="G65" i="50"/>
  <c r="J65" i="50" s="1"/>
  <c r="J32" i="41"/>
  <c r="G31" i="41"/>
  <c r="J31" i="41" s="1"/>
  <c r="J33" i="34"/>
  <c r="G32" i="34"/>
  <c r="J32" i="34" s="1"/>
  <c r="G74" i="87"/>
  <c r="J74" i="87" s="1"/>
  <c r="G33" i="29"/>
  <c r="J33" i="29" s="1"/>
  <c r="J34" i="29" s="1"/>
  <c r="Q193" i="20"/>
  <c r="Q192" i="20"/>
  <c r="Q272" i="8"/>
  <c r="Q270" i="8"/>
  <c r="H28" i="115" l="1"/>
  <c r="H30" i="115" l="1"/>
  <c r="H32" i="115" s="1"/>
  <c r="B16" i="79"/>
  <c r="R20" i="9"/>
  <c r="R17" i="9"/>
  <c r="R16" i="9"/>
  <c r="D18" i="78" l="1"/>
  <c r="D11" i="78"/>
  <c r="D12" i="78"/>
  <c r="D13" i="78"/>
  <c r="D14" i="78"/>
  <c r="D15" i="78"/>
  <c r="Q65" i="112" l="1"/>
  <c r="Q16" i="109"/>
  <c r="Q44" i="107" l="1"/>
  <c r="I8" i="72" l="1"/>
  <c r="Q44" i="112" l="1"/>
  <c r="P10" i="11"/>
  <c r="Q32" i="7"/>
  <c r="Q23" i="108"/>
  <c r="Q15" i="108"/>
  <c r="Q31" i="108"/>
  <c r="Q32" i="108" l="1"/>
  <c r="R11" i="9" l="1"/>
  <c r="P33" i="111" l="1"/>
  <c r="P25" i="111"/>
  <c r="P23" i="111"/>
  <c r="Q64" i="112" l="1"/>
  <c r="Q101" i="15"/>
  <c r="Q102" i="15"/>
  <c r="Q96" i="15"/>
  <c r="Q95" i="15"/>
  <c r="Q84" i="15"/>
  <c r="Q85" i="15"/>
  <c r="Q86" i="15"/>
  <c r="Q87" i="15"/>
  <c r="Q88" i="15"/>
  <c r="Q89" i="15"/>
  <c r="Q90" i="15"/>
  <c r="Q83" i="15"/>
  <c r="I79" i="69"/>
  <c r="Q56" i="18"/>
  <c r="Q55" i="18"/>
  <c r="I56" i="57" l="1"/>
  <c r="R39" i="9" l="1"/>
  <c r="I99" i="75" l="1"/>
  <c r="G63" i="50" l="1"/>
  <c r="G62" i="50"/>
  <c r="Q15" i="109" l="1"/>
  <c r="Q27" i="17" l="1"/>
  <c r="Q17" i="17"/>
  <c r="Q16" i="17"/>
  <c r="Q42" i="15"/>
  <c r="I258" i="75" l="1"/>
  <c r="I256" i="75"/>
  <c r="I255" i="75"/>
  <c r="G37" i="45" l="1"/>
  <c r="J37" i="45" s="1"/>
  <c r="G36" i="45"/>
  <c r="J36" i="45" s="1"/>
  <c r="G39" i="37"/>
  <c r="J39" i="37" s="1"/>
  <c r="D20" i="78" l="1"/>
  <c r="D10" i="78"/>
  <c r="D8" i="78" s="1"/>
  <c r="D22" i="78" s="1"/>
  <c r="I254" i="75"/>
  <c r="I68" i="57"/>
  <c r="I67" i="57"/>
  <c r="G36" i="98"/>
  <c r="J36" i="98" s="1"/>
  <c r="G35" i="98"/>
  <c r="J35" i="98" s="1"/>
  <c r="G13" i="52"/>
  <c r="J13" i="52" s="1"/>
  <c r="G12" i="52"/>
  <c r="J12" i="52" s="1"/>
  <c r="G19" i="97"/>
  <c r="J19" i="97" s="1"/>
  <c r="J63" i="50"/>
  <c r="J62" i="50"/>
  <c r="G36" i="47"/>
  <c r="J36" i="47" s="1"/>
  <c r="Q58" i="112" l="1"/>
  <c r="Q51" i="112"/>
  <c r="Q37" i="112"/>
  <c r="Q30" i="112"/>
  <c r="Q23" i="112"/>
  <c r="Q15" i="112"/>
  <c r="C26" i="2" l="1"/>
  <c r="P88" i="111"/>
  <c r="P87" i="111"/>
  <c r="P86" i="111"/>
  <c r="P85" i="111"/>
  <c r="P84" i="111"/>
  <c r="P83" i="111"/>
  <c r="P82" i="111"/>
  <c r="P81" i="111"/>
  <c r="P80" i="111"/>
  <c r="P79" i="111"/>
  <c r="P78" i="111"/>
  <c r="P77" i="111"/>
  <c r="P76" i="111"/>
  <c r="P75" i="111"/>
  <c r="P74" i="111"/>
  <c r="P73" i="111"/>
  <c r="P72" i="111"/>
  <c r="P71" i="111"/>
  <c r="P69" i="111"/>
  <c r="P62" i="111"/>
  <c r="P55" i="111"/>
  <c r="P48" i="111"/>
  <c r="P41" i="111"/>
  <c r="P15" i="111"/>
  <c r="P14" i="111"/>
  <c r="P13" i="111"/>
  <c r="P11" i="111"/>
  <c r="P10" i="111"/>
  <c r="P9" i="111"/>
  <c r="G13" i="38"/>
  <c r="C9" i="26" l="1"/>
  <c r="C8" i="26" s="1"/>
  <c r="Q50" i="7"/>
  <c r="Q267" i="8"/>
  <c r="R27" i="6"/>
  <c r="G41" i="31"/>
  <c r="J41" i="31" s="1"/>
  <c r="G40" i="89"/>
  <c r="J40" i="89" s="1"/>
  <c r="C12" i="26" l="1"/>
  <c r="C14" i="26" s="1"/>
  <c r="Q19" i="110"/>
  <c r="Q17" i="110"/>
  <c r="Q12" i="110"/>
  <c r="Q20" i="110" s="1"/>
  <c r="C9" i="2"/>
  <c r="Q43" i="107"/>
  <c r="Q28" i="107"/>
  <c r="Q11" i="107"/>
  <c r="C32" i="2" l="1"/>
  <c r="C11" i="2"/>
  <c r="C10" i="2"/>
  <c r="G54" i="91"/>
  <c r="J54" i="91" s="1"/>
  <c r="G55" i="91"/>
  <c r="G56" i="91"/>
  <c r="J56" i="91" s="1"/>
  <c r="G57" i="91"/>
  <c r="J57" i="91" s="1"/>
  <c r="G58" i="91"/>
  <c r="G59" i="91"/>
  <c r="G60" i="91"/>
  <c r="J60" i="91" s="1"/>
  <c r="G61" i="91"/>
  <c r="J61" i="91" s="1"/>
  <c r="G62" i="91"/>
  <c r="J62" i="91" s="1"/>
  <c r="J55" i="91"/>
  <c r="J58" i="91"/>
  <c r="J59" i="91"/>
  <c r="G53" i="91"/>
  <c r="J53" i="91" s="1"/>
  <c r="G72" i="87" l="1"/>
  <c r="J72" i="87" s="1"/>
  <c r="G37" i="87"/>
  <c r="G38" i="87"/>
  <c r="J38" i="87" s="1"/>
  <c r="G39" i="87"/>
  <c r="J39" i="87" s="1"/>
  <c r="G40" i="87"/>
  <c r="G41" i="87"/>
  <c r="J41" i="87" s="1"/>
  <c r="G42" i="87"/>
  <c r="J42" i="87" s="1"/>
  <c r="G43" i="87"/>
  <c r="J43" i="87" s="1"/>
  <c r="G44" i="87"/>
  <c r="J44" i="87" s="1"/>
  <c r="G45" i="87"/>
  <c r="J45" i="87" s="1"/>
  <c r="G46" i="87"/>
  <c r="J46" i="87" s="1"/>
  <c r="G47" i="87"/>
  <c r="J47" i="87" s="1"/>
  <c r="G48" i="87"/>
  <c r="G49" i="87"/>
  <c r="J49" i="87" s="1"/>
  <c r="G50" i="87"/>
  <c r="J50" i="87" s="1"/>
  <c r="G51" i="87"/>
  <c r="G52" i="87"/>
  <c r="G53" i="87"/>
  <c r="G54" i="87"/>
  <c r="G55" i="87"/>
  <c r="J55" i="87" s="1"/>
  <c r="G56" i="87"/>
  <c r="J56" i="87" s="1"/>
  <c r="G57" i="87"/>
  <c r="J57" i="87" s="1"/>
  <c r="G58" i="87"/>
  <c r="J58" i="87" s="1"/>
  <c r="G59" i="87"/>
  <c r="J59" i="87" s="1"/>
  <c r="G60" i="87"/>
  <c r="J60" i="87" s="1"/>
  <c r="G61" i="87"/>
  <c r="J61" i="87" s="1"/>
  <c r="G62" i="87"/>
  <c r="J62" i="87" s="1"/>
  <c r="G63" i="87"/>
  <c r="G64" i="87"/>
  <c r="J64" i="87" s="1"/>
  <c r="G65" i="87"/>
  <c r="J65" i="87" s="1"/>
  <c r="G66" i="87"/>
  <c r="J66" i="87" s="1"/>
  <c r="G67" i="87"/>
  <c r="J67" i="87" s="1"/>
  <c r="G68" i="87"/>
  <c r="J68" i="87" s="1"/>
  <c r="G69" i="87"/>
  <c r="J69" i="87" s="1"/>
  <c r="G70" i="87"/>
  <c r="J70" i="87" s="1"/>
  <c r="G71" i="87"/>
  <c r="J71" i="87" s="1"/>
  <c r="J37" i="87"/>
  <c r="J40" i="87"/>
  <c r="J48" i="87"/>
  <c r="J51" i="87"/>
  <c r="J52" i="87"/>
  <c r="J53" i="87"/>
  <c r="J54" i="87"/>
  <c r="J63" i="87"/>
  <c r="I163" i="102"/>
  <c r="I95" i="102"/>
  <c r="I96" i="102"/>
  <c r="I97" i="102"/>
  <c r="I98" i="102"/>
  <c r="I99" i="102"/>
  <c r="I100" i="102"/>
  <c r="I101" i="102"/>
  <c r="I102" i="102"/>
  <c r="I103" i="102"/>
  <c r="I104" i="102"/>
  <c r="I105" i="102"/>
  <c r="I106" i="102"/>
  <c r="I107" i="102"/>
  <c r="I108" i="102"/>
  <c r="I109" i="102"/>
  <c r="I110" i="102"/>
  <c r="I111" i="102"/>
  <c r="I112" i="102"/>
  <c r="I113" i="102"/>
  <c r="I114" i="102"/>
  <c r="I115" i="102"/>
  <c r="I116" i="102"/>
  <c r="I117" i="102"/>
  <c r="I118" i="102"/>
  <c r="I119" i="102"/>
  <c r="I120" i="102"/>
  <c r="I121" i="102"/>
  <c r="I122" i="102"/>
  <c r="I123" i="102"/>
  <c r="I124" i="102"/>
  <c r="I125" i="102"/>
  <c r="I126" i="102"/>
  <c r="I127" i="102"/>
  <c r="I128" i="102"/>
  <c r="I129" i="102"/>
  <c r="I130" i="102"/>
  <c r="I131" i="102"/>
  <c r="I132" i="102"/>
  <c r="I133" i="102"/>
  <c r="I134" i="102"/>
  <c r="I135" i="102"/>
  <c r="I136" i="102"/>
  <c r="I137" i="102"/>
  <c r="I138" i="102"/>
  <c r="I139" i="102"/>
  <c r="I140" i="102"/>
  <c r="I141" i="102"/>
  <c r="I142" i="102"/>
  <c r="I143" i="102"/>
  <c r="I144" i="102"/>
  <c r="I145" i="102"/>
  <c r="I146" i="102"/>
  <c r="I147" i="102"/>
  <c r="I148" i="102"/>
  <c r="I149" i="102"/>
  <c r="I150" i="102"/>
  <c r="I151" i="102"/>
  <c r="I152" i="102"/>
  <c r="I153" i="102"/>
  <c r="I154" i="102"/>
  <c r="I155" i="102"/>
  <c r="I156" i="102"/>
  <c r="I157" i="102"/>
  <c r="I158" i="102"/>
  <c r="I159" i="102"/>
  <c r="I160" i="102"/>
  <c r="I161" i="102"/>
  <c r="I162" i="102"/>
  <c r="I94" i="102"/>
  <c r="G7" i="49" l="1"/>
  <c r="G24" i="42" l="1"/>
  <c r="P47" i="105" l="1"/>
  <c r="P46" i="105"/>
  <c r="P45" i="105"/>
  <c r="P44" i="105"/>
  <c r="P37" i="105"/>
  <c r="P36" i="105"/>
  <c r="P35" i="105"/>
  <c r="P34" i="105"/>
  <c r="P27" i="105"/>
  <c r="P26" i="105"/>
  <c r="P25" i="105"/>
  <c r="P24" i="105"/>
  <c r="P17" i="105"/>
  <c r="P16" i="105"/>
  <c r="P15" i="105"/>
  <c r="P14" i="105"/>
  <c r="P48" i="105" s="1"/>
  <c r="C22" i="2" l="1"/>
  <c r="I93" i="102"/>
  <c r="I92" i="102"/>
  <c r="I91" i="102"/>
  <c r="I90" i="102"/>
  <c r="I89" i="102"/>
  <c r="I88" i="102"/>
  <c r="I87" i="102"/>
  <c r="I86" i="102"/>
  <c r="I85" i="102"/>
  <c r="I84" i="102"/>
  <c r="I83" i="102"/>
  <c r="I82" i="102"/>
  <c r="Q30" i="17"/>
  <c r="Q85" i="5"/>
  <c r="Q84" i="5"/>
  <c r="I184" i="75" l="1"/>
  <c r="I182" i="75"/>
  <c r="I183" i="75"/>
  <c r="I144" i="75"/>
  <c r="I77" i="75"/>
  <c r="I74" i="75"/>
  <c r="I75" i="75"/>
  <c r="I76" i="75"/>
  <c r="I261" i="75"/>
  <c r="I260" i="75"/>
  <c r="I259" i="75"/>
  <c r="I251" i="75"/>
  <c r="I252" i="75"/>
  <c r="I253" i="75"/>
  <c r="I80" i="69"/>
  <c r="I77" i="69"/>
  <c r="I78" i="69"/>
  <c r="I76" i="69"/>
  <c r="I66" i="57"/>
  <c r="I65" i="57" l="1"/>
  <c r="Q94" i="5"/>
  <c r="Q93" i="5"/>
  <c r="Q90" i="5"/>
  <c r="R43" i="6" l="1"/>
  <c r="R42" i="6"/>
  <c r="R34" i="6"/>
  <c r="R35" i="6"/>
  <c r="R36" i="6"/>
  <c r="R37" i="6"/>
  <c r="R38" i="6"/>
  <c r="R39" i="6"/>
  <c r="R40" i="6"/>
  <c r="R33" i="6"/>
  <c r="R32" i="6"/>
  <c r="R31" i="6"/>
  <c r="R30" i="6"/>
  <c r="R29" i="6"/>
  <c r="R16" i="6"/>
  <c r="R15" i="6"/>
  <c r="R14" i="6"/>
  <c r="R13" i="6"/>
  <c r="R12" i="6"/>
  <c r="R11" i="6"/>
  <c r="R10" i="6"/>
  <c r="R9" i="6"/>
  <c r="R19" i="6"/>
  <c r="R20" i="6"/>
  <c r="R21" i="6"/>
  <c r="R22" i="6"/>
  <c r="R23" i="6"/>
  <c r="R24" i="6"/>
  <c r="I19" i="104"/>
  <c r="I51" i="72"/>
  <c r="I50" i="72"/>
  <c r="G16" i="97"/>
  <c r="J16" i="97" s="1"/>
  <c r="R45" i="6" l="1"/>
  <c r="I60" i="57"/>
  <c r="Q69" i="7"/>
  <c r="Q70" i="7"/>
  <c r="Q68" i="7"/>
  <c r="Q67" i="7"/>
  <c r="Q66" i="7"/>
  <c r="Q65" i="7"/>
  <c r="Q64" i="7"/>
  <c r="Q63" i="7"/>
  <c r="Q61" i="7"/>
  <c r="Q60" i="7"/>
  <c r="Q59" i="7"/>
  <c r="Q58" i="7"/>
  <c r="Q57" i="7"/>
  <c r="Q56" i="7"/>
  <c r="Q55" i="7"/>
  <c r="Q54" i="7"/>
  <c r="Q53" i="7"/>
  <c r="Q52" i="7"/>
  <c r="I47" i="69" l="1"/>
  <c r="I46" i="69"/>
  <c r="R23" i="9"/>
  <c r="Q66" i="15"/>
  <c r="Q91" i="5"/>
  <c r="I59" i="57" l="1"/>
  <c r="I58" i="57"/>
  <c r="I57" i="57"/>
  <c r="I32" i="57"/>
  <c r="I33" i="57"/>
  <c r="I8" i="62" l="1"/>
  <c r="I11" i="104"/>
  <c r="I12" i="104"/>
  <c r="I13" i="104"/>
  <c r="I14" i="104"/>
  <c r="I15" i="104"/>
  <c r="I16" i="104"/>
  <c r="I17" i="104"/>
  <c r="I34" i="72"/>
  <c r="I33" i="72"/>
  <c r="I32" i="72"/>
  <c r="I31" i="72"/>
  <c r="I30" i="72"/>
  <c r="I29" i="72"/>
  <c r="I28" i="71"/>
  <c r="I27" i="71"/>
  <c r="I26" i="71"/>
  <c r="I20" i="74"/>
  <c r="I31" i="57"/>
  <c r="I10" i="104"/>
  <c r="I9" i="104"/>
  <c r="I52" i="59"/>
  <c r="I53" i="59"/>
  <c r="I51" i="59"/>
  <c r="I39" i="60"/>
  <c r="I18" i="70"/>
  <c r="I66" i="74" l="1"/>
  <c r="I65" i="74"/>
  <c r="I64" i="74"/>
  <c r="I68" i="74" l="1"/>
  <c r="I41" i="69"/>
  <c r="I40" i="69"/>
  <c r="I48" i="59"/>
  <c r="I46" i="59"/>
  <c r="I22" i="104" l="1"/>
  <c r="I21" i="104"/>
  <c r="I8" i="104"/>
  <c r="I23" i="104" s="1"/>
  <c r="C28" i="76" l="1"/>
  <c r="Q41" i="81" l="1"/>
  <c r="Q40" i="81"/>
  <c r="Q39" i="81"/>
  <c r="Q48" i="81"/>
  <c r="Q42" i="5"/>
  <c r="Q43" i="5"/>
  <c r="Q44" i="5"/>
  <c r="Q45" i="5"/>
  <c r="Q46" i="5"/>
  <c r="Q47" i="5"/>
  <c r="Q48" i="5"/>
  <c r="Q49" i="5"/>
  <c r="Q50" i="5"/>
  <c r="Q51" i="5"/>
  <c r="Q52" i="5"/>
  <c r="P10" i="84" l="1"/>
  <c r="G35" i="87"/>
  <c r="J35" i="87" s="1"/>
  <c r="G34" i="98"/>
  <c r="J34" i="98" s="1"/>
  <c r="G52" i="50"/>
  <c r="J52" i="50" s="1"/>
  <c r="G28" i="50"/>
  <c r="J28" i="50" s="1"/>
  <c r="G28" i="41"/>
  <c r="J28" i="41" s="1"/>
  <c r="G29" i="34"/>
  <c r="J29" i="34" s="1"/>
  <c r="G30" i="29"/>
  <c r="J30" i="29" s="1"/>
  <c r="R22" i="9"/>
  <c r="R19" i="9"/>
  <c r="R18" i="9"/>
  <c r="Q253" i="8"/>
  <c r="Q236" i="8"/>
  <c r="I40" i="60" l="1"/>
  <c r="I38" i="60"/>
  <c r="I37" i="60"/>
  <c r="I36" i="60"/>
  <c r="I35" i="60"/>
  <c r="I49" i="72"/>
  <c r="I48" i="72"/>
  <c r="I52" i="72"/>
  <c r="I47" i="72"/>
  <c r="I46" i="72"/>
  <c r="I45" i="72"/>
  <c r="I63" i="57"/>
  <c r="I62" i="57"/>
  <c r="I54" i="57"/>
  <c r="I31" i="60" l="1"/>
  <c r="I32" i="60"/>
  <c r="I33" i="60"/>
  <c r="I30" i="60"/>
  <c r="I41" i="74" l="1"/>
  <c r="I70" i="102"/>
  <c r="I71" i="102"/>
  <c r="I72" i="102"/>
  <c r="I73" i="102"/>
  <c r="I74" i="102"/>
  <c r="I75" i="102"/>
  <c r="I76" i="102"/>
  <c r="I77" i="102"/>
  <c r="I78" i="102"/>
  <c r="I79" i="102"/>
  <c r="I80" i="102"/>
  <c r="I166" i="102"/>
  <c r="I167" i="102"/>
  <c r="I168" i="102"/>
  <c r="I169" i="102"/>
  <c r="I170" i="102"/>
  <c r="I171" i="102"/>
  <c r="I172" i="102"/>
  <c r="I173" i="102"/>
  <c r="I174" i="102"/>
  <c r="I175" i="102"/>
  <c r="I176" i="102"/>
  <c r="I177" i="102"/>
  <c r="I178" i="102"/>
  <c r="I179" i="102"/>
  <c r="I180" i="102"/>
  <c r="I181" i="102"/>
  <c r="I182" i="102"/>
  <c r="I183" i="102"/>
  <c r="I65" i="102"/>
  <c r="I66" i="102"/>
  <c r="I67" i="102"/>
  <c r="I50" i="102"/>
  <c r="I51" i="102"/>
  <c r="I52" i="102"/>
  <c r="I53" i="102"/>
  <c r="I54" i="102"/>
  <c r="I55" i="102"/>
  <c r="I56" i="102"/>
  <c r="I57" i="102"/>
  <c r="I58" i="102"/>
  <c r="I59" i="102"/>
  <c r="I60" i="102"/>
  <c r="I61" i="102"/>
  <c r="I71" i="103"/>
  <c r="I70" i="103"/>
  <c r="I69" i="103"/>
  <c r="I68" i="103"/>
  <c r="I67" i="103"/>
  <c r="I66" i="103"/>
  <c r="I65" i="103"/>
  <c r="I64" i="103"/>
  <c r="I63" i="103"/>
  <c r="I62" i="103"/>
  <c r="I61" i="103"/>
  <c r="I60" i="103"/>
  <c r="I59" i="103"/>
  <c r="I58" i="103"/>
  <c r="I57" i="103"/>
  <c r="I56" i="103"/>
  <c r="I55" i="103"/>
  <c r="I54" i="103"/>
  <c r="I53" i="103"/>
  <c r="I52" i="103"/>
  <c r="I51" i="103"/>
  <c r="I50" i="103"/>
  <c r="I49" i="103"/>
  <c r="I48" i="103"/>
  <c r="I47" i="103"/>
  <c r="I46" i="103"/>
  <c r="I45" i="103"/>
  <c r="I44" i="103"/>
  <c r="I43" i="103"/>
  <c r="I42" i="103"/>
  <c r="I41" i="103"/>
  <c r="I40" i="103"/>
  <c r="I39" i="103"/>
  <c r="I38" i="103"/>
  <c r="I37" i="103"/>
  <c r="I36" i="103"/>
  <c r="I35" i="103"/>
  <c r="I34" i="103"/>
  <c r="I33" i="103"/>
  <c r="I32" i="103"/>
  <c r="I31" i="103"/>
  <c r="I30" i="103"/>
  <c r="I29" i="103"/>
  <c r="I28" i="103"/>
  <c r="I27" i="103"/>
  <c r="I26" i="103"/>
  <c r="I25" i="103"/>
  <c r="I24" i="103"/>
  <c r="I23" i="103"/>
  <c r="I22" i="103"/>
  <c r="I21" i="103"/>
  <c r="I20" i="103"/>
  <c r="I19" i="103"/>
  <c r="I18" i="103"/>
  <c r="I17" i="103"/>
  <c r="I16" i="103"/>
  <c r="I15" i="103"/>
  <c r="I14" i="103"/>
  <c r="I13" i="103"/>
  <c r="I12" i="103"/>
  <c r="I11" i="103"/>
  <c r="I10" i="103"/>
  <c r="I9" i="103"/>
  <c r="I8" i="103"/>
  <c r="I7" i="103"/>
  <c r="I203" i="102"/>
  <c r="I202" i="102"/>
  <c r="I201" i="102"/>
  <c r="I200" i="102"/>
  <c r="I199" i="102"/>
  <c r="I198" i="102"/>
  <c r="I197" i="102"/>
  <c r="I196" i="102"/>
  <c r="I195" i="102"/>
  <c r="I194" i="102"/>
  <c r="I193" i="102"/>
  <c r="I192" i="102"/>
  <c r="I191" i="102"/>
  <c r="I190" i="102"/>
  <c r="I189" i="102"/>
  <c r="I188" i="102"/>
  <c r="I187" i="102"/>
  <c r="I185" i="102"/>
  <c r="I184" i="102"/>
  <c r="I165" i="102"/>
  <c r="I81" i="102"/>
  <c r="I68" i="102"/>
  <c r="I64" i="102"/>
  <c r="I63" i="102"/>
  <c r="I62" i="102"/>
  <c r="I49" i="102"/>
  <c r="I48" i="102"/>
  <c r="I47" i="102"/>
  <c r="I46" i="102"/>
  <c r="I45" i="102"/>
  <c r="I44" i="102"/>
  <c r="I43" i="102"/>
  <c r="I42" i="102"/>
  <c r="I40" i="102"/>
  <c r="I39" i="102"/>
  <c r="I38" i="102"/>
  <c r="I37" i="102"/>
  <c r="I36" i="102"/>
  <c r="I35" i="102"/>
  <c r="I34" i="102"/>
  <c r="I33" i="102"/>
  <c r="I32" i="102"/>
  <c r="I31" i="102"/>
  <c r="I30" i="102"/>
  <c r="I29" i="102"/>
  <c r="I28" i="102"/>
  <c r="I27" i="102"/>
  <c r="I26" i="102"/>
  <c r="I25" i="102"/>
  <c r="I24" i="102"/>
  <c r="I23" i="102"/>
  <c r="I22" i="102"/>
  <c r="I21" i="102"/>
  <c r="I20" i="102"/>
  <c r="I19" i="102"/>
  <c r="I18" i="102"/>
  <c r="I17" i="102"/>
  <c r="I16" i="102"/>
  <c r="I15" i="102"/>
  <c r="I14" i="102"/>
  <c r="I13" i="102"/>
  <c r="I12" i="102"/>
  <c r="I11" i="102"/>
  <c r="I10" i="102"/>
  <c r="I9" i="102"/>
  <c r="I8" i="102"/>
  <c r="G15" i="101"/>
  <c r="J15" i="101" s="1"/>
  <c r="G16" i="101"/>
  <c r="J16" i="101" s="1"/>
  <c r="G17" i="101"/>
  <c r="J17" i="101" s="1"/>
  <c r="G18" i="101"/>
  <c r="J18" i="101" s="1"/>
  <c r="G22" i="101"/>
  <c r="J22" i="101" s="1"/>
  <c r="G23" i="101"/>
  <c r="J23" i="101" s="1"/>
  <c r="G24" i="101"/>
  <c r="J24" i="101" s="1"/>
  <c r="J21" i="101"/>
  <c r="G21" i="101"/>
  <c r="G19" i="101"/>
  <c r="J19" i="101" s="1"/>
  <c r="J14" i="101"/>
  <c r="G14" i="101"/>
  <c r="G13" i="101"/>
  <c r="J13" i="101" s="1"/>
  <c r="G12" i="101"/>
  <c r="J12" i="101" s="1"/>
  <c r="G11" i="101"/>
  <c r="J11" i="101" s="1"/>
  <c r="G10" i="101"/>
  <c r="J10" i="101" s="1"/>
  <c r="G9" i="101"/>
  <c r="J9" i="101" s="1"/>
  <c r="J8" i="101"/>
  <c r="G8" i="101"/>
  <c r="G7" i="101"/>
  <c r="J7" i="101" s="1"/>
  <c r="G8" i="100"/>
  <c r="J8" i="100" s="1"/>
  <c r="G7" i="100"/>
  <c r="J7" i="100" s="1"/>
  <c r="G6" i="100"/>
  <c r="J6" i="100" s="1"/>
  <c r="J9" i="100" s="1"/>
  <c r="G9" i="99"/>
  <c r="J9" i="99" s="1"/>
  <c r="G8" i="99"/>
  <c r="J8" i="99" s="1"/>
  <c r="G7" i="99"/>
  <c r="J7" i="99" s="1"/>
  <c r="G6" i="99"/>
  <c r="J6" i="99" s="1"/>
  <c r="G18" i="98"/>
  <c r="J18" i="98" s="1"/>
  <c r="G19" i="98"/>
  <c r="J19" i="98" s="1"/>
  <c r="G20" i="98"/>
  <c r="J20" i="98" s="1"/>
  <c r="G21" i="98"/>
  <c r="J21" i="98" s="1"/>
  <c r="G22" i="98"/>
  <c r="J22" i="98" s="1"/>
  <c r="G23" i="98"/>
  <c r="J23" i="98" s="1"/>
  <c r="G24" i="98"/>
  <c r="J24" i="98" s="1"/>
  <c r="G25" i="98"/>
  <c r="J25" i="98" s="1"/>
  <c r="G26" i="98"/>
  <c r="J26" i="98" s="1"/>
  <c r="G27" i="98"/>
  <c r="J27" i="98" s="1"/>
  <c r="G28" i="98"/>
  <c r="J28" i="98" s="1"/>
  <c r="G29" i="98"/>
  <c r="J29" i="98" s="1"/>
  <c r="G30" i="98"/>
  <c r="J30" i="98" s="1"/>
  <c r="G31" i="98"/>
  <c r="J31" i="98" s="1"/>
  <c r="G32" i="98"/>
  <c r="J32" i="98" s="1"/>
  <c r="G33" i="98"/>
  <c r="J33" i="98" s="1"/>
  <c r="G17" i="98"/>
  <c r="J17" i="98" s="1"/>
  <c r="G16" i="98"/>
  <c r="J16" i="98" s="1"/>
  <c r="G15" i="98"/>
  <c r="J15" i="98" s="1"/>
  <c r="G14" i="98"/>
  <c r="J14" i="98" s="1"/>
  <c r="G13" i="98"/>
  <c r="J13" i="98" s="1"/>
  <c r="G12" i="98"/>
  <c r="J12" i="98" s="1"/>
  <c r="G11" i="98"/>
  <c r="J11" i="98" s="1"/>
  <c r="G10" i="98"/>
  <c r="J10" i="98" s="1"/>
  <c r="G9" i="98"/>
  <c r="J9" i="98" s="1"/>
  <c r="G8" i="98"/>
  <c r="J8" i="98" s="1"/>
  <c r="G7" i="98"/>
  <c r="J7" i="98" s="1"/>
  <c r="G6" i="98"/>
  <c r="J6" i="98" s="1"/>
  <c r="G17" i="96"/>
  <c r="J17" i="96" s="1"/>
  <c r="G16" i="96"/>
  <c r="J16" i="96" s="1"/>
  <c r="G11" i="97"/>
  <c r="J11" i="97" s="1"/>
  <c r="G12" i="97"/>
  <c r="J12" i="97" s="1"/>
  <c r="G13" i="97"/>
  <c r="J13" i="97" s="1"/>
  <c r="G14" i="97"/>
  <c r="J14" i="97" s="1"/>
  <c r="G20" i="97"/>
  <c r="J20" i="97" s="1"/>
  <c r="G18" i="97"/>
  <c r="J18" i="97" s="1"/>
  <c r="G15" i="97"/>
  <c r="J15" i="97" s="1"/>
  <c r="G10" i="97"/>
  <c r="J10" i="97" s="1"/>
  <c r="G9" i="97"/>
  <c r="J9" i="97" s="1"/>
  <c r="G8" i="97"/>
  <c r="J8" i="97" s="1"/>
  <c r="J21" i="97" s="1"/>
  <c r="G7" i="97"/>
  <c r="G18" i="96"/>
  <c r="J18" i="96" s="1"/>
  <c r="G15" i="96"/>
  <c r="J15" i="96" s="1"/>
  <c r="G14" i="96"/>
  <c r="J14" i="96" s="1"/>
  <c r="G13" i="96"/>
  <c r="J13" i="96" s="1"/>
  <c r="G12" i="96"/>
  <c r="J12" i="96" s="1"/>
  <c r="G11" i="96"/>
  <c r="J11" i="96" s="1"/>
  <c r="G10" i="96"/>
  <c r="J10" i="96" s="1"/>
  <c r="G9" i="96"/>
  <c r="J9" i="96" s="1"/>
  <c r="G8" i="96"/>
  <c r="J8" i="96" s="1"/>
  <c r="G7" i="96"/>
  <c r="J7" i="96" s="1"/>
  <c r="G6" i="96"/>
  <c r="J6" i="96" s="1"/>
  <c r="G8" i="94"/>
  <c r="J8" i="94" s="1"/>
  <c r="G9" i="94"/>
  <c r="J9" i="94" s="1"/>
  <c r="G18" i="94"/>
  <c r="J18" i="94" s="1"/>
  <c r="G17" i="94"/>
  <c r="J17" i="94" s="1"/>
  <c r="G16" i="94"/>
  <c r="J16" i="94" s="1"/>
  <c r="G15" i="94"/>
  <c r="J15" i="94" s="1"/>
  <c r="G14" i="94"/>
  <c r="J14" i="94" s="1"/>
  <c r="G13" i="94"/>
  <c r="J13" i="94" s="1"/>
  <c r="G11" i="94"/>
  <c r="J11" i="94" s="1"/>
  <c r="G10" i="94"/>
  <c r="J10" i="94" s="1"/>
  <c r="G7" i="94"/>
  <c r="G16" i="87"/>
  <c r="J16" i="87" s="1"/>
  <c r="G17" i="87"/>
  <c r="J17" i="87" s="1"/>
  <c r="G18" i="87"/>
  <c r="J18" i="87" s="1"/>
  <c r="G19" i="87"/>
  <c r="J19" i="87" s="1"/>
  <c r="G20" i="87"/>
  <c r="J20" i="87" s="1"/>
  <c r="G21" i="87"/>
  <c r="J21" i="87" s="1"/>
  <c r="G22" i="87"/>
  <c r="J22" i="87" s="1"/>
  <c r="G23" i="87"/>
  <c r="J23" i="87" s="1"/>
  <c r="G24" i="87"/>
  <c r="J24" i="87" s="1"/>
  <c r="G25" i="87"/>
  <c r="J25" i="87" s="1"/>
  <c r="G26" i="87"/>
  <c r="J26" i="87" s="1"/>
  <c r="G27" i="87"/>
  <c r="J27" i="87" s="1"/>
  <c r="G28" i="87"/>
  <c r="J28" i="87" s="1"/>
  <c r="G29" i="87"/>
  <c r="J29" i="87" s="1"/>
  <c r="G30" i="87"/>
  <c r="J30" i="87" s="1"/>
  <c r="G31" i="87"/>
  <c r="J31" i="87" s="1"/>
  <c r="G32" i="87"/>
  <c r="J32" i="87" s="1"/>
  <c r="G33" i="87"/>
  <c r="J33" i="87" s="1"/>
  <c r="G34" i="87"/>
  <c r="J34" i="87" s="1"/>
  <c r="G36" i="87"/>
  <c r="J36" i="87" s="1"/>
  <c r="G16" i="88"/>
  <c r="J16" i="88" s="1"/>
  <c r="G17" i="88"/>
  <c r="J17" i="88" s="1"/>
  <c r="G18" i="88"/>
  <c r="J18" i="88" s="1"/>
  <c r="G19" i="88"/>
  <c r="J19" i="88" s="1"/>
  <c r="G20" i="88"/>
  <c r="J20" i="88" s="1"/>
  <c r="G21" i="88"/>
  <c r="J21" i="88" s="1"/>
  <c r="G22" i="88"/>
  <c r="J22" i="88" s="1"/>
  <c r="G23" i="88"/>
  <c r="J23" i="88" s="1"/>
  <c r="G24" i="88"/>
  <c r="J24" i="88" s="1"/>
  <c r="G50" i="89"/>
  <c r="J50" i="89" s="1"/>
  <c r="G51" i="89"/>
  <c r="J51" i="89" s="1"/>
  <c r="G52" i="89"/>
  <c r="J52" i="89" s="1"/>
  <c r="G53" i="89"/>
  <c r="J53" i="89" s="1"/>
  <c r="G54" i="89"/>
  <c r="J54" i="89" s="1"/>
  <c r="G55" i="89"/>
  <c r="G56" i="89"/>
  <c r="J56" i="89" s="1"/>
  <c r="G57" i="89"/>
  <c r="J57" i="89" s="1"/>
  <c r="G43" i="89"/>
  <c r="J43" i="89" s="1"/>
  <c r="G44" i="89"/>
  <c r="J44" i="89" s="1"/>
  <c r="G45" i="89"/>
  <c r="J45" i="89" s="1"/>
  <c r="G46" i="89"/>
  <c r="J46" i="89" s="1"/>
  <c r="G47" i="89"/>
  <c r="J47" i="89" s="1"/>
  <c r="G48" i="89"/>
  <c r="J48" i="89" s="1"/>
  <c r="G49" i="89"/>
  <c r="J49" i="89" s="1"/>
  <c r="J12" i="89"/>
  <c r="J20" i="89"/>
  <c r="G11" i="89"/>
  <c r="J11" i="89" s="1"/>
  <c r="G12" i="89"/>
  <c r="G13" i="89"/>
  <c r="J13" i="89" s="1"/>
  <c r="G14" i="89"/>
  <c r="J14" i="89" s="1"/>
  <c r="G15" i="89"/>
  <c r="J15" i="89" s="1"/>
  <c r="G16" i="89"/>
  <c r="J16" i="89" s="1"/>
  <c r="G17" i="89"/>
  <c r="J17" i="89" s="1"/>
  <c r="G18" i="89"/>
  <c r="J18" i="89" s="1"/>
  <c r="G19" i="89"/>
  <c r="J19" i="89" s="1"/>
  <c r="G20" i="89"/>
  <c r="G21" i="89"/>
  <c r="J21" i="89" s="1"/>
  <c r="G22" i="89"/>
  <c r="J22" i="89" s="1"/>
  <c r="G23" i="89"/>
  <c r="J23" i="89" s="1"/>
  <c r="G28" i="89"/>
  <c r="J28" i="89" s="1"/>
  <c r="G29" i="89"/>
  <c r="J29" i="89" s="1"/>
  <c r="G30" i="89"/>
  <c r="J30" i="89" s="1"/>
  <c r="G31" i="89"/>
  <c r="J31" i="89" s="1"/>
  <c r="G32" i="89"/>
  <c r="J32" i="89" s="1"/>
  <c r="G33" i="89"/>
  <c r="J33" i="89" s="1"/>
  <c r="G34" i="89"/>
  <c r="J34" i="89" s="1"/>
  <c r="G35" i="89"/>
  <c r="J35" i="89" s="1"/>
  <c r="G36" i="89"/>
  <c r="J36" i="89" s="1"/>
  <c r="G37" i="89"/>
  <c r="J37" i="89" s="1"/>
  <c r="G16" i="90"/>
  <c r="J16" i="90" s="1"/>
  <c r="G17" i="90"/>
  <c r="J17" i="90" s="1"/>
  <c r="G18" i="90"/>
  <c r="J18" i="90" s="1"/>
  <c r="G19" i="90"/>
  <c r="J19" i="90" s="1"/>
  <c r="G20" i="90"/>
  <c r="J20" i="90" s="1"/>
  <c r="G21" i="90"/>
  <c r="J21" i="90" s="1"/>
  <c r="G22" i="90"/>
  <c r="J22" i="90" s="1"/>
  <c r="G23" i="90"/>
  <c r="J23" i="90" s="1"/>
  <c r="G24" i="90"/>
  <c r="J24" i="90" s="1"/>
  <c r="G25" i="90"/>
  <c r="J25" i="90" s="1"/>
  <c r="G52" i="91"/>
  <c r="J52" i="91" s="1"/>
  <c r="G42" i="91"/>
  <c r="J42" i="91" s="1"/>
  <c r="G43" i="91"/>
  <c r="J43" i="91" s="1"/>
  <c r="G44" i="91"/>
  <c r="J44" i="91" s="1"/>
  <c r="G45" i="91"/>
  <c r="J45" i="91" s="1"/>
  <c r="G46" i="91"/>
  <c r="J46" i="91" s="1"/>
  <c r="G47" i="91"/>
  <c r="J47" i="91" s="1"/>
  <c r="G48" i="91"/>
  <c r="J48" i="91" s="1"/>
  <c r="G49" i="91"/>
  <c r="J49" i="91" s="1"/>
  <c r="G50" i="91"/>
  <c r="J50" i="91" s="1"/>
  <c r="G51" i="91"/>
  <c r="J51" i="91" s="1"/>
  <c r="G32" i="91"/>
  <c r="J32" i="91" s="1"/>
  <c r="G33" i="91"/>
  <c r="J33" i="91" s="1"/>
  <c r="G34" i="91"/>
  <c r="J34" i="91" s="1"/>
  <c r="G35" i="91"/>
  <c r="J35" i="91" s="1"/>
  <c r="G36" i="91"/>
  <c r="J36" i="91" s="1"/>
  <c r="G37" i="91"/>
  <c r="J37" i="91" s="1"/>
  <c r="G38" i="91"/>
  <c r="J38" i="91" s="1"/>
  <c r="G39" i="91"/>
  <c r="J39" i="91" s="1"/>
  <c r="G40" i="91"/>
  <c r="J40" i="91" s="1"/>
  <c r="G41" i="91"/>
  <c r="J41" i="91" s="1"/>
  <c r="G9" i="91"/>
  <c r="J9" i="91" s="1"/>
  <c r="G10" i="91"/>
  <c r="J10" i="91" s="1"/>
  <c r="G11" i="91"/>
  <c r="J11" i="91" s="1"/>
  <c r="G12" i="91"/>
  <c r="J12" i="91" s="1"/>
  <c r="G13" i="91"/>
  <c r="J13" i="91" s="1"/>
  <c r="G14" i="91"/>
  <c r="J14" i="91" s="1"/>
  <c r="G15" i="91"/>
  <c r="J15" i="91" s="1"/>
  <c r="G16" i="91"/>
  <c r="J16" i="91" s="1"/>
  <c r="G17" i="91"/>
  <c r="J17" i="91" s="1"/>
  <c r="G18" i="91"/>
  <c r="J18" i="91" s="1"/>
  <c r="G19" i="91"/>
  <c r="J19" i="91" s="1"/>
  <c r="G20" i="91"/>
  <c r="J20" i="91" s="1"/>
  <c r="G21" i="91"/>
  <c r="J21" i="91" s="1"/>
  <c r="G22" i="91"/>
  <c r="J22" i="91" s="1"/>
  <c r="G23" i="91"/>
  <c r="J23" i="91" s="1"/>
  <c r="G24" i="91"/>
  <c r="J24" i="91" s="1"/>
  <c r="G25" i="91"/>
  <c r="J25" i="91" s="1"/>
  <c r="G26" i="91"/>
  <c r="J26" i="91" s="1"/>
  <c r="G27" i="91"/>
  <c r="J27" i="91" s="1"/>
  <c r="G28" i="91"/>
  <c r="J28" i="91" s="1"/>
  <c r="G29" i="91"/>
  <c r="J29" i="91" s="1"/>
  <c r="G30" i="91"/>
  <c r="J30" i="91" s="1"/>
  <c r="G31" i="91"/>
  <c r="J31" i="91" s="1"/>
  <c r="J25" i="101" l="1"/>
  <c r="I204" i="102"/>
  <c r="C36" i="76" s="1"/>
  <c r="J10" i="99"/>
  <c r="D12" i="95" s="1"/>
  <c r="J19" i="96"/>
  <c r="J19" i="94"/>
  <c r="I72" i="103"/>
  <c r="D11" i="95"/>
  <c r="D14" i="95"/>
  <c r="D13" i="95"/>
  <c r="D10" i="95"/>
  <c r="D9" i="95"/>
  <c r="D8" i="95"/>
  <c r="C38" i="76"/>
  <c r="G13" i="92"/>
  <c r="J13" i="92" s="1"/>
  <c r="G12" i="92"/>
  <c r="J12" i="92" s="1"/>
  <c r="J11" i="92"/>
  <c r="G11" i="92"/>
  <c r="G10" i="92"/>
  <c r="J10" i="92" s="1"/>
  <c r="G9" i="92"/>
  <c r="J9" i="92" s="1"/>
  <c r="G8" i="92"/>
  <c r="J8" i="92" s="1"/>
  <c r="G7" i="92"/>
  <c r="J7" i="92" s="1"/>
  <c r="G6" i="92"/>
  <c r="J6" i="92" s="1"/>
  <c r="G70" i="91"/>
  <c r="J70" i="91" s="1"/>
  <c r="G69" i="91"/>
  <c r="J69" i="91" s="1"/>
  <c r="G68" i="91"/>
  <c r="J68" i="91" s="1"/>
  <c r="G67" i="91"/>
  <c r="J67" i="91" s="1"/>
  <c r="G66" i="91"/>
  <c r="J66" i="91" s="1"/>
  <c r="G65" i="91"/>
  <c r="J65" i="91" s="1"/>
  <c r="G64" i="91"/>
  <c r="J64" i="91" s="1"/>
  <c r="G8" i="91"/>
  <c r="J8" i="91" s="1"/>
  <c r="G7" i="91"/>
  <c r="J7" i="91" s="1"/>
  <c r="G26" i="90"/>
  <c r="J26" i="90" s="1"/>
  <c r="G15" i="90"/>
  <c r="J15" i="90" s="1"/>
  <c r="G14" i="90"/>
  <c r="J14" i="90" s="1"/>
  <c r="G13" i="90"/>
  <c r="J13" i="90" s="1"/>
  <c r="G12" i="90"/>
  <c r="J12" i="90" s="1"/>
  <c r="G11" i="90"/>
  <c r="J11" i="90" s="1"/>
  <c r="G10" i="90"/>
  <c r="J10" i="90" s="1"/>
  <c r="G9" i="90"/>
  <c r="J9" i="90" s="1"/>
  <c r="G8" i="90"/>
  <c r="J8" i="90" s="1"/>
  <c r="G7" i="90"/>
  <c r="J7" i="90" s="1"/>
  <c r="G6" i="90"/>
  <c r="J6" i="90" s="1"/>
  <c r="G58" i="89"/>
  <c r="J58" i="89" s="1"/>
  <c r="G42" i="89"/>
  <c r="J42" i="89" s="1"/>
  <c r="G39" i="89"/>
  <c r="J39" i="89" s="1"/>
  <c r="G38" i="89"/>
  <c r="J38" i="89" s="1"/>
  <c r="G27" i="89"/>
  <c r="J27" i="89" s="1"/>
  <c r="G26" i="89"/>
  <c r="J26" i="89" s="1"/>
  <c r="G24" i="89"/>
  <c r="J24" i="89" s="1"/>
  <c r="G10" i="89"/>
  <c r="J10" i="89" s="1"/>
  <c r="G9" i="89"/>
  <c r="J9" i="89" s="1"/>
  <c r="G8" i="89"/>
  <c r="G7" i="89"/>
  <c r="G25" i="88"/>
  <c r="J25" i="88" s="1"/>
  <c r="G15" i="88"/>
  <c r="J15" i="88" s="1"/>
  <c r="G14" i="88"/>
  <c r="J14" i="88" s="1"/>
  <c r="G13" i="88"/>
  <c r="J13" i="88" s="1"/>
  <c r="G12" i="88"/>
  <c r="J12" i="88" s="1"/>
  <c r="G11" i="88"/>
  <c r="J11" i="88" s="1"/>
  <c r="G10" i="88"/>
  <c r="J10" i="88" s="1"/>
  <c r="G9" i="88"/>
  <c r="J9" i="88" s="1"/>
  <c r="G8" i="88"/>
  <c r="J8" i="88" s="1"/>
  <c r="G7" i="88"/>
  <c r="J7" i="88" s="1"/>
  <c r="G6" i="88"/>
  <c r="J6" i="88" s="1"/>
  <c r="J26" i="88" s="1"/>
  <c r="G15" i="87"/>
  <c r="J15" i="87" s="1"/>
  <c r="G14" i="87"/>
  <c r="J14" i="87" s="1"/>
  <c r="G13" i="87"/>
  <c r="J13" i="87" s="1"/>
  <c r="G12" i="87"/>
  <c r="J12" i="87" s="1"/>
  <c r="G11" i="87"/>
  <c r="J11" i="87" s="1"/>
  <c r="G10" i="87"/>
  <c r="J10" i="87" s="1"/>
  <c r="G9" i="87"/>
  <c r="J9" i="87" s="1"/>
  <c r="G8" i="87"/>
  <c r="J8" i="87" s="1"/>
  <c r="G7" i="87"/>
  <c r="J7" i="87" s="1"/>
  <c r="G6" i="87"/>
  <c r="J6" i="87" s="1"/>
  <c r="G15" i="86"/>
  <c r="J15" i="86" s="1"/>
  <c r="G14" i="86"/>
  <c r="J14" i="86" s="1"/>
  <c r="G13" i="86"/>
  <c r="J13" i="86" s="1"/>
  <c r="G12" i="86"/>
  <c r="J12" i="86" s="1"/>
  <c r="G11" i="86"/>
  <c r="J11" i="86" s="1"/>
  <c r="G10" i="86"/>
  <c r="J10" i="86" s="1"/>
  <c r="G9" i="86"/>
  <c r="J9" i="86" s="1"/>
  <c r="G8" i="86"/>
  <c r="J8" i="86" s="1"/>
  <c r="G7" i="86"/>
  <c r="J7" i="86" s="1"/>
  <c r="G6" i="86"/>
  <c r="J6" i="86" s="1"/>
  <c r="Q25" i="23"/>
  <c r="Q53" i="15"/>
  <c r="Q48" i="15"/>
  <c r="Q43" i="15"/>
  <c r="Q27" i="15"/>
  <c r="Q55" i="21"/>
  <c r="Q59" i="21"/>
  <c r="Q50" i="21"/>
  <c r="Q34" i="21"/>
  <c r="Q21" i="21"/>
  <c r="Q22" i="16"/>
  <c r="Q166" i="20"/>
  <c r="Q145" i="20"/>
  <c r="Q127" i="20"/>
  <c r="Q112" i="20"/>
  <c r="Q93" i="20"/>
  <c r="Q75" i="20"/>
  <c r="Q62" i="20"/>
  <c r="Q42" i="20"/>
  <c r="Q27" i="20"/>
  <c r="Q20" i="14"/>
  <c r="Q204" i="8"/>
  <c r="Q173" i="8"/>
  <c r="Q142" i="8"/>
  <c r="Q15" i="8"/>
  <c r="Q98" i="8"/>
  <c r="Q73" i="8"/>
  <c r="Q30" i="8"/>
  <c r="Q96" i="5"/>
  <c r="Q36" i="5"/>
  <c r="Q55" i="5"/>
  <c r="Q37" i="5"/>
  <c r="J75" i="87" l="1"/>
  <c r="D9" i="93" s="1"/>
  <c r="J16" i="86"/>
  <c r="D8" i="93" s="1"/>
  <c r="J71" i="91"/>
  <c r="J59" i="89"/>
  <c r="D11" i="93" s="1"/>
  <c r="D15" i="95"/>
  <c r="D14" i="54" s="1"/>
  <c r="J27" i="90"/>
  <c r="D12" i="93" s="1"/>
  <c r="J14" i="92"/>
  <c r="D14" i="93" s="1"/>
  <c r="D23" i="78"/>
  <c r="D10" i="93"/>
  <c r="D13" i="93"/>
  <c r="I25" i="71"/>
  <c r="I24" i="71"/>
  <c r="D15" i="93" l="1"/>
  <c r="B14" i="79"/>
  <c r="D9" i="54"/>
  <c r="R34" i="9"/>
  <c r="R32" i="9"/>
  <c r="R31" i="9"/>
  <c r="R27" i="9"/>
  <c r="Q23" i="7" l="1"/>
  <c r="Q24" i="7"/>
  <c r="Q25" i="7"/>
  <c r="Q26" i="7"/>
  <c r="Q27" i="7"/>
  <c r="I8" i="55"/>
  <c r="I9" i="55"/>
  <c r="I10" i="55"/>
  <c r="I11" i="55"/>
  <c r="I12" i="55"/>
  <c r="I13" i="55"/>
  <c r="J29" i="50"/>
  <c r="Q22" i="13"/>
  <c r="G45" i="50"/>
  <c r="J45" i="50" s="1"/>
  <c r="G12" i="38"/>
  <c r="J12" i="38" s="1"/>
  <c r="G23" i="37"/>
  <c r="J23" i="37" s="1"/>
  <c r="G22" i="36"/>
  <c r="J22" i="36" s="1"/>
  <c r="G21" i="35"/>
  <c r="J21" i="35" s="1"/>
  <c r="G14" i="35"/>
  <c r="J14" i="35" s="1"/>
  <c r="G28" i="34"/>
  <c r="J28" i="34" s="1"/>
  <c r="G24" i="31"/>
  <c r="J24" i="31" s="1"/>
  <c r="G22" i="30"/>
  <c r="J22" i="30" s="1"/>
  <c r="G21" i="29"/>
  <c r="J21" i="29" s="1"/>
  <c r="G17" i="28"/>
  <c r="J17" i="28" s="1"/>
  <c r="R26" i="9"/>
  <c r="I36" i="72"/>
  <c r="I28" i="72"/>
  <c r="I7" i="60"/>
  <c r="I8" i="60"/>
  <c r="I9" i="60"/>
  <c r="I10" i="60"/>
  <c r="I11" i="60"/>
  <c r="I12" i="60"/>
  <c r="I13" i="60"/>
  <c r="I14" i="60"/>
  <c r="I15" i="60"/>
  <c r="I16" i="60"/>
  <c r="I17" i="60"/>
  <c r="I18" i="60"/>
  <c r="I19" i="60"/>
  <c r="I20" i="60"/>
  <c r="I21" i="60"/>
  <c r="I22" i="60"/>
  <c r="I23" i="60"/>
  <c r="I24" i="60"/>
  <c r="I25" i="60"/>
  <c r="I26" i="60"/>
  <c r="I27" i="60"/>
  <c r="I28" i="60"/>
  <c r="I29" i="60"/>
  <c r="I34" i="60"/>
  <c r="I55" i="57"/>
  <c r="I8" i="57"/>
  <c r="I9" i="57"/>
  <c r="I10" i="57"/>
  <c r="I11" i="57"/>
  <c r="I12" i="57"/>
  <c r="I13" i="57"/>
  <c r="I14" i="57"/>
  <c r="I15" i="57"/>
  <c r="I16" i="57"/>
  <c r="I17" i="57"/>
  <c r="I18" i="57"/>
  <c r="I19" i="57"/>
  <c r="I20" i="57"/>
  <c r="I21" i="57"/>
  <c r="I22" i="57"/>
  <c r="I23" i="57"/>
  <c r="I24" i="57"/>
  <c r="I25" i="57"/>
  <c r="I26" i="57"/>
  <c r="I27" i="57"/>
  <c r="I28" i="57"/>
  <c r="I29" i="57"/>
  <c r="I30" i="57"/>
  <c r="I34" i="57"/>
  <c r="I36" i="57"/>
  <c r="I37" i="57"/>
  <c r="I38" i="57"/>
  <c r="I39" i="57"/>
  <c r="I40" i="57"/>
  <c r="I41" i="57"/>
  <c r="I42" i="57"/>
  <c r="I43" i="57"/>
  <c r="I44" i="57"/>
  <c r="I45" i="57"/>
  <c r="I46" i="57"/>
  <c r="I47" i="57"/>
  <c r="I48" i="57"/>
  <c r="I49" i="57"/>
  <c r="I50" i="57"/>
  <c r="I51" i="57"/>
  <c r="I52" i="57"/>
  <c r="I53" i="57"/>
  <c r="I12" i="66"/>
  <c r="I7" i="66"/>
  <c r="I8" i="66"/>
  <c r="I9" i="66"/>
  <c r="I10" i="66"/>
  <c r="I11" i="66"/>
  <c r="I69" i="65"/>
  <c r="I7" i="65"/>
  <c r="I8" i="65"/>
  <c r="I9" i="65"/>
  <c r="I10" i="65"/>
  <c r="I11" i="65"/>
  <c r="I12" i="65"/>
  <c r="I13" i="65"/>
  <c r="I14" i="65"/>
  <c r="I15" i="65"/>
  <c r="I16" i="65"/>
  <c r="I17" i="65"/>
  <c r="I18" i="65"/>
  <c r="I19" i="65"/>
  <c r="I20" i="65"/>
  <c r="I21" i="65"/>
  <c r="I22" i="65"/>
  <c r="I23" i="65"/>
  <c r="I24" i="65"/>
  <c r="I25" i="65"/>
  <c r="I26" i="65"/>
  <c r="I27" i="65"/>
  <c r="I28" i="65"/>
  <c r="I29" i="65"/>
  <c r="I30" i="65"/>
  <c r="I31" i="65"/>
  <c r="I32" i="65"/>
  <c r="I33" i="65"/>
  <c r="I34" i="65"/>
  <c r="I35" i="65"/>
  <c r="I36" i="65"/>
  <c r="I37" i="65"/>
  <c r="I38" i="65"/>
  <c r="I39" i="65"/>
  <c r="I40" i="65"/>
  <c r="I41" i="65"/>
  <c r="I42" i="65"/>
  <c r="I43" i="65"/>
  <c r="I44" i="65"/>
  <c r="I45" i="65"/>
  <c r="I46" i="65"/>
  <c r="I47" i="65"/>
  <c r="I48" i="65"/>
  <c r="I49" i="65"/>
  <c r="I50" i="65"/>
  <c r="I51" i="65"/>
  <c r="I52" i="65"/>
  <c r="I53" i="65"/>
  <c r="I54" i="65"/>
  <c r="I55" i="65"/>
  <c r="I56" i="65"/>
  <c r="I57" i="65"/>
  <c r="I58" i="65"/>
  <c r="I59" i="65"/>
  <c r="I60" i="65"/>
  <c r="I61" i="65"/>
  <c r="I62" i="65"/>
  <c r="I63" i="65"/>
  <c r="I64" i="65"/>
  <c r="I65" i="65"/>
  <c r="I66" i="65"/>
  <c r="I67" i="65"/>
  <c r="I68" i="65"/>
  <c r="G7" i="28"/>
  <c r="G8" i="28"/>
  <c r="G9" i="28"/>
  <c r="J9" i="28" s="1"/>
  <c r="G10" i="28"/>
  <c r="J10" i="28" s="1"/>
  <c r="G11" i="28"/>
  <c r="J11" i="28" s="1"/>
  <c r="G12" i="28"/>
  <c r="J12" i="28" s="1"/>
  <c r="G13" i="28"/>
  <c r="J13" i="28" s="1"/>
  <c r="G14" i="28"/>
  <c r="J14" i="28" s="1"/>
  <c r="G15" i="28"/>
  <c r="J15" i="28" s="1"/>
  <c r="G16" i="28"/>
  <c r="J16" i="28" s="1"/>
  <c r="G18" i="28"/>
  <c r="J18" i="28" s="1"/>
  <c r="G19" i="28"/>
  <c r="J19" i="28" s="1"/>
  <c r="G7" i="29"/>
  <c r="J7" i="29" s="1"/>
  <c r="G8" i="29"/>
  <c r="J8" i="29" s="1"/>
  <c r="G9" i="29"/>
  <c r="J9" i="29" s="1"/>
  <c r="G10" i="29"/>
  <c r="J10" i="29" s="1"/>
  <c r="G11" i="29"/>
  <c r="J11" i="29" s="1"/>
  <c r="G12" i="29"/>
  <c r="J12" i="29" s="1"/>
  <c r="G13" i="29"/>
  <c r="J13" i="29" s="1"/>
  <c r="G14" i="29"/>
  <c r="J14" i="29" s="1"/>
  <c r="G15" i="29"/>
  <c r="J15" i="29" s="1"/>
  <c r="G16" i="29"/>
  <c r="J16" i="29" s="1"/>
  <c r="G17" i="29"/>
  <c r="J17" i="29" s="1"/>
  <c r="G18" i="29"/>
  <c r="J18" i="29" s="1"/>
  <c r="G19" i="29"/>
  <c r="J19" i="29" s="1"/>
  <c r="G20" i="29"/>
  <c r="J20" i="29" s="1"/>
  <c r="G22" i="29"/>
  <c r="J22" i="29" s="1"/>
  <c r="G23" i="29"/>
  <c r="J23" i="29" s="1"/>
  <c r="G24" i="29"/>
  <c r="J24" i="29" s="1"/>
  <c r="G25" i="29"/>
  <c r="J25" i="29" s="1"/>
  <c r="G26" i="29"/>
  <c r="J26" i="29" s="1"/>
  <c r="G27" i="29"/>
  <c r="J27" i="29" s="1"/>
  <c r="G28" i="29"/>
  <c r="J28" i="29" s="1"/>
  <c r="G29" i="29"/>
  <c r="J29" i="29" s="1"/>
  <c r="G31" i="29"/>
  <c r="J31" i="29" s="1"/>
  <c r="G7" i="30"/>
  <c r="G8" i="30"/>
  <c r="G9" i="30"/>
  <c r="G10" i="30"/>
  <c r="G11" i="30"/>
  <c r="J11" i="30" s="1"/>
  <c r="G12" i="30"/>
  <c r="J12" i="30" s="1"/>
  <c r="G13" i="30"/>
  <c r="J13" i="30" s="1"/>
  <c r="G14" i="30"/>
  <c r="J14" i="30" s="1"/>
  <c r="G15" i="30"/>
  <c r="J15" i="30" s="1"/>
  <c r="G16" i="30"/>
  <c r="J16" i="30" s="1"/>
  <c r="G17" i="30"/>
  <c r="J17" i="30" s="1"/>
  <c r="G18" i="30"/>
  <c r="J18" i="30" s="1"/>
  <c r="G19" i="30"/>
  <c r="J19" i="30" s="1"/>
  <c r="G20" i="30"/>
  <c r="J20" i="30" s="1"/>
  <c r="G21" i="30"/>
  <c r="J21" i="30" s="1"/>
  <c r="G23" i="30"/>
  <c r="J23" i="30" s="1"/>
  <c r="G7" i="31"/>
  <c r="G8" i="31"/>
  <c r="G9" i="31"/>
  <c r="G10" i="31"/>
  <c r="J10" i="31" s="1"/>
  <c r="G11" i="31"/>
  <c r="J11" i="31" s="1"/>
  <c r="G12" i="31"/>
  <c r="J12" i="31" s="1"/>
  <c r="G13" i="31"/>
  <c r="J13" i="31" s="1"/>
  <c r="G14" i="31"/>
  <c r="J14" i="31" s="1"/>
  <c r="G15" i="31"/>
  <c r="J15" i="31" s="1"/>
  <c r="G16" i="31"/>
  <c r="J16" i="31" s="1"/>
  <c r="G17" i="31"/>
  <c r="J17" i="31" s="1"/>
  <c r="G18" i="31"/>
  <c r="J18" i="31" s="1"/>
  <c r="G19" i="31"/>
  <c r="J19" i="31" s="1"/>
  <c r="G20" i="31"/>
  <c r="J20" i="31" s="1"/>
  <c r="G21" i="31"/>
  <c r="J21" i="31" s="1"/>
  <c r="G22" i="31"/>
  <c r="J22" i="31" s="1"/>
  <c r="G23" i="31"/>
  <c r="J23" i="31" s="1"/>
  <c r="G25" i="31"/>
  <c r="J25" i="31" s="1"/>
  <c r="G26" i="31"/>
  <c r="J26" i="31" s="1"/>
  <c r="G27" i="31"/>
  <c r="J27" i="31" s="1"/>
  <c r="G29" i="31"/>
  <c r="J29" i="31" s="1"/>
  <c r="G30" i="31"/>
  <c r="J30" i="31" s="1"/>
  <c r="G31" i="31"/>
  <c r="J31" i="31" s="1"/>
  <c r="G32" i="31"/>
  <c r="J32" i="31" s="1"/>
  <c r="G33" i="31"/>
  <c r="J33" i="31" s="1"/>
  <c r="G34" i="31"/>
  <c r="J34" i="31" s="1"/>
  <c r="G35" i="31"/>
  <c r="J35" i="31" s="1"/>
  <c r="G36" i="31"/>
  <c r="J36" i="31" s="1"/>
  <c r="G37" i="31"/>
  <c r="J37" i="31" s="1"/>
  <c r="G38" i="31"/>
  <c r="J38" i="31" s="1"/>
  <c r="G39" i="31"/>
  <c r="J39" i="31" s="1"/>
  <c r="G40" i="31"/>
  <c r="J40" i="31" s="1"/>
  <c r="G7" i="27"/>
  <c r="G8" i="27"/>
  <c r="J8" i="27" s="1"/>
  <c r="G9" i="27"/>
  <c r="J9" i="27" s="1"/>
  <c r="G10" i="27"/>
  <c r="G11" i="27"/>
  <c r="J11" i="27" s="1"/>
  <c r="G12" i="27"/>
  <c r="J12" i="27" s="1"/>
  <c r="G13" i="27"/>
  <c r="J13" i="27" s="1"/>
  <c r="G14" i="27"/>
  <c r="J14" i="27" s="1"/>
  <c r="G15" i="27"/>
  <c r="J15" i="27" s="1"/>
  <c r="G16" i="27"/>
  <c r="J16" i="27" s="1"/>
  <c r="G30" i="34"/>
  <c r="J30" i="34" s="1"/>
  <c r="G6" i="34"/>
  <c r="J6" i="34" s="1"/>
  <c r="G7" i="34"/>
  <c r="J7" i="34" s="1"/>
  <c r="G8" i="34"/>
  <c r="J8" i="34" s="1"/>
  <c r="G9" i="34"/>
  <c r="J9" i="34" s="1"/>
  <c r="G10" i="34"/>
  <c r="J10" i="34" s="1"/>
  <c r="G11" i="34"/>
  <c r="J11" i="34" s="1"/>
  <c r="G12" i="34"/>
  <c r="J12" i="34" s="1"/>
  <c r="G13" i="34"/>
  <c r="J13" i="34" s="1"/>
  <c r="G14" i="34"/>
  <c r="J14" i="34" s="1"/>
  <c r="G15" i="34"/>
  <c r="J15" i="34" s="1"/>
  <c r="G16" i="34"/>
  <c r="J16" i="34" s="1"/>
  <c r="G17" i="34"/>
  <c r="J17" i="34" s="1"/>
  <c r="G18" i="34"/>
  <c r="J18" i="34" s="1"/>
  <c r="G19" i="34"/>
  <c r="J19" i="34" s="1"/>
  <c r="G20" i="34"/>
  <c r="J20" i="34" s="1"/>
  <c r="G21" i="34"/>
  <c r="J21" i="34" s="1"/>
  <c r="G22" i="34"/>
  <c r="J22" i="34" s="1"/>
  <c r="G23" i="34"/>
  <c r="J23" i="34" s="1"/>
  <c r="G24" i="34"/>
  <c r="J24" i="34" s="1"/>
  <c r="G25" i="34"/>
  <c r="J25" i="34" s="1"/>
  <c r="G26" i="34"/>
  <c r="J26" i="34" s="1"/>
  <c r="G27" i="34"/>
  <c r="J27" i="34" s="1"/>
  <c r="G7" i="35"/>
  <c r="J7" i="35" s="1"/>
  <c r="G8" i="35"/>
  <c r="J8" i="35" s="1"/>
  <c r="G9" i="35"/>
  <c r="J9" i="35" s="1"/>
  <c r="G10" i="35"/>
  <c r="J10" i="35" s="1"/>
  <c r="G11" i="35"/>
  <c r="J11" i="35" s="1"/>
  <c r="G12" i="35"/>
  <c r="J12" i="35" s="1"/>
  <c r="G13" i="35"/>
  <c r="J13" i="35" s="1"/>
  <c r="G15" i="35"/>
  <c r="J15" i="35" s="1"/>
  <c r="G17" i="35"/>
  <c r="J17" i="35" s="1"/>
  <c r="G18" i="35"/>
  <c r="J18" i="35" s="1"/>
  <c r="G19" i="35"/>
  <c r="J19" i="35" s="1"/>
  <c r="G20" i="35"/>
  <c r="J20" i="35" s="1"/>
  <c r="G22" i="35"/>
  <c r="J22" i="35" s="1"/>
  <c r="G6" i="36"/>
  <c r="G7" i="36"/>
  <c r="G8" i="36"/>
  <c r="G9" i="36"/>
  <c r="J9" i="36" s="1"/>
  <c r="G10" i="36"/>
  <c r="J10" i="36" s="1"/>
  <c r="G11" i="36"/>
  <c r="J11" i="36" s="1"/>
  <c r="G12" i="36"/>
  <c r="J12" i="36" s="1"/>
  <c r="G13" i="36"/>
  <c r="J13" i="36" s="1"/>
  <c r="G14" i="36"/>
  <c r="J14" i="36" s="1"/>
  <c r="G15" i="36"/>
  <c r="J15" i="36" s="1"/>
  <c r="G16" i="36"/>
  <c r="J16" i="36" s="1"/>
  <c r="G17" i="36"/>
  <c r="J17" i="36" s="1"/>
  <c r="G18" i="36"/>
  <c r="J18" i="36" s="1"/>
  <c r="G19" i="36"/>
  <c r="J19" i="36" s="1"/>
  <c r="G20" i="36"/>
  <c r="J20" i="36" s="1"/>
  <c r="G21" i="36"/>
  <c r="J21" i="36" s="1"/>
  <c r="G23" i="36"/>
  <c r="J23" i="36" s="1"/>
  <c r="G24" i="36"/>
  <c r="J24" i="36" s="1"/>
  <c r="G25" i="36"/>
  <c r="J25" i="36" s="1"/>
  <c r="G6" i="37"/>
  <c r="G7" i="37"/>
  <c r="G8" i="37"/>
  <c r="G9" i="37"/>
  <c r="J9" i="37" s="1"/>
  <c r="G10" i="37"/>
  <c r="J10" i="37" s="1"/>
  <c r="G11" i="37"/>
  <c r="J11" i="37" s="1"/>
  <c r="G12" i="37"/>
  <c r="J12" i="37" s="1"/>
  <c r="G13" i="37"/>
  <c r="J13" i="37" s="1"/>
  <c r="G14" i="37"/>
  <c r="J14" i="37" s="1"/>
  <c r="G15" i="37"/>
  <c r="J15" i="37" s="1"/>
  <c r="G16" i="37"/>
  <c r="J16" i="37" s="1"/>
  <c r="G17" i="37"/>
  <c r="J17" i="37" s="1"/>
  <c r="G18" i="37"/>
  <c r="J18" i="37" s="1"/>
  <c r="G19" i="37"/>
  <c r="J19" i="37" s="1"/>
  <c r="G20" i="37"/>
  <c r="J20" i="37" s="1"/>
  <c r="G21" i="37"/>
  <c r="J21" i="37" s="1"/>
  <c r="G22" i="37"/>
  <c r="J22" i="37" s="1"/>
  <c r="G24" i="37"/>
  <c r="J24" i="37" s="1"/>
  <c r="G25" i="37"/>
  <c r="J25" i="37" s="1"/>
  <c r="G26" i="37"/>
  <c r="J26" i="37" s="1"/>
  <c r="G28" i="37"/>
  <c r="J28" i="37" s="1"/>
  <c r="G29" i="37"/>
  <c r="J29" i="37" s="1"/>
  <c r="G30" i="37"/>
  <c r="J30" i="37" s="1"/>
  <c r="G31" i="37"/>
  <c r="J31" i="37" s="1"/>
  <c r="G32" i="37"/>
  <c r="J32" i="37" s="1"/>
  <c r="G33" i="37"/>
  <c r="J33" i="37" s="1"/>
  <c r="G34" i="37"/>
  <c r="J34" i="37" s="1"/>
  <c r="G35" i="37"/>
  <c r="J35" i="37" s="1"/>
  <c r="G36" i="37"/>
  <c r="J36" i="37" s="1"/>
  <c r="G37" i="37"/>
  <c r="J37" i="37" s="1"/>
  <c r="G38" i="37"/>
  <c r="J38" i="37" s="1"/>
  <c r="G40" i="37"/>
  <c r="J40" i="37" s="1"/>
  <c r="G14" i="38"/>
  <c r="J14" i="38" s="1"/>
  <c r="G6" i="38"/>
  <c r="J6" i="38" s="1"/>
  <c r="G7" i="38"/>
  <c r="J7" i="38" s="1"/>
  <c r="G8" i="38"/>
  <c r="J8" i="38" s="1"/>
  <c r="G9" i="38"/>
  <c r="J9" i="38" s="1"/>
  <c r="G10" i="38"/>
  <c r="J10" i="38" s="1"/>
  <c r="G11" i="38"/>
  <c r="J11" i="38" s="1"/>
  <c r="G6" i="33"/>
  <c r="G7" i="33"/>
  <c r="G8" i="33"/>
  <c r="G9" i="33"/>
  <c r="G10" i="33"/>
  <c r="J10" i="33" s="1"/>
  <c r="G11" i="33"/>
  <c r="J11" i="33" s="1"/>
  <c r="G12" i="33"/>
  <c r="J12" i="33" s="1"/>
  <c r="G13" i="33"/>
  <c r="J13" i="33" s="1"/>
  <c r="G14" i="33"/>
  <c r="J14" i="33" s="1"/>
  <c r="G15" i="33"/>
  <c r="J15" i="33" s="1"/>
  <c r="G6" i="50"/>
  <c r="J6" i="50" s="1"/>
  <c r="G7" i="50"/>
  <c r="J7" i="50" s="1"/>
  <c r="G8" i="50"/>
  <c r="J8" i="50" s="1"/>
  <c r="G9" i="50"/>
  <c r="J9" i="50" s="1"/>
  <c r="G10" i="50"/>
  <c r="J10" i="50" s="1"/>
  <c r="G11" i="50"/>
  <c r="J11" i="50" s="1"/>
  <c r="G12" i="50"/>
  <c r="J12" i="50" s="1"/>
  <c r="G13" i="50"/>
  <c r="J13" i="50" s="1"/>
  <c r="G14" i="50"/>
  <c r="J14" i="50" s="1"/>
  <c r="G15" i="50"/>
  <c r="J15" i="50" s="1"/>
  <c r="G16" i="50"/>
  <c r="J16" i="50" s="1"/>
  <c r="G17" i="50"/>
  <c r="J17" i="50" s="1"/>
  <c r="G18" i="50"/>
  <c r="J18" i="50" s="1"/>
  <c r="G19" i="50"/>
  <c r="J19" i="50" s="1"/>
  <c r="G20" i="50"/>
  <c r="J20" i="50" s="1"/>
  <c r="G21" i="50"/>
  <c r="J21" i="50" s="1"/>
  <c r="G22" i="50"/>
  <c r="J22" i="50" s="1"/>
  <c r="G23" i="50"/>
  <c r="J23" i="50" s="1"/>
  <c r="G24" i="50"/>
  <c r="J24" i="50" s="1"/>
  <c r="G25" i="50"/>
  <c r="J25" i="50" s="1"/>
  <c r="G26" i="50"/>
  <c r="J26" i="50" s="1"/>
  <c r="G27" i="50"/>
  <c r="J27" i="50" s="1"/>
  <c r="G31" i="50"/>
  <c r="J31" i="50" s="1"/>
  <c r="G32" i="50"/>
  <c r="J32" i="50" s="1"/>
  <c r="G33" i="50"/>
  <c r="J33" i="50" s="1"/>
  <c r="G34" i="50"/>
  <c r="J34" i="50" s="1"/>
  <c r="G35" i="50"/>
  <c r="J35" i="50" s="1"/>
  <c r="G36" i="50"/>
  <c r="J36" i="50" s="1"/>
  <c r="G37" i="50"/>
  <c r="J37" i="50" s="1"/>
  <c r="G38" i="50"/>
  <c r="J38" i="50" s="1"/>
  <c r="G39" i="50"/>
  <c r="J39" i="50" s="1"/>
  <c r="G40" i="50"/>
  <c r="J40" i="50" s="1"/>
  <c r="G41" i="50"/>
  <c r="J41" i="50" s="1"/>
  <c r="G42" i="50"/>
  <c r="J42" i="50" s="1"/>
  <c r="G43" i="50"/>
  <c r="J43" i="50" s="1"/>
  <c r="G44" i="50"/>
  <c r="J44" i="50" s="1"/>
  <c r="G46" i="50"/>
  <c r="J46" i="50" s="1"/>
  <c r="G47" i="50"/>
  <c r="J47" i="50" s="1"/>
  <c r="G48" i="50"/>
  <c r="J48" i="50" s="1"/>
  <c r="G49" i="50"/>
  <c r="J49" i="50" s="1"/>
  <c r="G50" i="50"/>
  <c r="J50" i="50" s="1"/>
  <c r="G51" i="50"/>
  <c r="J51" i="50" s="1"/>
  <c r="G53" i="50"/>
  <c r="J53" i="50" s="1"/>
  <c r="G55" i="50"/>
  <c r="J55" i="50" s="1"/>
  <c r="G56" i="50"/>
  <c r="J56" i="50" s="1"/>
  <c r="G57" i="50"/>
  <c r="J57" i="50" s="1"/>
  <c r="G58" i="50"/>
  <c r="J58" i="50" s="1"/>
  <c r="G59" i="50"/>
  <c r="J59" i="50" s="1"/>
  <c r="G60" i="50"/>
  <c r="J60" i="50" s="1"/>
  <c r="G61" i="50"/>
  <c r="J61" i="50" s="1"/>
  <c r="G6" i="47"/>
  <c r="G7" i="47"/>
  <c r="G8" i="47"/>
  <c r="G9" i="47"/>
  <c r="J9" i="47" s="1"/>
  <c r="G10" i="47"/>
  <c r="J10" i="47" s="1"/>
  <c r="G11" i="47"/>
  <c r="J11" i="47" s="1"/>
  <c r="G12" i="47"/>
  <c r="J12" i="47" s="1"/>
  <c r="G13" i="47"/>
  <c r="J13" i="47" s="1"/>
  <c r="G14" i="47"/>
  <c r="J14" i="47" s="1"/>
  <c r="G15" i="47"/>
  <c r="J15" i="47" s="1"/>
  <c r="G16" i="47"/>
  <c r="J16" i="47" s="1"/>
  <c r="G17" i="47"/>
  <c r="J17" i="47" s="1"/>
  <c r="G18" i="47"/>
  <c r="J18" i="47" s="1"/>
  <c r="G19" i="47"/>
  <c r="J19" i="47" s="1"/>
  <c r="G20" i="47"/>
  <c r="J20" i="47" s="1"/>
  <c r="G21" i="47"/>
  <c r="J21" i="47" s="1"/>
  <c r="G22" i="47"/>
  <c r="J22" i="47" s="1"/>
  <c r="G23" i="47"/>
  <c r="J23" i="47" s="1"/>
  <c r="G24" i="47"/>
  <c r="J24" i="47" s="1"/>
  <c r="G26" i="47"/>
  <c r="J26" i="47" s="1"/>
  <c r="G27" i="47"/>
  <c r="J27" i="47" s="1"/>
  <c r="G28" i="47"/>
  <c r="J28" i="47" s="1"/>
  <c r="G29" i="47"/>
  <c r="J29" i="47" s="1"/>
  <c r="G30" i="47"/>
  <c r="J30" i="47" s="1"/>
  <c r="G31" i="47"/>
  <c r="J31" i="47" s="1"/>
  <c r="G32" i="47"/>
  <c r="J32" i="47" s="1"/>
  <c r="G33" i="47"/>
  <c r="J33" i="47" s="1"/>
  <c r="G34" i="47"/>
  <c r="J34" i="47" s="1"/>
  <c r="G35" i="47"/>
  <c r="J35" i="47" s="1"/>
  <c r="G37" i="47"/>
  <c r="J37" i="47" s="1"/>
  <c r="G6" i="48"/>
  <c r="J6" i="48" s="1"/>
  <c r="G7" i="48"/>
  <c r="J7" i="48" s="1"/>
  <c r="G8" i="48"/>
  <c r="J8" i="48" s="1"/>
  <c r="G9" i="48"/>
  <c r="J9" i="48" s="1"/>
  <c r="G10" i="48"/>
  <c r="J10" i="48" s="1"/>
  <c r="G11" i="48"/>
  <c r="J11" i="48" s="1"/>
  <c r="G12" i="48"/>
  <c r="J12" i="48" s="1"/>
  <c r="G13" i="48"/>
  <c r="J13" i="48" s="1"/>
  <c r="G14" i="48"/>
  <c r="J14" i="48" s="1"/>
  <c r="G6" i="49"/>
  <c r="J6" i="49" s="1"/>
  <c r="J7" i="49"/>
  <c r="G8" i="49"/>
  <c r="J8" i="49" s="1"/>
  <c r="G9" i="49"/>
  <c r="J9" i="49" s="1"/>
  <c r="G10" i="49"/>
  <c r="J10" i="49" s="1"/>
  <c r="G11" i="49"/>
  <c r="J11" i="49" s="1"/>
  <c r="G12" i="49"/>
  <c r="J12" i="49" s="1"/>
  <c r="G13" i="49"/>
  <c r="J13" i="49" s="1"/>
  <c r="G14" i="49"/>
  <c r="J14" i="49" s="1"/>
  <c r="G15" i="49"/>
  <c r="J15" i="49" s="1"/>
  <c r="G16" i="49"/>
  <c r="J16" i="49" s="1"/>
  <c r="G17" i="49"/>
  <c r="J17" i="49" s="1"/>
  <c r="G6" i="51"/>
  <c r="G7" i="51"/>
  <c r="G8" i="51"/>
  <c r="G9" i="51"/>
  <c r="J9" i="51" s="1"/>
  <c r="G10" i="51"/>
  <c r="J10" i="51" s="1"/>
  <c r="G11" i="51"/>
  <c r="J11" i="51" s="1"/>
  <c r="G12" i="51"/>
  <c r="J12" i="51" s="1"/>
  <c r="G13" i="51"/>
  <c r="J13" i="51" s="1"/>
  <c r="G14" i="51"/>
  <c r="J14" i="51" s="1"/>
  <c r="G15" i="51"/>
  <c r="J15" i="51" s="1"/>
  <c r="G16" i="51"/>
  <c r="J16" i="51" s="1"/>
  <c r="G17" i="51"/>
  <c r="J17" i="51" s="1"/>
  <c r="G18" i="51"/>
  <c r="J18" i="51" s="1"/>
  <c r="G19" i="51"/>
  <c r="J19" i="51" s="1"/>
  <c r="G20" i="51"/>
  <c r="J20" i="51" s="1"/>
  <c r="G6" i="52"/>
  <c r="J6" i="52" s="1"/>
  <c r="G7" i="52"/>
  <c r="J7" i="52" s="1"/>
  <c r="G8" i="52"/>
  <c r="J8" i="52" s="1"/>
  <c r="G9" i="52"/>
  <c r="J9" i="52" s="1"/>
  <c r="G10" i="52"/>
  <c r="J10" i="52" s="1"/>
  <c r="G11" i="52"/>
  <c r="J11" i="52" s="1"/>
  <c r="G6" i="40"/>
  <c r="J6" i="40" s="1"/>
  <c r="G7" i="40"/>
  <c r="J7" i="40" s="1"/>
  <c r="G8" i="40"/>
  <c r="J8" i="40" s="1"/>
  <c r="G9" i="40"/>
  <c r="J9" i="40" s="1"/>
  <c r="G10" i="40"/>
  <c r="J10" i="40" s="1"/>
  <c r="G11" i="40"/>
  <c r="J11" i="40" s="1"/>
  <c r="G12" i="40"/>
  <c r="J12" i="40" s="1"/>
  <c r="G13" i="40"/>
  <c r="J13" i="40" s="1"/>
  <c r="G14" i="40"/>
  <c r="J14" i="40" s="1"/>
  <c r="G6" i="41"/>
  <c r="J6" i="41" s="1"/>
  <c r="G7" i="41"/>
  <c r="J7" i="41" s="1"/>
  <c r="G8" i="41"/>
  <c r="J8" i="41" s="1"/>
  <c r="G9" i="41"/>
  <c r="J9" i="41" s="1"/>
  <c r="G10" i="41"/>
  <c r="J10" i="41" s="1"/>
  <c r="G11" i="41"/>
  <c r="J11" i="41" s="1"/>
  <c r="G12" i="41"/>
  <c r="J12" i="41" s="1"/>
  <c r="G13" i="41"/>
  <c r="J13" i="41" s="1"/>
  <c r="G14" i="41"/>
  <c r="J14" i="41" s="1"/>
  <c r="G15" i="41"/>
  <c r="J15" i="41" s="1"/>
  <c r="G16" i="41"/>
  <c r="J16" i="41" s="1"/>
  <c r="G17" i="41"/>
  <c r="J17" i="41" s="1"/>
  <c r="G18" i="41"/>
  <c r="J18" i="41" s="1"/>
  <c r="G19" i="41"/>
  <c r="J19" i="41" s="1"/>
  <c r="G20" i="41"/>
  <c r="J20" i="41" s="1"/>
  <c r="G21" i="41"/>
  <c r="J21" i="41" s="1"/>
  <c r="G22" i="41"/>
  <c r="J22" i="41" s="1"/>
  <c r="G23" i="41"/>
  <c r="J23" i="41" s="1"/>
  <c r="G24" i="41"/>
  <c r="J24" i="41" s="1"/>
  <c r="G25" i="41"/>
  <c r="J25" i="41" s="1"/>
  <c r="G26" i="41"/>
  <c r="J26" i="41" s="1"/>
  <c r="G27" i="41"/>
  <c r="J27" i="41" s="1"/>
  <c r="G29" i="41"/>
  <c r="J29" i="41" s="1"/>
  <c r="G6" i="42"/>
  <c r="G7" i="42"/>
  <c r="G8" i="42"/>
  <c r="G9" i="42"/>
  <c r="J9" i="42" s="1"/>
  <c r="G10" i="42"/>
  <c r="J10" i="42" s="1"/>
  <c r="G11" i="42"/>
  <c r="J11" i="42" s="1"/>
  <c r="G12" i="42"/>
  <c r="J12" i="42" s="1"/>
  <c r="G13" i="42"/>
  <c r="J13" i="42" s="1"/>
  <c r="G14" i="42"/>
  <c r="J14" i="42" s="1"/>
  <c r="G15" i="42"/>
  <c r="J15" i="42" s="1"/>
  <c r="G16" i="42"/>
  <c r="J16" i="42" s="1"/>
  <c r="G17" i="42"/>
  <c r="J17" i="42" s="1"/>
  <c r="G18" i="42"/>
  <c r="J18" i="42" s="1"/>
  <c r="G19" i="42"/>
  <c r="J19" i="42" s="1"/>
  <c r="G20" i="42"/>
  <c r="J20" i="42" s="1"/>
  <c r="G21" i="42"/>
  <c r="J21" i="42" s="1"/>
  <c r="G22" i="42"/>
  <c r="J22" i="42" s="1"/>
  <c r="G23" i="42"/>
  <c r="J23" i="42" s="1"/>
  <c r="J24" i="42"/>
  <c r="G6" i="43"/>
  <c r="J6" i="43" s="1"/>
  <c r="G7" i="43"/>
  <c r="J7" i="43" s="1"/>
  <c r="G8" i="43"/>
  <c r="J8" i="43" s="1"/>
  <c r="G9" i="43"/>
  <c r="J9" i="43" s="1"/>
  <c r="G10" i="43"/>
  <c r="J10" i="43" s="1"/>
  <c r="G11" i="43"/>
  <c r="J11" i="43" s="1"/>
  <c r="G12" i="43"/>
  <c r="J12" i="43" s="1"/>
  <c r="G13" i="43"/>
  <c r="J13" i="43" s="1"/>
  <c r="G14" i="43"/>
  <c r="J14" i="43" s="1"/>
  <c r="G15" i="43"/>
  <c r="J15" i="43" s="1"/>
  <c r="G6" i="44"/>
  <c r="J6" i="44" s="1"/>
  <c r="G7" i="44"/>
  <c r="J7" i="44" s="1"/>
  <c r="G8" i="44"/>
  <c r="J8" i="44" s="1"/>
  <c r="G9" i="44"/>
  <c r="J9" i="44" s="1"/>
  <c r="G10" i="44"/>
  <c r="J10" i="44" s="1"/>
  <c r="G11" i="44"/>
  <c r="J11" i="44" s="1"/>
  <c r="G6" i="45"/>
  <c r="G7" i="45"/>
  <c r="G8" i="45"/>
  <c r="G9" i="45"/>
  <c r="J9" i="45" s="1"/>
  <c r="G10" i="45"/>
  <c r="J10" i="45" s="1"/>
  <c r="G11" i="45"/>
  <c r="J11" i="45" s="1"/>
  <c r="G12" i="45"/>
  <c r="J12" i="45" s="1"/>
  <c r="G13" i="45"/>
  <c r="J13" i="45" s="1"/>
  <c r="G14" i="45"/>
  <c r="J14" i="45" s="1"/>
  <c r="G15" i="45"/>
  <c r="J15" i="45" s="1"/>
  <c r="G16" i="45"/>
  <c r="J16" i="45" s="1"/>
  <c r="G17" i="45"/>
  <c r="J17" i="45" s="1"/>
  <c r="G18" i="45"/>
  <c r="J18" i="45" s="1"/>
  <c r="G19" i="45"/>
  <c r="J19" i="45" s="1"/>
  <c r="G20" i="45"/>
  <c r="J20" i="45" s="1"/>
  <c r="G21" i="45"/>
  <c r="J21" i="45" s="1"/>
  <c r="G22" i="45"/>
  <c r="J22" i="45" s="1"/>
  <c r="G23" i="45"/>
  <c r="J23" i="45" s="1"/>
  <c r="G24" i="45"/>
  <c r="J24" i="45" s="1"/>
  <c r="G26" i="45"/>
  <c r="J26" i="45" s="1"/>
  <c r="G27" i="45"/>
  <c r="J27" i="45" s="1"/>
  <c r="G28" i="45"/>
  <c r="J28" i="45" s="1"/>
  <c r="G29" i="45"/>
  <c r="J29" i="45" s="1"/>
  <c r="G30" i="45"/>
  <c r="J30" i="45" s="1"/>
  <c r="G31" i="45"/>
  <c r="J31" i="45" s="1"/>
  <c r="G32" i="45"/>
  <c r="J32" i="45" s="1"/>
  <c r="G33" i="45"/>
  <c r="J33" i="45" s="1"/>
  <c r="G34" i="45"/>
  <c r="J34" i="45" s="1"/>
  <c r="G35" i="45"/>
  <c r="J35" i="45" s="1"/>
  <c r="P13" i="84"/>
  <c r="P14" i="84"/>
  <c r="P15" i="84"/>
  <c r="P16" i="84"/>
  <c r="P17" i="84"/>
  <c r="P18" i="84"/>
  <c r="P19" i="84"/>
  <c r="P20" i="84"/>
  <c r="P21" i="84"/>
  <c r="P22" i="84"/>
  <c r="P23" i="84"/>
  <c r="P25" i="84"/>
  <c r="P26" i="84"/>
  <c r="P27" i="84"/>
  <c r="P28" i="84"/>
  <c r="P30" i="84"/>
  <c r="P32" i="84"/>
  <c r="Q16" i="8"/>
  <c r="Q17" i="8"/>
  <c r="Q18" i="8"/>
  <c r="Q19" i="8"/>
  <c r="Q21" i="8"/>
  <c r="Q22" i="8"/>
  <c r="Q23" i="8"/>
  <c r="Q24" i="8"/>
  <c r="Q25" i="8"/>
  <c r="Q26" i="8"/>
  <c r="Q27" i="8"/>
  <c r="Q28" i="8"/>
  <c r="Q29" i="8"/>
  <c r="Q33" i="8"/>
  <c r="Q34" i="8"/>
  <c r="Q35" i="8"/>
  <c r="Q36" i="8"/>
  <c r="Q37" i="8"/>
  <c r="Q38" i="8"/>
  <c r="Q39" i="8"/>
  <c r="Q40" i="8"/>
  <c r="Q41" i="8"/>
  <c r="Q43" i="8"/>
  <c r="Q51" i="8"/>
  <c r="Q52" i="8"/>
  <c r="Q53" i="8"/>
  <c r="Q54" i="8"/>
  <c r="Q55" i="8"/>
  <c r="Q56" i="8"/>
  <c r="Q57" i="8"/>
  <c r="Q58" i="8"/>
  <c r="Q59" i="8"/>
  <c r="Q60" i="8"/>
  <c r="Q61" i="8"/>
  <c r="Q62" i="8"/>
  <c r="Q63" i="8"/>
  <c r="Q64" i="8"/>
  <c r="Q65" i="8"/>
  <c r="Q66" i="8"/>
  <c r="Q67" i="8"/>
  <c r="Q68" i="8"/>
  <c r="Q69" i="8"/>
  <c r="Q70" i="8"/>
  <c r="Q71" i="8"/>
  <c r="Q72" i="8"/>
  <c r="Q81" i="8"/>
  <c r="Q82" i="8"/>
  <c r="Q83" i="8"/>
  <c r="Q84" i="8"/>
  <c r="Q85" i="8"/>
  <c r="Q86" i="8"/>
  <c r="Q87" i="8"/>
  <c r="Q88" i="8"/>
  <c r="Q89" i="8"/>
  <c r="Q90" i="8"/>
  <c r="Q91" i="8"/>
  <c r="Q92" i="8"/>
  <c r="Q93" i="8"/>
  <c r="Q94" i="8"/>
  <c r="Q95" i="8"/>
  <c r="Q96" i="8"/>
  <c r="Q97" i="8"/>
  <c r="Q101" i="8"/>
  <c r="Q102" i="8"/>
  <c r="Q103" i="8"/>
  <c r="Q104" i="8"/>
  <c r="Q105" i="8"/>
  <c r="Q106" i="8"/>
  <c r="Q107" i="8"/>
  <c r="Q108" i="8"/>
  <c r="Q109" i="8"/>
  <c r="Q111" i="8"/>
  <c r="Q119" i="8"/>
  <c r="Q120" i="8"/>
  <c r="Q121" i="8"/>
  <c r="Q122" i="8"/>
  <c r="Q123" i="8"/>
  <c r="Q124" i="8"/>
  <c r="Q125" i="8"/>
  <c r="Q126" i="8"/>
  <c r="Q127" i="8"/>
  <c r="Q128" i="8"/>
  <c r="Q129" i="8"/>
  <c r="Q130" i="8"/>
  <c r="Q131" i="8"/>
  <c r="Q132" i="8"/>
  <c r="Q133" i="8"/>
  <c r="Q134" i="8"/>
  <c r="Q135" i="8"/>
  <c r="Q136" i="8"/>
  <c r="Q137" i="8"/>
  <c r="Q138" i="8"/>
  <c r="Q139" i="8"/>
  <c r="Q140" i="8"/>
  <c r="Q141" i="8"/>
  <c r="Q150" i="8"/>
  <c r="Q151" i="8"/>
  <c r="Q152" i="8"/>
  <c r="Q153" i="8"/>
  <c r="Q154" i="8"/>
  <c r="Q155" i="8"/>
  <c r="Q156" i="8"/>
  <c r="Q157" i="8"/>
  <c r="Q158" i="8"/>
  <c r="Q159" i="8"/>
  <c r="Q160" i="8"/>
  <c r="Q161" i="8"/>
  <c r="Q162" i="8"/>
  <c r="Q163" i="8"/>
  <c r="Q164" i="8"/>
  <c r="Q165" i="8"/>
  <c r="Q166" i="8"/>
  <c r="Q167" i="8"/>
  <c r="Q168" i="8"/>
  <c r="Q169" i="8"/>
  <c r="Q170" i="8"/>
  <c r="Q171" i="8"/>
  <c r="Q172" i="8"/>
  <c r="Q181" i="8"/>
  <c r="Q182" i="8"/>
  <c r="Q183" i="8"/>
  <c r="Q184" i="8"/>
  <c r="Q185" i="8"/>
  <c r="Q186" i="8"/>
  <c r="Q187" i="8"/>
  <c r="Q188" i="8"/>
  <c r="Q189" i="8"/>
  <c r="Q190" i="8"/>
  <c r="Q191" i="8"/>
  <c r="Q192" i="8"/>
  <c r="Q193" i="8"/>
  <c r="Q194" i="8"/>
  <c r="Q195" i="8"/>
  <c r="Q196" i="8"/>
  <c r="Q197" i="8"/>
  <c r="Q198" i="8"/>
  <c r="Q199" i="8"/>
  <c r="Q200" i="8"/>
  <c r="Q201" i="8"/>
  <c r="Q202" i="8"/>
  <c r="Q203" i="8"/>
  <c r="Q206" i="8"/>
  <c r="Q207" i="8"/>
  <c r="Q208" i="8"/>
  <c r="Q209" i="8"/>
  <c r="Q210" i="8"/>
  <c r="Q211" i="8"/>
  <c r="Q212" i="8"/>
  <c r="Q213" i="8"/>
  <c r="Q214" i="8"/>
  <c r="Q215" i="8"/>
  <c r="Q216" i="8"/>
  <c r="Q217" i="8"/>
  <c r="Q218" i="8"/>
  <c r="Q220" i="8"/>
  <c r="Q221" i="8"/>
  <c r="Q222" i="8"/>
  <c r="Q223" i="8"/>
  <c r="Q224" i="8"/>
  <c r="Q225" i="8"/>
  <c r="Q226" i="8"/>
  <c r="Q227" i="8"/>
  <c r="Q228" i="8"/>
  <c r="Q229" i="8"/>
  <c r="Q230" i="8"/>
  <c r="Q233" i="8"/>
  <c r="Q234" i="8"/>
  <c r="Q235" i="8"/>
  <c r="Q238" i="8"/>
  <c r="Q239" i="8"/>
  <c r="Q240" i="8"/>
  <c r="Q241" i="8"/>
  <c r="Q242" i="8"/>
  <c r="Q243" i="8"/>
  <c r="Q245" i="8"/>
  <c r="Q246" i="8"/>
  <c r="Q247" i="8"/>
  <c r="Q248" i="8"/>
  <c r="Q249" i="8"/>
  <c r="Q250" i="8"/>
  <c r="Q251" i="8"/>
  <c r="Q252" i="8"/>
  <c r="Q255" i="8"/>
  <c r="Q257" i="8"/>
  <c r="Q258" i="8"/>
  <c r="Q259" i="8"/>
  <c r="Q260" i="8"/>
  <c r="Q261" i="8"/>
  <c r="Q262" i="8"/>
  <c r="Q263" i="8"/>
  <c r="Q264" i="8"/>
  <c r="Q265" i="8"/>
  <c r="Q266" i="8"/>
  <c r="Q269" i="8"/>
  <c r="Q15" i="15"/>
  <c r="Q110" i="15" s="1"/>
  <c r="Q16" i="15"/>
  <c r="Q17" i="15"/>
  <c r="Q18" i="15"/>
  <c r="Q19" i="15"/>
  <c r="Q20" i="15"/>
  <c r="Q21" i="15"/>
  <c r="Q22" i="15"/>
  <c r="Q23" i="15"/>
  <c r="Q24" i="15"/>
  <c r="Q25" i="15"/>
  <c r="Q26" i="15"/>
  <c r="Q35" i="15"/>
  <c r="Q36" i="15"/>
  <c r="Q37" i="15"/>
  <c r="Q38" i="15"/>
  <c r="Q39" i="15"/>
  <c r="Q40" i="15"/>
  <c r="Q41" i="15"/>
  <c r="Q56" i="15"/>
  <c r="Q57" i="15"/>
  <c r="Q58" i="15"/>
  <c r="Q59" i="15"/>
  <c r="Q60" i="15"/>
  <c r="Q61" i="15"/>
  <c r="Q62" i="15"/>
  <c r="Q63" i="15"/>
  <c r="Q65" i="15"/>
  <c r="Q70" i="15"/>
  <c r="Q71" i="15"/>
  <c r="Q72" i="15"/>
  <c r="Q74" i="15"/>
  <c r="Q77" i="15"/>
  <c r="Q78" i="15"/>
  <c r="Q104" i="15"/>
  <c r="Q105" i="15"/>
  <c r="Q107" i="15"/>
  <c r="Q109" i="15"/>
  <c r="R9" i="9"/>
  <c r="R10" i="9"/>
  <c r="R12" i="9"/>
  <c r="R24" i="9"/>
  <c r="R25" i="9"/>
  <c r="R29" i="9"/>
  <c r="R30" i="9"/>
  <c r="R35" i="9"/>
  <c r="R36" i="9"/>
  <c r="R37" i="9"/>
  <c r="R40" i="9"/>
  <c r="R41" i="9" s="1"/>
  <c r="Q10" i="81"/>
  <c r="Q11" i="81"/>
  <c r="Q12" i="81"/>
  <c r="Q13" i="81"/>
  <c r="Q14" i="81"/>
  <c r="Q15" i="81"/>
  <c r="Q16" i="81"/>
  <c r="Q17" i="81"/>
  <c r="Q18" i="81"/>
  <c r="Q20" i="81"/>
  <c r="Q22" i="81"/>
  <c r="Q23" i="81"/>
  <c r="Q24" i="81"/>
  <c r="Q25" i="81"/>
  <c r="Q26" i="81"/>
  <c r="Q27" i="81"/>
  <c r="Q28" i="81"/>
  <c r="Q29" i="81"/>
  <c r="Q30" i="81"/>
  <c r="Q32" i="81"/>
  <c r="Q33" i="81"/>
  <c r="Q34" i="81"/>
  <c r="Q35" i="81"/>
  <c r="Q36" i="81"/>
  <c r="Q37" i="81"/>
  <c r="Q38" i="81"/>
  <c r="Q47" i="81"/>
  <c r="Q49" i="81"/>
  <c r="H29" i="85"/>
  <c r="K29" i="85" s="1"/>
  <c r="H28" i="85"/>
  <c r="K28" i="85" s="1"/>
  <c r="H27" i="85"/>
  <c r="K27" i="85" s="1"/>
  <c r="H26" i="85"/>
  <c r="K26" i="85" s="1"/>
  <c r="H25" i="85"/>
  <c r="K25" i="85" s="1"/>
  <c r="H24" i="85"/>
  <c r="K24" i="85" s="1"/>
  <c r="H23" i="85"/>
  <c r="K23" i="85" s="1"/>
  <c r="H22" i="85"/>
  <c r="K22" i="85" s="1"/>
  <c r="H21" i="85"/>
  <c r="K21" i="85" s="1"/>
  <c r="H20" i="85"/>
  <c r="K20" i="85" s="1"/>
  <c r="H19" i="85"/>
  <c r="K19" i="85" s="1"/>
  <c r="H18" i="85"/>
  <c r="K18" i="85" s="1"/>
  <c r="H17" i="85"/>
  <c r="K17" i="85" s="1"/>
  <c r="H16" i="85"/>
  <c r="K16" i="85" s="1"/>
  <c r="H15" i="85"/>
  <c r="K15" i="85" s="1"/>
  <c r="H14" i="85"/>
  <c r="K14" i="85" s="1"/>
  <c r="H13" i="85"/>
  <c r="K13" i="85" s="1"/>
  <c r="H12" i="85"/>
  <c r="K12" i="85" s="1"/>
  <c r="H11" i="85"/>
  <c r="K11" i="85" s="1"/>
  <c r="H10" i="85"/>
  <c r="K10" i="85" s="1"/>
  <c r="H9" i="85"/>
  <c r="K9" i="85" s="1"/>
  <c r="H8" i="85"/>
  <c r="K8" i="85" s="1"/>
  <c r="H7" i="85"/>
  <c r="K7" i="85" s="1"/>
  <c r="I250" i="75"/>
  <c r="I249" i="75"/>
  <c r="I248" i="75"/>
  <c r="Q29" i="80"/>
  <c r="Q28" i="80"/>
  <c r="Q27" i="80"/>
  <c r="Q26" i="80"/>
  <c r="Q25" i="80"/>
  <c r="Q23" i="80"/>
  <c r="Q22" i="80"/>
  <c r="Q21" i="80"/>
  <c r="Q19" i="80"/>
  <c r="Q18" i="80"/>
  <c r="Q17" i="80"/>
  <c r="Q16" i="80"/>
  <c r="Q15" i="80"/>
  <c r="Q14" i="80"/>
  <c r="Q13" i="80"/>
  <c r="Q12" i="80"/>
  <c r="Q9" i="80"/>
  <c r="Q10" i="80"/>
  <c r="Q11" i="80"/>
  <c r="Q11" i="23"/>
  <c r="Q12" i="23"/>
  <c r="Q13" i="23"/>
  <c r="Q14" i="23"/>
  <c r="Q15" i="23"/>
  <c r="Q16" i="23"/>
  <c r="Q17" i="23"/>
  <c r="Q18" i="23"/>
  <c r="Q19" i="23"/>
  <c r="Q20" i="23"/>
  <c r="Q21" i="23"/>
  <c r="Q22" i="23"/>
  <c r="Q23" i="23"/>
  <c r="Q24" i="23"/>
  <c r="I247" i="75"/>
  <c r="I246" i="75"/>
  <c r="I245" i="75"/>
  <c r="I244" i="75"/>
  <c r="I243" i="75"/>
  <c r="I242" i="75"/>
  <c r="I241" i="75"/>
  <c r="I240" i="75"/>
  <c r="I239" i="75"/>
  <c r="I238" i="75"/>
  <c r="I237" i="75"/>
  <c r="I236" i="75"/>
  <c r="I235" i="75"/>
  <c r="I234" i="75"/>
  <c r="I233" i="75"/>
  <c r="I232" i="75"/>
  <c r="I231" i="75"/>
  <c r="I230" i="75"/>
  <c r="I229" i="75"/>
  <c r="I228" i="75"/>
  <c r="I227" i="75"/>
  <c r="I226" i="75"/>
  <c r="I225" i="75"/>
  <c r="I224" i="75"/>
  <c r="I223" i="75"/>
  <c r="I222" i="75"/>
  <c r="I221" i="75"/>
  <c r="I220" i="75"/>
  <c r="I219" i="75"/>
  <c r="I218" i="75"/>
  <c r="I217" i="75"/>
  <c r="I216" i="75"/>
  <c r="I215" i="75"/>
  <c r="I214" i="75"/>
  <c r="I213" i="75"/>
  <c r="I212" i="75"/>
  <c r="I211" i="75"/>
  <c r="I210" i="75"/>
  <c r="I209" i="75"/>
  <c r="I208" i="75"/>
  <c r="I207" i="75"/>
  <c r="I206" i="75"/>
  <c r="I205" i="75"/>
  <c r="I204" i="75"/>
  <c r="I203" i="75"/>
  <c r="I202" i="75"/>
  <c r="I201" i="75"/>
  <c r="I200" i="75"/>
  <c r="I199" i="75"/>
  <c r="I198" i="75"/>
  <c r="I197" i="75"/>
  <c r="I196" i="75"/>
  <c r="I195" i="75"/>
  <c r="I194" i="75"/>
  <c r="I192" i="75"/>
  <c r="I191" i="75"/>
  <c r="I190" i="75"/>
  <c r="I189" i="75"/>
  <c r="I188" i="75"/>
  <c r="I187" i="75"/>
  <c r="I186" i="75"/>
  <c r="I181" i="75"/>
  <c r="I180" i="75"/>
  <c r="I179" i="75"/>
  <c r="I178" i="75"/>
  <c r="I177" i="75"/>
  <c r="I176" i="75"/>
  <c r="I174" i="75"/>
  <c r="I173" i="75"/>
  <c r="I172" i="75"/>
  <c r="I171" i="75"/>
  <c r="I170" i="75"/>
  <c r="I169" i="75"/>
  <c r="I168" i="75"/>
  <c r="I167" i="75"/>
  <c r="I166" i="75"/>
  <c r="I165" i="75"/>
  <c r="I164" i="75"/>
  <c r="I163" i="75"/>
  <c r="I162" i="75"/>
  <c r="I161" i="75"/>
  <c r="I160" i="75"/>
  <c r="I159" i="75"/>
  <c r="I157" i="75"/>
  <c r="I156" i="75"/>
  <c r="I155" i="75"/>
  <c r="I154" i="75"/>
  <c r="I153" i="75"/>
  <c r="I152" i="75"/>
  <c r="I151" i="75"/>
  <c r="I150" i="75"/>
  <c r="I149" i="75"/>
  <c r="I148" i="75"/>
  <c r="I147" i="75"/>
  <c r="I145" i="75"/>
  <c r="I143" i="75"/>
  <c r="I142" i="75"/>
  <c r="I141" i="75"/>
  <c r="I140" i="75"/>
  <c r="I139" i="75"/>
  <c r="I138" i="75"/>
  <c r="I137" i="75"/>
  <c r="I136" i="75"/>
  <c r="I135" i="75"/>
  <c r="I134" i="75"/>
  <c r="I133" i="75"/>
  <c r="I132" i="75"/>
  <c r="I131" i="75"/>
  <c r="I130" i="75"/>
  <c r="I129" i="75"/>
  <c r="I128" i="75"/>
  <c r="I127" i="75"/>
  <c r="I126" i="75"/>
  <c r="I125" i="75"/>
  <c r="I124" i="75"/>
  <c r="I123" i="75"/>
  <c r="I122" i="75"/>
  <c r="I121" i="75"/>
  <c r="I120" i="75"/>
  <c r="I119" i="75"/>
  <c r="I118" i="75"/>
  <c r="I117" i="75"/>
  <c r="I116" i="75"/>
  <c r="I115" i="75"/>
  <c r="I114" i="75"/>
  <c r="I113" i="75"/>
  <c r="I112" i="75"/>
  <c r="I111" i="75"/>
  <c r="I110" i="75"/>
  <c r="I108" i="75"/>
  <c r="I107" i="75"/>
  <c r="I106" i="75"/>
  <c r="I105" i="75"/>
  <c r="I104" i="75"/>
  <c r="I103" i="75"/>
  <c r="I101" i="75"/>
  <c r="I100" i="75"/>
  <c r="I97" i="75"/>
  <c r="I96" i="75"/>
  <c r="I95" i="75"/>
  <c r="I94" i="75"/>
  <c r="I92" i="75"/>
  <c r="I91" i="75"/>
  <c r="I90" i="75"/>
  <c r="I89" i="75"/>
  <c r="I88" i="75"/>
  <c r="I87" i="75"/>
  <c r="I86" i="75"/>
  <c r="I85" i="75"/>
  <c r="I84" i="75"/>
  <c r="I83" i="75"/>
  <c r="I82" i="75"/>
  <c r="I81" i="75"/>
  <c r="I79" i="75"/>
  <c r="I78" i="75"/>
  <c r="I73" i="75"/>
  <c r="I72" i="75"/>
  <c r="I71" i="75"/>
  <c r="I70" i="75"/>
  <c r="I69" i="75"/>
  <c r="I68" i="75"/>
  <c r="I67" i="75"/>
  <c r="I66" i="75"/>
  <c r="I65" i="75"/>
  <c r="I64" i="75"/>
  <c r="I63" i="75"/>
  <c r="I62" i="75"/>
  <c r="I61" i="75"/>
  <c r="I60" i="75"/>
  <c r="I59" i="75"/>
  <c r="I58" i="75"/>
  <c r="I57" i="75"/>
  <c r="I56" i="75"/>
  <c r="I55" i="75"/>
  <c r="I54" i="75"/>
  <c r="I53" i="75"/>
  <c r="I52" i="75"/>
  <c r="I51" i="75"/>
  <c r="I50" i="75"/>
  <c r="I49" i="75"/>
  <c r="I48" i="75"/>
  <c r="I47" i="75"/>
  <c r="I46" i="75"/>
  <c r="I45" i="75"/>
  <c r="I44" i="75"/>
  <c r="I43" i="75"/>
  <c r="I42" i="75"/>
  <c r="I41" i="75"/>
  <c r="I40" i="75"/>
  <c r="I39" i="75"/>
  <c r="I38" i="75"/>
  <c r="I37" i="75"/>
  <c r="I36" i="75"/>
  <c r="I35" i="75"/>
  <c r="I34" i="75"/>
  <c r="I33" i="75"/>
  <c r="I32" i="75"/>
  <c r="I31" i="75"/>
  <c r="I30" i="75"/>
  <c r="I29" i="75"/>
  <c r="I28" i="75"/>
  <c r="I27" i="75"/>
  <c r="I26" i="75"/>
  <c r="I25" i="75"/>
  <c r="I24" i="75"/>
  <c r="I23" i="75"/>
  <c r="I22" i="75"/>
  <c r="I21" i="75"/>
  <c r="I20" i="75"/>
  <c r="I19" i="75"/>
  <c r="I18" i="75"/>
  <c r="I17" i="75"/>
  <c r="I16" i="75"/>
  <c r="I15" i="75"/>
  <c r="I14" i="75"/>
  <c r="I13" i="75"/>
  <c r="I12" i="75"/>
  <c r="I11" i="75"/>
  <c r="I10" i="75"/>
  <c r="I9" i="75"/>
  <c r="I8" i="75"/>
  <c r="I63" i="74"/>
  <c r="I62" i="74"/>
  <c r="I61" i="74"/>
  <c r="I60" i="74"/>
  <c r="I59" i="74"/>
  <c r="I58" i="74"/>
  <c r="I57" i="74"/>
  <c r="I56" i="74"/>
  <c r="I55" i="74"/>
  <c r="I54" i="74"/>
  <c r="I53" i="74"/>
  <c r="I52" i="74"/>
  <c r="I51" i="74"/>
  <c r="I50" i="74"/>
  <c r="I49" i="74"/>
  <c r="I48" i="74"/>
  <c r="I47" i="74"/>
  <c r="I46" i="74"/>
  <c r="I45" i="74"/>
  <c r="I44" i="74"/>
  <c r="I43" i="74"/>
  <c r="I42" i="74"/>
  <c r="I39" i="74"/>
  <c r="I38" i="74"/>
  <c r="I37" i="74"/>
  <c r="I36" i="74"/>
  <c r="I35" i="74"/>
  <c r="I34" i="74"/>
  <c r="I33" i="74"/>
  <c r="I32" i="74"/>
  <c r="I31" i="74"/>
  <c r="I29" i="74"/>
  <c r="I28" i="74"/>
  <c r="I27" i="74"/>
  <c r="I26" i="74"/>
  <c r="I25" i="74"/>
  <c r="I24" i="74"/>
  <c r="I23" i="74"/>
  <c r="I8" i="74"/>
  <c r="I9" i="74"/>
  <c r="I10" i="74"/>
  <c r="I11" i="74"/>
  <c r="I12" i="74"/>
  <c r="I13" i="74"/>
  <c r="I14" i="74"/>
  <c r="I15" i="74"/>
  <c r="I16" i="74"/>
  <c r="I18" i="74"/>
  <c r="I19" i="74"/>
  <c r="I21" i="74"/>
  <c r="I9" i="73"/>
  <c r="I8" i="73"/>
  <c r="I7" i="73"/>
  <c r="I7" i="70"/>
  <c r="I8" i="70"/>
  <c r="I9" i="70"/>
  <c r="I10" i="70"/>
  <c r="I11" i="70"/>
  <c r="I12" i="70"/>
  <c r="I13" i="70"/>
  <c r="I14" i="70"/>
  <c r="I15" i="70"/>
  <c r="I16" i="70"/>
  <c r="I17" i="70"/>
  <c r="I19" i="70"/>
  <c r="I7" i="69"/>
  <c r="I8" i="69"/>
  <c r="I9" i="69"/>
  <c r="I10" i="69"/>
  <c r="I11" i="69"/>
  <c r="I12" i="69"/>
  <c r="I13" i="69"/>
  <c r="I14" i="69"/>
  <c r="I15" i="69"/>
  <c r="I16" i="69"/>
  <c r="I17" i="69"/>
  <c r="I18" i="69"/>
  <c r="I20" i="69"/>
  <c r="I21" i="69"/>
  <c r="I22" i="69"/>
  <c r="I23" i="69"/>
  <c r="I24" i="69"/>
  <c r="I25" i="69"/>
  <c r="I26" i="69"/>
  <c r="I27" i="69"/>
  <c r="I28" i="69"/>
  <c r="I29" i="69"/>
  <c r="I30" i="69"/>
  <c r="I31" i="69"/>
  <c r="I32" i="69"/>
  <c r="I33" i="69"/>
  <c r="I34" i="69"/>
  <c r="I35" i="69"/>
  <c r="I37" i="69"/>
  <c r="I38" i="69"/>
  <c r="I39" i="69"/>
  <c r="I43" i="69"/>
  <c r="I44" i="69"/>
  <c r="I45" i="69"/>
  <c r="I49" i="69"/>
  <c r="I50" i="69"/>
  <c r="I51" i="69"/>
  <c r="I52" i="69"/>
  <c r="I53" i="69"/>
  <c r="I54" i="69"/>
  <c r="I55" i="69"/>
  <c r="I56" i="69"/>
  <c r="I57" i="69"/>
  <c r="I58" i="69"/>
  <c r="I59" i="69"/>
  <c r="I60" i="69"/>
  <c r="I61" i="69"/>
  <c r="I62" i="69"/>
  <c r="I63" i="69"/>
  <c r="I64" i="69"/>
  <c r="I65" i="69"/>
  <c r="I66" i="69"/>
  <c r="I67" i="69"/>
  <c r="I68" i="69"/>
  <c r="I69" i="69"/>
  <c r="I70" i="69"/>
  <c r="I71" i="69"/>
  <c r="I72" i="69"/>
  <c r="I73" i="69"/>
  <c r="I74" i="69"/>
  <c r="I75" i="69"/>
  <c r="I7" i="68"/>
  <c r="I8" i="68"/>
  <c r="I9" i="68"/>
  <c r="I10" i="68"/>
  <c r="I11" i="68"/>
  <c r="I12" i="68"/>
  <c r="I13" i="68"/>
  <c r="I14" i="68"/>
  <c r="I15" i="68"/>
  <c r="I16" i="68"/>
  <c r="I17" i="68"/>
  <c r="I18" i="68"/>
  <c r="I19" i="68"/>
  <c r="I20" i="68"/>
  <c r="I21" i="68"/>
  <c r="I22" i="68"/>
  <c r="I23" i="68"/>
  <c r="I24" i="68"/>
  <c r="I25" i="68"/>
  <c r="I26" i="68"/>
  <c r="I27" i="68"/>
  <c r="I28" i="68"/>
  <c r="I29" i="68"/>
  <c r="I30" i="68"/>
  <c r="I31" i="68"/>
  <c r="I32" i="68"/>
  <c r="I33" i="68"/>
  <c r="I34" i="68"/>
  <c r="I35" i="68"/>
  <c r="I36" i="68"/>
  <c r="I37" i="68"/>
  <c r="I38" i="68"/>
  <c r="I39" i="68"/>
  <c r="I40" i="68"/>
  <c r="I41" i="68"/>
  <c r="I42" i="68"/>
  <c r="I43" i="68"/>
  <c r="I44" i="68"/>
  <c r="I7" i="67"/>
  <c r="I8" i="67"/>
  <c r="I7" i="64"/>
  <c r="I8" i="64"/>
  <c r="I9" i="64"/>
  <c r="I10" i="64"/>
  <c r="I11" i="64"/>
  <c r="I12" i="64"/>
  <c r="I13" i="64"/>
  <c r="I14" i="64"/>
  <c r="I7" i="62"/>
  <c r="I9" i="62"/>
  <c r="I10" i="62"/>
  <c r="I11" i="62"/>
  <c r="I12" i="62"/>
  <c r="I13" i="62"/>
  <c r="I14" i="62"/>
  <c r="I7" i="63"/>
  <c r="I9" i="63" s="1"/>
  <c r="I8" i="63"/>
  <c r="I7" i="61"/>
  <c r="I8" i="61"/>
  <c r="I9" i="61"/>
  <c r="I10" i="61"/>
  <c r="I11" i="61"/>
  <c r="I8" i="59"/>
  <c r="I9" i="59"/>
  <c r="I11" i="59"/>
  <c r="I12" i="59"/>
  <c r="I13" i="59"/>
  <c r="I15" i="59"/>
  <c r="I16" i="59"/>
  <c r="I17" i="59"/>
  <c r="I18" i="59"/>
  <c r="I19" i="59"/>
  <c r="I21" i="59"/>
  <c r="I22" i="59"/>
  <c r="I23" i="59"/>
  <c r="I24" i="59"/>
  <c r="I25" i="59"/>
  <c r="I26" i="59"/>
  <c r="I27" i="59"/>
  <c r="I28" i="59"/>
  <c r="I29" i="59"/>
  <c r="I30" i="59"/>
  <c r="I31" i="59"/>
  <c r="I32" i="59"/>
  <c r="I33" i="59"/>
  <c r="I34" i="59"/>
  <c r="I35" i="59"/>
  <c r="I36" i="59"/>
  <c r="I37" i="59"/>
  <c r="I38" i="59"/>
  <c r="I39" i="59"/>
  <c r="I40" i="59"/>
  <c r="I41" i="59"/>
  <c r="I42" i="59"/>
  <c r="I43" i="59"/>
  <c r="I44" i="59"/>
  <c r="I45" i="59"/>
  <c r="I49" i="59"/>
  <c r="I7" i="58"/>
  <c r="I8" i="58"/>
  <c r="I9" i="58"/>
  <c r="I10" i="58"/>
  <c r="I11" i="58"/>
  <c r="I12" i="58"/>
  <c r="I13" i="58"/>
  <c r="I14" i="58"/>
  <c r="I15" i="58"/>
  <c r="I16" i="58"/>
  <c r="I17" i="58"/>
  <c r="I18" i="58"/>
  <c r="I19" i="58"/>
  <c r="I20" i="58"/>
  <c r="I21" i="58"/>
  <c r="I22" i="58"/>
  <c r="I23" i="58"/>
  <c r="I24" i="58"/>
  <c r="I25" i="58"/>
  <c r="I26" i="58"/>
  <c r="I27" i="58"/>
  <c r="I28" i="58"/>
  <c r="I29" i="58"/>
  <c r="I30" i="58"/>
  <c r="I31" i="58"/>
  <c r="I32" i="58"/>
  <c r="I33" i="58"/>
  <c r="I7" i="56"/>
  <c r="I8" i="56"/>
  <c r="I9" i="56"/>
  <c r="I10" i="56"/>
  <c r="I11" i="56"/>
  <c r="I12" i="56"/>
  <c r="I13" i="56"/>
  <c r="I14" i="56"/>
  <c r="I15" i="56"/>
  <c r="I16" i="56"/>
  <c r="I17" i="56"/>
  <c r="I18" i="56"/>
  <c r="I19" i="56"/>
  <c r="I20" i="56"/>
  <c r="I21" i="56"/>
  <c r="I22" i="56"/>
  <c r="I23" i="56"/>
  <c r="I24" i="56"/>
  <c r="I25" i="56"/>
  <c r="I26" i="56"/>
  <c r="I27" i="56"/>
  <c r="I28" i="56"/>
  <c r="I29" i="56"/>
  <c r="I30" i="56"/>
  <c r="I31" i="56"/>
  <c r="I32" i="56"/>
  <c r="I33" i="56"/>
  <c r="I34" i="56"/>
  <c r="I35" i="56"/>
  <c r="I36" i="56"/>
  <c r="I37" i="56"/>
  <c r="I38" i="56"/>
  <c r="I39" i="56"/>
  <c r="I40" i="56"/>
  <c r="I41" i="56"/>
  <c r="I42" i="56"/>
  <c r="I43" i="56"/>
  <c r="I44" i="56"/>
  <c r="I45" i="56"/>
  <c r="I46" i="56"/>
  <c r="I47" i="56"/>
  <c r="I48" i="56"/>
  <c r="I49" i="56"/>
  <c r="I50" i="56"/>
  <c r="I51" i="56"/>
  <c r="I52" i="56"/>
  <c r="I53" i="56"/>
  <c r="I54" i="56"/>
  <c r="I55" i="56"/>
  <c r="I56" i="56"/>
  <c r="I57" i="56"/>
  <c r="I58" i="56"/>
  <c r="I59" i="56"/>
  <c r="I60" i="56"/>
  <c r="I61" i="56"/>
  <c r="I62" i="56"/>
  <c r="I63" i="56"/>
  <c r="I64" i="56"/>
  <c r="I65" i="56"/>
  <c r="I66" i="56"/>
  <c r="I67" i="56"/>
  <c r="I68" i="56"/>
  <c r="I69" i="56"/>
  <c r="I70" i="56"/>
  <c r="I71" i="56"/>
  <c r="I72" i="56"/>
  <c r="I73" i="56"/>
  <c r="I74" i="56"/>
  <c r="I75" i="56"/>
  <c r="I76" i="56"/>
  <c r="I77" i="56"/>
  <c r="I78" i="56"/>
  <c r="I79" i="56"/>
  <c r="I80" i="56"/>
  <c r="I81" i="56"/>
  <c r="I82" i="56"/>
  <c r="I83" i="56"/>
  <c r="I84" i="56"/>
  <c r="I85" i="56"/>
  <c r="I86" i="56"/>
  <c r="I87" i="56"/>
  <c r="I88" i="56"/>
  <c r="I89" i="56"/>
  <c r="I90" i="56"/>
  <c r="I91" i="56"/>
  <c r="I92" i="56"/>
  <c r="I93" i="56"/>
  <c r="I94" i="56"/>
  <c r="I95" i="56"/>
  <c r="I96" i="56"/>
  <c r="I97" i="56"/>
  <c r="I98" i="56"/>
  <c r="I99" i="56"/>
  <c r="I100" i="56"/>
  <c r="I101" i="56"/>
  <c r="I102" i="56"/>
  <c r="I103" i="56"/>
  <c r="I104" i="56"/>
  <c r="I105" i="56"/>
  <c r="I106" i="56"/>
  <c r="I7" i="55"/>
  <c r="I43" i="72"/>
  <c r="I42" i="72"/>
  <c r="I41" i="72"/>
  <c r="I40" i="72"/>
  <c r="I38" i="72"/>
  <c r="I44" i="72"/>
  <c r="I37" i="72"/>
  <c r="I35" i="72"/>
  <c r="I27" i="72"/>
  <c r="I16" i="72"/>
  <c r="I15" i="72"/>
  <c r="I14" i="72"/>
  <c r="I13" i="72"/>
  <c r="I12" i="72"/>
  <c r="I11" i="72"/>
  <c r="I10" i="72"/>
  <c r="I29" i="71"/>
  <c r="I23" i="71"/>
  <c r="I22" i="71"/>
  <c r="I21" i="71"/>
  <c r="I20" i="71"/>
  <c r="I19" i="71"/>
  <c r="I18" i="71"/>
  <c r="I17" i="71"/>
  <c r="I16" i="71"/>
  <c r="I15" i="71"/>
  <c r="I14" i="71"/>
  <c r="I13" i="71"/>
  <c r="I12" i="71"/>
  <c r="I11" i="71"/>
  <c r="I10" i="71"/>
  <c r="I9" i="71"/>
  <c r="I8" i="71"/>
  <c r="I7" i="71"/>
  <c r="Q21" i="13"/>
  <c r="Q20" i="13"/>
  <c r="Q17" i="13"/>
  <c r="Q23" i="13" s="1"/>
  <c r="Q18" i="13"/>
  <c r="Q19" i="13"/>
  <c r="Q190" i="20"/>
  <c r="Q182" i="20"/>
  <c r="Q183" i="20"/>
  <c r="Q184" i="20"/>
  <c r="Q185" i="20"/>
  <c r="Q186" i="20"/>
  <c r="Q187" i="20"/>
  <c r="Q188" i="20"/>
  <c r="Q189" i="20"/>
  <c r="Q181" i="20"/>
  <c r="Q176" i="20"/>
  <c r="Q170" i="20"/>
  <c r="Q171" i="20"/>
  <c r="Q172" i="20"/>
  <c r="Q173" i="20"/>
  <c r="Q174" i="20"/>
  <c r="Q175" i="20"/>
  <c r="Q169" i="20"/>
  <c r="Q153" i="20"/>
  <c r="Q154" i="20"/>
  <c r="Q155" i="20"/>
  <c r="Q156" i="20"/>
  <c r="Q157" i="20"/>
  <c r="Q158" i="20"/>
  <c r="Q159" i="20"/>
  <c r="Q160" i="20"/>
  <c r="Q161" i="20"/>
  <c r="Q162" i="20"/>
  <c r="Q163" i="20"/>
  <c r="Q164" i="20"/>
  <c r="Q165" i="20"/>
  <c r="Q152" i="20"/>
  <c r="Q134" i="20"/>
  <c r="Q135" i="20"/>
  <c r="Q136" i="20"/>
  <c r="Q137" i="20"/>
  <c r="Q138" i="20"/>
  <c r="Q139" i="20"/>
  <c r="Q140" i="20"/>
  <c r="Q141" i="20"/>
  <c r="Q142" i="20"/>
  <c r="Q143" i="20"/>
  <c r="Q144" i="20"/>
  <c r="Q133" i="20"/>
  <c r="Q126" i="20"/>
  <c r="Q125" i="20"/>
  <c r="Q119" i="20"/>
  <c r="Q120" i="20"/>
  <c r="Q121" i="20"/>
  <c r="Q122" i="20"/>
  <c r="Q123" i="20"/>
  <c r="Q118" i="20"/>
  <c r="Q100" i="20"/>
  <c r="Q101" i="20"/>
  <c r="Q102" i="20"/>
  <c r="Q103" i="20"/>
  <c r="Q104" i="20"/>
  <c r="Q105" i="20"/>
  <c r="Q106" i="20"/>
  <c r="Q107" i="20"/>
  <c r="Q108" i="20"/>
  <c r="Q109" i="20"/>
  <c r="Q110" i="20"/>
  <c r="Q111" i="20"/>
  <c r="Q99" i="20"/>
  <c r="Q82" i="20"/>
  <c r="Q83" i="20"/>
  <c r="Q84" i="20"/>
  <c r="Q85" i="20"/>
  <c r="Q86" i="20"/>
  <c r="Q87" i="20"/>
  <c r="Q88" i="20"/>
  <c r="Q89" i="20"/>
  <c r="Q90" i="20"/>
  <c r="Q91" i="20"/>
  <c r="Q92" i="20"/>
  <c r="Q81" i="20"/>
  <c r="Q69" i="20"/>
  <c r="Q70" i="20"/>
  <c r="Q71" i="20"/>
  <c r="Q72" i="20"/>
  <c r="Q73" i="20"/>
  <c r="Q74" i="20"/>
  <c r="Q68" i="20"/>
  <c r="Q51" i="20"/>
  <c r="Q52" i="20"/>
  <c r="Q53" i="20"/>
  <c r="Q54" i="20"/>
  <c r="Q55" i="20"/>
  <c r="Q56" i="20"/>
  <c r="Q57" i="20"/>
  <c r="Q58" i="20"/>
  <c r="Q59" i="20"/>
  <c r="Q60" i="20"/>
  <c r="Q61" i="20"/>
  <c r="Q50" i="20"/>
  <c r="Q44" i="20"/>
  <c r="Q43" i="20"/>
  <c r="Q41" i="20"/>
  <c r="Q40" i="20"/>
  <c r="Q34" i="20"/>
  <c r="Q35" i="20"/>
  <c r="Q36" i="20"/>
  <c r="Q37" i="20"/>
  <c r="Q38" i="20"/>
  <c r="Q33" i="20"/>
  <c r="Q15" i="20"/>
  <c r="Q16" i="20"/>
  <c r="Q17" i="20"/>
  <c r="Q18" i="20"/>
  <c r="Q19" i="20"/>
  <c r="Q20" i="20"/>
  <c r="Q21" i="20"/>
  <c r="Q22" i="20"/>
  <c r="Q23" i="20"/>
  <c r="Q24" i="20"/>
  <c r="Q25" i="20"/>
  <c r="Q26" i="20"/>
  <c r="Q14" i="20"/>
  <c r="Q16" i="16"/>
  <c r="Q17" i="16"/>
  <c r="Q18" i="16"/>
  <c r="Q19" i="16"/>
  <c r="Q15" i="16"/>
  <c r="Q20" i="16"/>
  <c r="Q21" i="16"/>
  <c r="Q49" i="21"/>
  <c r="Q47" i="21"/>
  <c r="Q42" i="21"/>
  <c r="Q40" i="21"/>
  <c r="Q29" i="21"/>
  <c r="Q30" i="21"/>
  <c r="Q31" i="21"/>
  <c r="Q32" i="21"/>
  <c r="Q33" i="21"/>
  <c r="Q28" i="21"/>
  <c r="Q16" i="21"/>
  <c r="Q17" i="21"/>
  <c r="Q18" i="21"/>
  <c r="Q19" i="21"/>
  <c r="Q20" i="21"/>
  <c r="Q15" i="21"/>
  <c r="Q60" i="21" s="1"/>
  <c r="P22" i="11"/>
  <c r="P12" i="11"/>
  <c r="P13" i="11"/>
  <c r="P14" i="11"/>
  <c r="P15" i="11"/>
  <c r="P16" i="11"/>
  <c r="P17" i="11"/>
  <c r="P18" i="11"/>
  <c r="P19" i="11"/>
  <c r="P20" i="11"/>
  <c r="P21" i="11"/>
  <c r="Q28" i="17"/>
  <c r="Q29" i="17"/>
  <c r="Q23" i="17"/>
  <c r="Q24" i="17"/>
  <c r="Q25" i="17"/>
  <c r="Q22" i="17"/>
  <c r="Q18" i="17"/>
  <c r="Q19" i="14"/>
  <c r="Q18" i="14"/>
  <c r="Q16" i="14"/>
  <c r="Q15" i="14"/>
  <c r="Q21" i="14" s="1"/>
  <c r="Q53" i="18"/>
  <c r="Q54" i="18"/>
  <c r="Q52" i="18"/>
  <c r="Q45" i="18"/>
  <c r="Q46" i="18"/>
  <c r="Q47" i="18"/>
  <c r="Q44" i="18"/>
  <c r="Q37" i="18"/>
  <c r="Q38" i="18"/>
  <c r="Q39" i="18"/>
  <c r="Q36" i="18"/>
  <c r="Q29" i="18"/>
  <c r="Q30" i="18"/>
  <c r="Q31" i="18"/>
  <c r="Q28" i="18"/>
  <c r="Q21" i="18"/>
  <c r="Q22" i="18"/>
  <c r="Q23" i="18"/>
  <c r="Q20" i="18"/>
  <c r="Q13" i="18"/>
  <c r="Q14" i="18"/>
  <c r="Q15" i="18"/>
  <c r="Q12" i="18"/>
  <c r="Q29" i="7"/>
  <c r="Q30" i="7"/>
  <c r="Q31" i="7"/>
  <c r="Q34" i="7"/>
  <c r="Q35" i="7"/>
  <c r="Q36" i="7"/>
  <c r="Q37" i="7"/>
  <c r="Q38" i="7"/>
  <c r="Q39" i="7"/>
  <c r="Q40" i="7"/>
  <c r="Q41" i="7"/>
  <c r="Q42" i="7"/>
  <c r="Q43" i="7"/>
  <c r="Q44" i="7"/>
  <c r="Q45" i="7"/>
  <c r="Q48" i="7"/>
  <c r="Q49" i="7"/>
  <c r="Q28" i="7"/>
  <c r="Q22" i="7"/>
  <c r="Q19" i="7"/>
  <c r="Q20" i="7"/>
  <c r="Q21" i="7"/>
  <c r="Q18" i="7"/>
  <c r="Q53" i="5"/>
  <c r="Q59" i="5"/>
  <c r="Q58" i="5"/>
  <c r="Q88" i="5"/>
  <c r="Q89" i="5"/>
  <c r="Q87" i="5"/>
  <c r="Q11" i="5"/>
  <c r="Q10" i="5"/>
  <c r="Q273" i="8" l="1"/>
  <c r="C14" i="2" s="1"/>
  <c r="J16" i="43"/>
  <c r="J25" i="42"/>
  <c r="J38" i="47"/>
  <c r="J20" i="28"/>
  <c r="I70" i="65"/>
  <c r="C27" i="2"/>
  <c r="J14" i="52"/>
  <c r="I30" i="71"/>
  <c r="C25" i="76" s="1"/>
  <c r="D9" i="46"/>
  <c r="I41" i="60"/>
  <c r="Q23" i="16"/>
  <c r="Q57" i="18"/>
  <c r="Q97" i="5"/>
  <c r="I12" i="61"/>
  <c r="I262" i="75"/>
  <c r="J15" i="40"/>
  <c r="D8" i="46" s="1"/>
  <c r="J16" i="33"/>
  <c r="J41" i="37"/>
  <c r="J24" i="30"/>
  <c r="Q71" i="7"/>
  <c r="C26" i="76"/>
  <c r="I15" i="62"/>
  <c r="I15" i="64"/>
  <c r="I45" i="68"/>
  <c r="C22" i="76" s="1"/>
  <c r="I69" i="74"/>
  <c r="K30" i="85"/>
  <c r="J18" i="49"/>
  <c r="J42" i="31"/>
  <c r="D12" i="32" s="1"/>
  <c r="I81" i="69"/>
  <c r="Q31" i="17"/>
  <c r="C18" i="2" s="1"/>
  <c r="P11" i="11"/>
  <c r="P23" i="11" s="1"/>
  <c r="I14" i="55"/>
  <c r="I20" i="70"/>
  <c r="Q26" i="23"/>
  <c r="C28" i="2" s="1"/>
  <c r="J38" i="45"/>
  <c r="J21" i="51"/>
  <c r="D12" i="53" s="1"/>
  <c r="J15" i="48"/>
  <c r="D11" i="53"/>
  <c r="J15" i="38"/>
  <c r="Q30" i="80"/>
  <c r="C20" i="2"/>
  <c r="I54" i="59"/>
  <c r="I9" i="67"/>
  <c r="I10" i="73"/>
  <c r="Q50" i="81"/>
  <c r="J12" i="44"/>
  <c r="D12" i="46" s="1"/>
  <c r="J26" i="36"/>
  <c r="D11" i="39" s="1"/>
  <c r="J23" i="35"/>
  <c r="J17" i="27"/>
  <c r="I13" i="66"/>
  <c r="C37" i="76"/>
  <c r="C35" i="76" s="1"/>
  <c r="C32" i="76"/>
  <c r="C31" i="76" s="1"/>
  <c r="C24" i="76"/>
  <c r="C16" i="76"/>
  <c r="C15" i="76"/>
  <c r="I69" i="57"/>
  <c r="C11" i="76" s="1"/>
  <c r="I107" i="56"/>
  <c r="C10" i="76" s="1"/>
  <c r="D13" i="53"/>
  <c r="D10" i="53"/>
  <c r="D8" i="53"/>
  <c r="D13" i="46"/>
  <c r="D11" i="46"/>
  <c r="D10" i="39"/>
  <c r="D13" i="39"/>
  <c r="D12" i="39"/>
  <c r="D9" i="39"/>
  <c r="D11" i="32"/>
  <c r="D10" i="32"/>
  <c r="D9" i="32"/>
  <c r="D8" i="32"/>
  <c r="C30" i="2"/>
  <c r="C29" i="2"/>
  <c r="C24" i="2"/>
  <c r="C23" i="2"/>
  <c r="C21" i="2"/>
  <c r="C19" i="2"/>
  <c r="C17" i="2"/>
  <c r="C16" i="2"/>
  <c r="C15" i="2"/>
  <c r="C12" i="2"/>
  <c r="D10" i="46"/>
  <c r="C14" i="76"/>
  <c r="C13" i="76"/>
  <c r="D8" i="39"/>
  <c r="C9" i="76"/>
  <c r="D24" i="78"/>
  <c r="C27" i="76"/>
  <c r="C21" i="76"/>
  <c r="C20" i="76"/>
  <c r="C19" i="76"/>
  <c r="C18" i="76"/>
  <c r="C17" i="76"/>
  <c r="C12" i="76"/>
  <c r="D9" i="53"/>
  <c r="C13" i="2"/>
  <c r="D14" i="53" l="1"/>
  <c r="D13" i="54" s="1"/>
  <c r="D14" i="39"/>
  <c r="D14" i="46"/>
  <c r="D12" i="54" s="1"/>
  <c r="D13" i="32"/>
  <c r="D10" i="54" s="1"/>
  <c r="C23" i="76"/>
  <c r="C8" i="76" s="1"/>
  <c r="C41" i="76" s="1"/>
  <c r="C25" i="2"/>
  <c r="B13" i="79" l="1"/>
  <c r="B11" i="79"/>
  <c r="C15" i="26"/>
  <c r="C16" i="26" s="1"/>
  <c r="D11" i="54"/>
  <c r="C42" i="76" l="1"/>
  <c r="C43" i="76" s="1"/>
  <c r="C31" i="2"/>
  <c r="C8" i="2" s="1"/>
  <c r="C35" i="2" s="1"/>
  <c r="C37" i="2" l="1"/>
  <c r="P12" i="84"/>
  <c r="P33" i="84" s="1"/>
  <c r="C38" i="2" l="1"/>
  <c r="C39" i="2" s="1"/>
  <c r="D15" i="54"/>
  <c r="B10" i="79"/>
  <c r="B22" i="79" s="1"/>
  <c r="D8" i="54" l="1"/>
  <c r="D18" i="54" s="1"/>
  <c r="D20" i="54" s="1"/>
  <c r="D21" i="54" l="1"/>
  <c r="D22" i="54" s="1"/>
  <c r="B12" i="79"/>
</calcChain>
</file>

<file path=xl/sharedStrings.xml><?xml version="1.0" encoding="utf-8"?>
<sst xmlns="http://schemas.openxmlformats.org/spreadsheetml/2006/main" count="16880" uniqueCount="4468">
  <si>
    <t>položka</t>
  </si>
  <si>
    <t>zariadenie</t>
  </si>
  <si>
    <t>činnosť</t>
  </si>
  <si>
    <t>počet úkonov za rok</t>
  </si>
  <si>
    <t>počet objektov</t>
  </si>
  <si>
    <t>bežná údržba</t>
  </si>
  <si>
    <t>servis</t>
  </si>
  <si>
    <t>harmonogram činností</t>
  </si>
  <si>
    <t>revízie</t>
  </si>
  <si>
    <t xml:space="preserve"> denne</t>
  </si>
  <si>
    <t xml:space="preserve"> týždenne</t>
  </si>
  <si>
    <t xml:space="preserve"> mesačne</t>
  </si>
  <si>
    <t xml:space="preserve"> ročne</t>
  </si>
  <si>
    <t xml:space="preserve"> jarná
 odstávka</t>
  </si>
  <si>
    <t xml:space="preserve"> jesenná
 odstávka</t>
  </si>
  <si>
    <t xml:space="preserve"> vyhláška
 č. 508/2009</t>
  </si>
  <si>
    <t>Tunel Bôrik</t>
  </si>
  <si>
    <t>PTO ZP</t>
  </si>
  <si>
    <t>PTO VP</t>
  </si>
  <si>
    <t>vykonáva NDS</t>
  </si>
  <si>
    <t>Pravidelné odborné prehliadky a skúšky el. zariadení v zmysle</t>
  </si>
  <si>
    <t>Očistenie zariadení od prachu a nečistôt</t>
  </si>
  <si>
    <t>X</t>
  </si>
  <si>
    <t>Kontrola stavu zariadení - vizuálna kontrola</t>
  </si>
  <si>
    <t>Vizuálna kontrola rozvádzačov</t>
  </si>
  <si>
    <t>Kontrola skrutkových spojov</t>
  </si>
  <si>
    <t>Kontrola prepojovacích vodičov</t>
  </si>
  <si>
    <t xml:space="preserve"> každé
 3 mesiace</t>
  </si>
  <si>
    <t>Kontrola stavu zariadení (DG1, UPS1, RDG1) - vizuálna kontrola</t>
  </si>
  <si>
    <t>Servisná prehliadka NZ1</t>
  </si>
  <si>
    <t>Kontrola všetkých systémov</t>
  </si>
  <si>
    <t>Plánovaný výpadok zo záťaže, precvakanie stykačov</t>
  </si>
  <si>
    <t>DG1 pred štartom</t>
  </si>
  <si>
    <t>NZ1</t>
  </si>
  <si>
    <t>DG1</t>
  </si>
  <si>
    <t>X*</t>
  </si>
  <si>
    <t xml:space="preserve"> 14-dňová
 perióda</t>
  </si>
  <si>
    <t>Skontrolovať hladinu oleja</t>
  </si>
  <si>
    <t>Skontrolovať hladinu chladiacej kvapaliny</t>
  </si>
  <si>
    <t>Skontrolovať motor, chladič a generátor - cudzie predmety, nečistoty, hadice</t>
  </si>
  <si>
    <t>Skontrolovať znečistenie vzduchového filtra</t>
  </si>
  <si>
    <t>Skontrolovať činnosť dobíjačky batérií</t>
  </si>
  <si>
    <t>Skontrolovať palivový systém - prípadné úniky</t>
  </si>
  <si>
    <t>Skontrolovať množstvo paliva</t>
  </si>
  <si>
    <t>Skontrolovať znečistenie palivového filtra</t>
  </si>
  <si>
    <t>Skontrolovať napnutosť klinových remeňov</t>
  </si>
  <si>
    <t>Vyčistiť povrch batérií</t>
  </si>
  <si>
    <t>Skontrolovať hladinu elektrolytu</t>
  </si>
  <si>
    <t>Skontrolovať pripojenie batérií</t>
  </si>
  <si>
    <t>Skontrolovať činnosť predohrevu zariadenia</t>
  </si>
  <si>
    <t>DG1 po štarte</t>
  </si>
  <si>
    <t>Skontrolovať tlak oleja</t>
  </si>
  <si>
    <t>Skontrolovať tlak paliva</t>
  </si>
  <si>
    <t>Skontrolovať frekvenciu a napätie vo všetkých fázach</t>
  </si>
  <si>
    <t>Skontrolovať otvorenie nasávacích a výtlakových žalúzií vzduchu</t>
  </si>
  <si>
    <t>Skontrolovať motor, chladič a generátor - netesnosti, nečistoty</t>
  </si>
  <si>
    <t>DG1 po zastavení</t>
  </si>
  <si>
    <t>Skontrolovať hladinu paliva - doplniť ak je menej ako 3/4</t>
  </si>
  <si>
    <t>Výmena vzduchového filtra</t>
  </si>
  <si>
    <t>Výmena oleja</t>
  </si>
  <si>
    <t>UPS1</t>
  </si>
  <si>
    <t>RDG1</t>
  </si>
  <si>
    <t>Kontrola vákua</t>
  </si>
  <si>
    <t>Kontrola vákuovej pumpy</t>
  </si>
  <si>
    <t>Čistenie zotrvačníka</t>
  </si>
  <si>
    <t>Výmena ložísk</t>
  </si>
  <si>
    <t>X**</t>
  </si>
  <si>
    <t>NZ2</t>
  </si>
  <si>
    <t>DG2 pred štartom</t>
  </si>
  <si>
    <t>Kontrola stavu zariadení (DG2, UPS2, RDG2) - vizuálna kontrola</t>
  </si>
  <si>
    <t>Servisná prehliadka NZ2</t>
  </si>
  <si>
    <t>DG2</t>
  </si>
  <si>
    <t>DG2 po zastavení</t>
  </si>
  <si>
    <t>UPS2</t>
  </si>
  <si>
    <t>RDG2</t>
  </si>
  <si>
    <t>DG2 po štarte</t>
  </si>
  <si>
    <t>spolu:</t>
  </si>
  <si>
    <t>SSÚD</t>
  </si>
  <si>
    <t xml:space="preserve"> vyhláška
 č. 719/2002</t>
  </si>
  <si>
    <t>R-RAD V1, V2, V3</t>
  </si>
  <si>
    <t>R-RAD Z1, Z2, Z3</t>
  </si>
  <si>
    <t>R-RADIO 1, 2, 3</t>
  </si>
  <si>
    <t>Kontrola stavu rozvádzačov</t>
  </si>
  <si>
    <t>Kontrola stavu rozvádzačov R-RAD</t>
  </si>
  <si>
    <t>Vizuálna kontrola vyžarovacieho kábla v tuneli a únikových chodbách</t>
  </si>
  <si>
    <t>Tunel</t>
  </si>
  <si>
    <t>Rádiostanica</t>
  </si>
  <si>
    <t>Kontrola spojenia radiostanicou v tuneli s velínom</t>
  </si>
  <si>
    <t>Oper. konzola</t>
  </si>
  <si>
    <t>Kontrola vysielania do SRO 1</t>
  </si>
  <si>
    <t>Kontrola vysielania frekvencie do tunela</t>
  </si>
  <si>
    <t>Vizuálna kontrola stožiarov a antén na VP</t>
  </si>
  <si>
    <t>Vizuálna kontrola stožiarov a antén na ZP</t>
  </si>
  <si>
    <t>Vizuálna kontrola stožiarov a antén na SSÚD</t>
  </si>
  <si>
    <t>Stožiar</t>
  </si>
  <si>
    <t>VP, ZP, SSÚD</t>
  </si>
  <si>
    <t>Kontrola mechanického uchytenia antén</t>
  </si>
  <si>
    <t>Kontrola konektorových spojov antén</t>
  </si>
  <si>
    <t>Kontrola vyžarovacích parametrov antén</t>
  </si>
  <si>
    <t>Meranie príjmu rádiového signálu</t>
  </si>
  <si>
    <t>Kontrola konektorov, spojov rádiového vyžarovacieho kábla</t>
  </si>
  <si>
    <t>Kontrola odbočovacích splitrov do UC - meranie utlmových parametrov</t>
  </si>
  <si>
    <t>Kontrola prepojovacích dilatačných bodov</t>
  </si>
  <si>
    <t>Kontrola konektorov celého vyžarovacieho systému tunela a UC</t>
  </si>
  <si>
    <t xml:space="preserve">Meracie citlivosti RX </t>
  </si>
  <si>
    <t>Meranie parametrov TX</t>
  </si>
  <si>
    <t xml:space="preserve">Premeranie vyžarovacích parametrov flexi antény </t>
  </si>
  <si>
    <t>Premeranie a kontrola  akumulátorov rádiostaníc</t>
  </si>
  <si>
    <t>Kontrola parametrov rozbočovacích splitrov v  kolektorových šachtách</t>
  </si>
  <si>
    <t>Meranie útlmových parametrov rozbočovačov do tunelových rúr</t>
  </si>
  <si>
    <t>Kontrola zariadení dispečerského pracoviska - Velín</t>
  </si>
  <si>
    <t>Kontrola a vyčistenie rádiového pultu pre Tunel</t>
  </si>
  <si>
    <t>Kontrola a vyčistenie rádiového pultu pre vstup do FM</t>
  </si>
  <si>
    <t>Kontrola stavu celého rádiového systému PTO ZP, PTO VP, SSÚD</t>
  </si>
  <si>
    <t>Zmeranie parametrov rádiových systémov tunela RX, TX</t>
  </si>
  <si>
    <t>Kontrola útlmových parametrov združovacích obvodov</t>
  </si>
  <si>
    <t>Kontrola prepojovacích kabelov aktívnych a pasívnych častí</t>
  </si>
  <si>
    <t>Kontrola parametrov napájacích obvodov technológie</t>
  </si>
  <si>
    <t>Zmeranie rádiových FM vysielačov, príjmačov</t>
  </si>
  <si>
    <t>Zmeranie útlmových parametrov FM Pentaplexeru</t>
  </si>
  <si>
    <t>Zmeranie útlmových parametrov optickej trasy  ZP, VP</t>
  </si>
  <si>
    <t>Zmeranie parametrov systému MATRA - RX, TX</t>
  </si>
  <si>
    <t>Kontrola napájacích obvodov systému MATRA</t>
  </si>
  <si>
    <t>Kontrola chybových hlásení do systému CRS</t>
  </si>
  <si>
    <t>Kontrola signalizačných stavov stavových LED všetkých zariadení v rozvádzači</t>
  </si>
  <si>
    <t>Kontrola funkčnosti vetracej jednotky, vyčistenie podľa potreby</t>
  </si>
  <si>
    <t>Očistenie zariadení od prachu a nečistôt - povrchové</t>
  </si>
  <si>
    <t>Očistenie zariadení od prachu a nečistôt - vnútorné</t>
  </si>
  <si>
    <t>Kontrola skrutkových spojov svorkovníc, dotiahnutie</t>
  </si>
  <si>
    <t>Kontrola metalických a optických prepojovacích káblov a kontrola ich správneho zapojenia</t>
  </si>
  <si>
    <t>Kontrola systémovej komunikácie - Ethernet</t>
  </si>
  <si>
    <t>Kontrola systémovej komunikácie - LAN</t>
  </si>
  <si>
    <t>Kontrola správnej funkcie v MEGAVISION</t>
  </si>
  <si>
    <t>Kontrola systémovej komunikácie - diagnostika switchov</t>
  </si>
  <si>
    <t>R-UTO</t>
  </si>
  <si>
    <t>Firewall, ethernet</t>
  </si>
  <si>
    <t>Kontrola napájacích zdrojov a modulov redundancie napájania</t>
  </si>
  <si>
    <t>Údržba a kontrola systémových databáz</t>
  </si>
  <si>
    <t>Kontrola archívov</t>
  </si>
  <si>
    <t>Zálohovanie dát</t>
  </si>
  <si>
    <t>Kontrola funkčnosti vykonávania záznamov z kamier (kamery z ISD)</t>
  </si>
  <si>
    <t>Analýza možných chýb</t>
  </si>
  <si>
    <t>Analýzy systémových chybových hlásení</t>
  </si>
  <si>
    <t>Analýzu využitia systémových prostriedkov – pamäť, zaťaženie CPU</t>
  </si>
  <si>
    <t>Pravidelné odborné prehliadky a skúšky el. zariadení</t>
  </si>
  <si>
    <t>Kontrola stavu zariadenia - software kontrola, správa, údržba</t>
  </si>
  <si>
    <t>Analýza využitia systémových prostriedkov - pamäť, zaťaženie CPU</t>
  </si>
  <si>
    <t>PC Video</t>
  </si>
  <si>
    <t>Klávesnica</t>
  </si>
  <si>
    <t>Kontrola stavu zariadení - vizuálna kontrola PC a LCD monitorov</t>
  </si>
  <si>
    <t>Kontrola OS a klienta videosystému</t>
  </si>
  <si>
    <t>Kontrola dát</t>
  </si>
  <si>
    <t>Kontrola funkčnosti a povrchové očistenie klávesnice s joystickom</t>
  </si>
  <si>
    <t>Kontrola funkčnosti a diagnostika klávesnice s joystickom</t>
  </si>
  <si>
    <t>R-UTO-Z1</t>
  </si>
  <si>
    <t>Test optickej trasy - rozvádzač / kamera</t>
  </si>
  <si>
    <t xml:space="preserve">Kontrola videozariadení </t>
  </si>
  <si>
    <t>Kontrola šasi videoprevodníkov</t>
  </si>
  <si>
    <t xml:space="preserve">Kontrola optických prevodníkov </t>
  </si>
  <si>
    <t>Test komunikácie s kamerou</t>
  </si>
  <si>
    <t>Načítanie stavu kamery prostredníctvom PC</t>
  </si>
  <si>
    <t>Test prenosu signálu z kamery do dispečingu</t>
  </si>
  <si>
    <t>Test riadenia kamery z dispečingu (menu kamery)</t>
  </si>
  <si>
    <t>Kontrola funkcionality prepojenia videosystému na CRS (kontakty, relé)</t>
  </si>
  <si>
    <t>Kontrola napájacích zdrojov pre pole relé</t>
  </si>
  <si>
    <t>Kontrola funkčnosti ističov pre napájanie kamier</t>
  </si>
  <si>
    <t>R-UTO-Z2</t>
  </si>
  <si>
    <t>Kontrola softvérového vybavenia pre dopravné informácie</t>
  </si>
  <si>
    <t>Kontrola komunikácie videodetekčného systému z CRS - RS232/TCP-IP</t>
  </si>
  <si>
    <t>Kontrola nastavenia detekčných zón kamier  - videodetekcia</t>
  </si>
  <si>
    <t>Kontrola záznamového zariadenia - záznam z kamier v tuneli</t>
  </si>
  <si>
    <t>Kontrola softvare - manažment IP siete</t>
  </si>
  <si>
    <t>Kontrola a nastavenie jednotky synchronizácie času - Timeserver</t>
  </si>
  <si>
    <t>PC Klient</t>
  </si>
  <si>
    <t>R-UTO-V1</t>
  </si>
  <si>
    <t>Vykonanie testov funkčnosti redundancie vizualizácie</t>
  </si>
  <si>
    <t>R-UTO-NS</t>
  </si>
  <si>
    <t>EM NZS</t>
  </si>
  <si>
    <t>R-UTO-NJ</t>
  </si>
  <si>
    <t>EM NZJ</t>
  </si>
  <si>
    <t>Kontrola otočnej kamery - veľká</t>
  </si>
  <si>
    <t>Test napájacieho napätia na konektore kamery zvnútra</t>
  </si>
  <si>
    <t>Test napájacieho napätia na konektore objektívu zvnútra</t>
  </si>
  <si>
    <t>Demontáž objektívu od kamery vo vnútri krytu</t>
  </si>
  <si>
    <t>Vyčistenie šošoviek objektívu</t>
  </si>
  <si>
    <t>Test činnosti objektívu v závislosti od svetelných podmienok</t>
  </si>
  <si>
    <t>Spätná montáž objektívu ku kamere a jeho nastavenie</t>
  </si>
  <si>
    <t>Test činnosti kamery v závislosti od svetelných podmienok</t>
  </si>
  <si>
    <t>Načítanie stavu kamery prostredníctvom servisného pultu</t>
  </si>
  <si>
    <t>Kontrola prepäťových ochrán kamery - videosignál, RS485</t>
  </si>
  <si>
    <t>Kontrola optického prevodníka kamery - videosignál / FO</t>
  </si>
  <si>
    <t>Spätná montáž kamery a funkčný test</t>
  </si>
  <si>
    <t>Kontrola nastavenia objektívu na sledované scény</t>
  </si>
  <si>
    <t>Vyčistenie krytu a skla otočného statívu zvonku</t>
  </si>
  <si>
    <t>Demontáž krytu otočného statívu</t>
  </si>
  <si>
    <t>Vyčistenie krytu otočného statívu zvnútra</t>
  </si>
  <si>
    <t>Test napájacieho napätia na konektore statívu zvnútra</t>
  </si>
  <si>
    <t>Test činnosti statívu v závislosti od povelov ovl. pultu</t>
  </si>
  <si>
    <t>Kontrola nastavenia zarážiek koncových polôh statívu</t>
  </si>
  <si>
    <t>Spätná montáž statívu a funkčný test, kontrola vyhrievania</t>
  </si>
  <si>
    <t>Kontrola nastavenia otočného statívu na sledované scény</t>
  </si>
  <si>
    <t>Spätná montáž kompletu kamery</t>
  </si>
  <si>
    <t>Kontrola obrazu sledovanej scény</t>
  </si>
  <si>
    <t>Funkčný test kompletu</t>
  </si>
  <si>
    <t>Kontrola nádrže na ostrekovanie - funkcia čerpadla, hadice</t>
  </si>
  <si>
    <t>Funkčný test ostrekovania a stierania skla kamerového krytu</t>
  </si>
  <si>
    <t>Údržba databázy a jej zálohovanie</t>
  </si>
  <si>
    <t>Kontrola OS a softvéru</t>
  </si>
  <si>
    <t>Záverečné overenie systému</t>
  </si>
  <si>
    <t>Skrinka RF</t>
  </si>
  <si>
    <t>KOxxx</t>
  </si>
  <si>
    <t>Kamerový dohľad - otočná kamera na stĺpe (KO201, KO202, KO203, KO204)</t>
  </si>
  <si>
    <t>Kontrola prvkov v rozvádzači kamery - prevodník UTF- FO/videosignál, RS485, zdroj</t>
  </si>
  <si>
    <t>Vyčistenie krytu kamery a skla krytu zvnútra</t>
  </si>
  <si>
    <t>Vyčistenie krytu kamery a skla krytu zvonku</t>
  </si>
  <si>
    <t>Test napájacieho napätia na konektore krytu kamery zvnútra 230V - vyhrievanie</t>
  </si>
  <si>
    <t>Kontrola nastavenia kamery na sledovanú scénu</t>
  </si>
  <si>
    <t>Funkčný test kompletu kamery</t>
  </si>
  <si>
    <t>Kontrola nastavenia detekčných zón kamery</t>
  </si>
  <si>
    <t>KD, KB</t>
  </si>
  <si>
    <t>Kamery - tunel</t>
  </si>
  <si>
    <t>Kamerový dohľad - kamera v tuneli (KD001-KD016, KD101-KD115, KB051, KB052, KB053, KB054, KB151, KB152, KB153, KB154)</t>
  </si>
  <si>
    <t>Test napájacieho napätia na konektore hlavice</t>
  </si>
  <si>
    <t>Vyčistenie krytu a skla ANPR hlavice zvonku</t>
  </si>
  <si>
    <t>Kontrola nastavenia hlavice na sledovanú scénu</t>
  </si>
  <si>
    <t>Funkčný test kompletu ANPR</t>
  </si>
  <si>
    <t>Kontrola OS a softvéru (ANPR SERVERS)</t>
  </si>
  <si>
    <t>KAxxx</t>
  </si>
  <si>
    <t>Kontrola prvkov v rozvádzači kamery - prevodník FO/videosignál, RS485, zdroj</t>
  </si>
  <si>
    <t>Hlavice - tunel</t>
  </si>
  <si>
    <t>Meranie rýchlosti - kamera v tuneli (KA251, KA252, KA253, KA254, KA255, KA256, KA257, KA258)</t>
  </si>
  <si>
    <t>Ethernet kontrola</t>
  </si>
  <si>
    <t>Kamera otočná</t>
  </si>
  <si>
    <t>Vyžar. kábel</t>
  </si>
  <si>
    <t xml:space="preserve">Čistenie zariadení od prachu - povrchová úprava </t>
  </si>
  <si>
    <t>Čistenie optických konektorov</t>
  </si>
  <si>
    <t xml:space="preserve">Čistenie optických prepojovacích káblov </t>
  </si>
  <si>
    <t xml:space="preserve"> polročne</t>
  </si>
  <si>
    <t xml:space="preserve"> každý druhý
 mesiac</t>
  </si>
  <si>
    <t xml:space="preserve"> vyhláška
 č. 478/2008</t>
  </si>
  <si>
    <t>Kontrola ventilátora a očistenie obehového kolesa od nečistôt</t>
  </si>
  <si>
    <t>Kontrola prúdových odberov</t>
  </si>
  <si>
    <t>Pevné dotiahnutie elektr. prívodov</t>
  </si>
  <si>
    <t>Skriňa
prevodníkov</t>
  </si>
  <si>
    <t>Skriňa
napájania</t>
  </si>
  <si>
    <t>Elektická časť</t>
  </si>
  <si>
    <t>Kontrola hasiacich prístrojov práškových - revízia každé 2 roky v zmysle</t>
  </si>
  <si>
    <t>Kontrola hasiacich prístrojov snehových CO2 - revízia každý rok v zmysle</t>
  </si>
  <si>
    <t>Vetranie v únikových cestách (UC1, UC2, UC3)</t>
  </si>
  <si>
    <t>Núdzový záliv (NZJ, NZS)</t>
  </si>
  <si>
    <t>Tunelová rúra (PTR-JTR, ĽTR-STR)</t>
  </si>
  <si>
    <t>Ventilátor rovnotlaký</t>
  </si>
  <si>
    <t>Protipožiarna klapka</t>
  </si>
  <si>
    <t>Čistenie ventilátora a obež. kolesa</t>
  </si>
  <si>
    <t>Kontrola čistoty a funkčnosti</t>
  </si>
  <si>
    <t>Odvodný ventilátor</t>
  </si>
  <si>
    <t>Prívodný ventilátor</t>
  </si>
  <si>
    <r>
      <t>VZT mriežky, klapky, žalúzie, výustky, ventily</t>
    </r>
    <r>
      <rPr>
        <sz val="10"/>
        <rFont val="Calibri"/>
        <family val="2"/>
        <charset val="238"/>
      </rPr>
      <t xml:space="preserve"> - sada</t>
    </r>
  </si>
  <si>
    <t>EPS</t>
  </si>
  <si>
    <t>Denná pravidelná kontrola EPS v zmysle vyhlášky MV SR č. 726/2002 Z.z</t>
  </si>
  <si>
    <t>Mesačná pravidelná kontrola kompletu zariadení EPS v zmysle vyhlášky MV SR č. 726/2002</t>
  </si>
  <si>
    <t>Štvrťročná pravidelná kontrola EPS v zmysle vyhlášky 
MV SR č. 726/2002</t>
  </si>
  <si>
    <t>Ročná kontrola EPS v zmysle vyhlášky MV SR č. 726/2002:</t>
  </si>
  <si>
    <t>Ústredňa FC2040</t>
  </si>
  <si>
    <t>Napájací zdroj s AKU</t>
  </si>
  <si>
    <t>Hlásič FDO241, FDOOT241-9</t>
  </si>
  <si>
    <t>Tlačidlový hlásič FDM223</t>
  </si>
  <si>
    <t>Odsávací systém VESDA Compact RO, VLC-500</t>
  </si>
  <si>
    <t>Kábel FibroLaser</t>
  </si>
  <si>
    <t>Riadiaca jednotka OTS-3_LR2</t>
  </si>
  <si>
    <t>Nadstavbový systém FibroLaser</t>
  </si>
  <si>
    <t>Terminál FT2040</t>
  </si>
  <si>
    <t>Nadstavbový systém MM 8000</t>
  </si>
  <si>
    <t>Kontrola ovládacích zariadení EPS v zmysle vyhlášky MV SR č. 726/2002</t>
  </si>
  <si>
    <t>PTO ZP, VP</t>
  </si>
  <si>
    <t>PTO ZP, VP, NZ, ÚC</t>
  </si>
  <si>
    <t>PTO, SOS, ÚC</t>
  </si>
  <si>
    <t>Tunel, kábl. šachty</t>
  </si>
  <si>
    <t>HaZZ</t>
  </si>
  <si>
    <t xml:space="preserve">  štvrťročne</t>
  </si>
  <si>
    <t>Kontrola stavu ostrekovacej kvapaliny, doplnenie ostrekovacej kvapaliny</t>
  </si>
  <si>
    <t>Pož. dvere</t>
  </si>
  <si>
    <t>Vizuálna kontrola dverí, celistvosť, označenie</t>
  </si>
  <si>
    <t>Kontrola, údržba a ošetrenie tesnenia</t>
  </si>
  <si>
    <t>Kontrola kovania, funkčnosť + očistenie zámkov a závesov od prípadných vonkajších necistôt a premazanie závesov a pohyblivých častí zámkov (strelky)</t>
  </si>
  <si>
    <t xml:space="preserve">Motor </t>
  </si>
  <si>
    <t>Kontrola káblov motorického otvárania, kontrola a nastavenie motorického ovládania</t>
  </si>
  <si>
    <t>Kontrola signálov - kontaktov na CRS</t>
  </si>
  <si>
    <t>ÚC 2</t>
  </si>
  <si>
    <t>ÚC 3</t>
  </si>
  <si>
    <t>NZJ</t>
  </si>
  <si>
    <t>NZS</t>
  </si>
  <si>
    <t>ÚC1, ÚC2, ÚC3</t>
  </si>
  <si>
    <t>ÚC 1</t>
  </si>
  <si>
    <t>Vizuálna kontrola stavu telefónnej prípojky</t>
  </si>
  <si>
    <t>Kontrola stavu rozvádzača R-TLF_V1</t>
  </si>
  <si>
    <t>Kontrola stavu telefónnych zásuviek XD 1, 2</t>
  </si>
  <si>
    <t>Kontrola stavu rozvádzača R-TLF_Z1</t>
  </si>
  <si>
    <t>Kontrola stavu telefónnych zásuviek XD 3, 4</t>
  </si>
  <si>
    <t>Kontrola a čistenie rozvádzača R_TLF_V1 a zásuviek zvonka</t>
  </si>
  <si>
    <t>Kontrola a preverenie spojov rozvádzača R-TLF_V1 vnútri</t>
  </si>
  <si>
    <t>Kontrola káblových prepojení medzi rozvádzačom R-TLF_V1 a tel. zásuvkami</t>
  </si>
  <si>
    <t>Kontrola a čistenie rozvádzača R_TLF_Z1 a zásuviek zvonka</t>
  </si>
  <si>
    <t>Kontrola a preverenie spojov rozvádzača R-TLF_Z1 vnútri</t>
  </si>
  <si>
    <t>Kontrola káblových prepojení medzi rozvádzačom R_TLF_Z1 a tel. zásuvkami</t>
  </si>
  <si>
    <t>Jednosmerné meranie metalických káblov  s výstupným protokolom</t>
  </si>
  <si>
    <t>Kábel</t>
  </si>
  <si>
    <t>Rozvádzač</t>
  </si>
  <si>
    <t>Zásuvky</t>
  </si>
  <si>
    <t>Rozvádzač návestného rezu</t>
  </si>
  <si>
    <t>Kontrola skrine rozvádzača zvonku a z vnútra, očistenie</t>
  </si>
  <si>
    <t xml:space="preserve">Kontrola mechanických častí a spojov skrine, ich dotiahnutie a ošetrenie </t>
  </si>
  <si>
    <t>Kontrola prepojovacích vodičov, poistiek, svorkovníc a ich dotiahnutie</t>
  </si>
  <si>
    <t>Kontrola signalizačných stavových LED</t>
  </si>
  <si>
    <t>Kontrola prepäťových ochrán</t>
  </si>
  <si>
    <t>Kontrola správnej funkcie signálov do systému</t>
  </si>
  <si>
    <t>Test komunikácie s operátorským pracoviskom</t>
  </si>
  <si>
    <t xml:space="preserve">Kompletná funkčná skúška riadiaceho systému </t>
  </si>
  <si>
    <t>Meranie izolačných stavov a prechodových odporov</t>
  </si>
  <si>
    <t>Kontrola a testy prúdových komparátorov PKS1</t>
  </si>
  <si>
    <t>Výstupné protokoly</t>
  </si>
  <si>
    <t>R-NRTB1a-6a</t>
  </si>
  <si>
    <t>PTR (JTR)</t>
  </si>
  <si>
    <t>ĽTR (STR)</t>
  </si>
  <si>
    <t>Premenné dopravné značky – fázorové (LED) + semafory</t>
  </si>
  <si>
    <t>R-NRTB1b-6b</t>
  </si>
  <si>
    <t>všetky FPDZ</t>
  </si>
  <si>
    <t>Kontrola skrine FPDZ zvonku a z vnútra, očistenie</t>
  </si>
  <si>
    <t>Kontrola napájacej časti, prepojovacích vodičov a svorkovníc</t>
  </si>
  <si>
    <t>Kontrola LED a jednotlivých symbolov</t>
  </si>
  <si>
    <t>Kontrola a lokálny test PDZ z CRS</t>
  </si>
  <si>
    <t>semafory</t>
  </si>
  <si>
    <t>Kontrola a testy LED semaforov</t>
  </si>
  <si>
    <t>konštrukcie</t>
  </si>
  <si>
    <t>Kontrola skrutkových spojov a konštrukcie pre DZ</t>
  </si>
  <si>
    <t>všetky</t>
  </si>
  <si>
    <t>Značka únikový východ - presvetlená</t>
  </si>
  <si>
    <t>všetky ZUV - UC1,2,3,</t>
  </si>
  <si>
    <t xml:space="preserve">EUOP J1, EUOP S1 </t>
  </si>
  <si>
    <t>Kontrola vyhodnocovacej jednotky snímača CO a opacity v únikovej chodbe</t>
  </si>
  <si>
    <t>EUV J1, EUV S1</t>
  </si>
  <si>
    <t>Kontrola vyhodnocovacej jednotky snímača prúdenia a smeru vetra v únikovej chodbe</t>
  </si>
  <si>
    <t>EUOP J2, EUOP S2</t>
  </si>
  <si>
    <t>EUV J2, EUV S2</t>
  </si>
  <si>
    <t>Kontrola vyhodnocovacej jednotky snímača prúdenia a smeru vetra v únikových chodbách UC1, UC3</t>
  </si>
  <si>
    <t>Kontrola káblových prepojení - vizuálna</t>
  </si>
  <si>
    <t>VA J1, VB J1, VA J2, VB J2, VA S1, VB S1, VA S2, VB S2</t>
  </si>
  <si>
    <t>Čistenie senzorov prúdenia vetra</t>
  </si>
  <si>
    <t>SL J1, SP J1, SL J2, SP J2, SL S1, SP S1 SL S2, SP S2</t>
  </si>
  <si>
    <t>Čistenie senzorov opacity a CO, optika</t>
  </si>
  <si>
    <t>T- J, T-S</t>
  </si>
  <si>
    <t>Kontrola snímačov teploty vrátane káblových pripojení</t>
  </si>
  <si>
    <t>OPCO J1, OP CO J2, OPCO S1, OPCO S2</t>
  </si>
  <si>
    <t>Kontrola snímačov opacity a CO, tesnosť, káblové pripojenia, svorky</t>
  </si>
  <si>
    <t>V J1, V J2, V S1, V S2</t>
  </si>
  <si>
    <t>Nastavenie a rekalibrácia snímačov opacity a CO</t>
  </si>
  <si>
    <t>Nastavenie a rekalibrácia snímačov prúdenia a smeru vetra</t>
  </si>
  <si>
    <t>Skúška signálov snímačov opacity a CO s riadiacim systémom</t>
  </si>
  <si>
    <t>Skúška signálov smeru a prúdenia vetra s riadiacim systémom</t>
  </si>
  <si>
    <t>ÚC1, ÚC3</t>
  </si>
  <si>
    <t>Revízia elektrických zariadení v zmysle</t>
  </si>
  <si>
    <t>Skúška funkčnosti rozhlasu z operátorského pracoviska - linka v únikových cestách</t>
  </si>
  <si>
    <t>PC Radio</t>
  </si>
  <si>
    <t>Kontrola ovládacieho počítača na velíne</t>
  </si>
  <si>
    <t>R_ROZHLAS</t>
  </si>
  <si>
    <t>Vizuálna kontrola rozvádzača v technickej miestnosti SSÚD</t>
  </si>
  <si>
    <t>Konzola</t>
  </si>
  <si>
    <t>Skúška hlásateľského pultu a hlásení operátora</t>
  </si>
  <si>
    <t>R_ROZ_Z1</t>
  </si>
  <si>
    <t>Vizuálna kontrola rozvádzača - optické prevodníky, zosilňovače, LED indikácia, ističe</t>
  </si>
  <si>
    <t>R_ROZ_NS</t>
  </si>
  <si>
    <t>R_ROZ_NJ</t>
  </si>
  <si>
    <t>Reproduktory</t>
  </si>
  <si>
    <t>Vizuálna kontrola reproduktorov v tuneli - funkčnosť</t>
  </si>
  <si>
    <t>Kontrola systému rozhlasu - hlásenia, linky, reproduktory</t>
  </si>
  <si>
    <t>Kontrola liniek reproduktorov - káble, spoje, prepojovacie krabice</t>
  </si>
  <si>
    <t>Nastavenie systému a jeho technická údržba</t>
  </si>
  <si>
    <t xml:space="preserve">Kontrola zálohovania zosilňovačov pri výpadku </t>
  </si>
  <si>
    <t>Kontrola dosiek EOL supervision board-umiestnenie a nastavenie adresy</t>
  </si>
  <si>
    <t>Skontrolovanie zapojovacích káblov zosilňovačov, optické prepojovacie káble</t>
  </si>
  <si>
    <t>Vizuálna kontrola rozvádzačov - optické prevodníky, zosilňovače, LED indikácia, ističe</t>
  </si>
  <si>
    <t>R-OZN</t>
  </si>
  <si>
    <t xml:space="preserve">Meranie a spracovanie meracích protokolov </t>
  </si>
  <si>
    <t>R-OZN-Z1</t>
  </si>
  <si>
    <t>R-OZN-V1</t>
  </si>
  <si>
    <t>R-OZN-NS</t>
  </si>
  <si>
    <t>R-OZN-NJ</t>
  </si>
  <si>
    <t>UC1,2,3</t>
  </si>
  <si>
    <t>R-OZN-Uxx</t>
  </si>
  <si>
    <t>R-SERVER2</t>
  </si>
  <si>
    <t>R-SERVER1</t>
  </si>
  <si>
    <t>Kontrola systémovej komunikácie - Industrial Ethernet</t>
  </si>
  <si>
    <t>R-PC</t>
  </si>
  <si>
    <t>Kontrola videozariadení (Discovery300)</t>
  </si>
  <si>
    <t>RM1</t>
  </si>
  <si>
    <t>R-UPS</t>
  </si>
  <si>
    <t>PC Klient 1,2</t>
  </si>
  <si>
    <t>Kontrola funkčnosti a povrchové očistenie dotykového panela</t>
  </si>
  <si>
    <t>Kontrola funkčnosti a diagnostika dotykového panela</t>
  </si>
  <si>
    <t>Dotyk. panel</t>
  </si>
  <si>
    <t>Kontrola stavu zariadení - kontrola PC a LCD monitora</t>
  </si>
  <si>
    <t>Tlačiarne</t>
  </si>
  <si>
    <t>Kontrola a povrchové čistenie technických prostriedkov - tlačiarne</t>
  </si>
  <si>
    <t>PC Trenažér</t>
  </si>
  <si>
    <t>Kontrola funkčnosti</t>
  </si>
  <si>
    <t>Analýzy systémových chybových hlásení, diagnostika</t>
  </si>
  <si>
    <t>UPS</t>
  </si>
  <si>
    <t>Profylaktická prehliadka vrátane vykonania kapacitnej skúšky</t>
  </si>
  <si>
    <t>Videostena</t>
  </si>
  <si>
    <t>Kontrola funkčnosti klimatizačnej jednotky miestnosti videosteny</t>
  </si>
  <si>
    <t>Kontrola diagnostických ukazovateľov videozobrazovačov</t>
  </si>
  <si>
    <t>Diagnostika video controlera</t>
  </si>
  <si>
    <t>Profylaktika, čistenie zariadení videozobrazovačov</t>
  </si>
  <si>
    <t>Prístup.systém</t>
  </si>
  <si>
    <t>Kontrola mechanických časti zariadenia</t>
  </si>
  <si>
    <t>Kontrola vodičov a káblov</t>
  </si>
  <si>
    <t>Kontrola napájacieho zdroja a batérie</t>
  </si>
  <si>
    <t>Kontrola EZS ústredne</t>
  </si>
  <si>
    <t>Kontrola signalizácie na serveri</t>
  </si>
  <si>
    <t>Riadiaci systém technológie a dopravy</t>
  </si>
  <si>
    <t>Vizualizácia</t>
  </si>
  <si>
    <t>Revízie motorov a pripojení v zmysle</t>
  </si>
  <si>
    <t>PC Klient 3</t>
  </si>
  <si>
    <t>EZS</t>
  </si>
  <si>
    <t>Kontrola napájacieho zdroja</t>
  </si>
  <si>
    <t>Kontrola akustickej signalizácie</t>
  </si>
  <si>
    <t>Kontrola komunikácie T-LINK</t>
  </si>
  <si>
    <t>Kontrola signalizácie na serveri EZS</t>
  </si>
  <si>
    <t>Kontrola správneho zobrazenia vo vizualizácii</t>
  </si>
  <si>
    <t>Kontrola správneho zobrazenia v intranete, vyhodnotenie alarmov</t>
  </si>
  <si>
    <t>Kontrola čítacích hláv, správnej funkcie,signalizácie</t>
  </si>
  <si>
    <t>SW údržba  EZS servera</t>
  </si>
  <si>
    <t>R-RS_Z.A, B</t>
  </si>
  <si>
    <t>Kontrola komunikačnej linky RIO</t>
  </si>
  <si>
    <t>Načítanie stavu kariet prostredníctvom PC</t>
  </si>
  <si>
    <t>Kompletná skúška riadiaceho systému</t>
  </si>
  <si>
    <t>Skúška redundancie riadiaceho systému</t>
  </si>
  <si>
    <t>Analýzy systémových chybových hlásení PLC</t>
  </si>
  <si>
    <t>Kontrola záložných batérií PLC</t>
  </si>
  <si>
    <t>Analýza využitia systémových prostriedkov PLC - pamäť, zaťaženie CPU</t>
  </si>
  <si>
    <t>R-RST_Z1 - Z3</t>
  </si>
  <si>
    <t>Kontrola správnej funkcie prenosu signálov do PLC</t>
  </si>
  <si>
    <t>Test komunikácie s PLC</t>
  </si>
  <si>
    <t>R-RST_Z1</t>
  </si>
  <si>
    <t>Kontrola napájacích zdrojov a modulov redundancie napájania meraním</t>
  </si>
  <si>
    <t>Kontrola a preskúšanie HW signálov EPS</t>
  </si>
  <si>
    <t>Kontrola a preskúšanie komunikácie s EPS FibroLaser</t>
  </si>
  <si>
    <t>R-RSD_Z1</t>
  </si>
  <si>
    <t>ÚC</t>
  </si>
  <si>
    <t>R-RST_U1 - U3</t>
  </si>
  <si>
    <t>Kontrola funkčnosti vykurovacej jednotky, vyčistenie podľa potreby</t>
  </si>
  <si>
    <t>EM NZS, J</t>
  </si>
  <si>
    <t>R-RSD_NS, NJ</t>
  </si>
  <si>
    <t>R-RS_V</t>
  </si>
  <si>
    <t>R-RST_V1 - V2</t>
  </si>
  <si>
    <t>R-RST_V1</t>
  </si>
  <si>
    <t>R-RSD_V1</t>
  </si>
  <si>
    <r>
      <rPr>
        <sz val="11"/>
        <color theme="1"/>
        <rFont val="Calibri"/>
        <family val="2"/>
        <charset val="238"/>
        <scheme val="minor"/>
      </rPr>
      <t xml:space="preserve">Celková cena </t>
    </r>
    <r>
      <rPr>
        <b/>
        <sz val="11"/>
        <color indexed="8"/>
        <rFont val="Calibri"/>
        <family val="2"/>
        <charset val="238"/>
      </rPr>
      <t>bez DPH v €</t>
    </r>
    <r>
      <rPr>
        <sz val="11"/>
        <color theme="1"/>
        <rFont val="Calibri"/>
        <family val="2"/>
        <charset val="238"/>
        <scheme val="minor"/>
      </rPr>
      <t xml:space="preserve"> za </t>
    </r>
    <r>
      <rPr>
        <b/>
        <sz val="11"/>
        <rFont val="Calibri"/>
        <family val="2"/>
        <charset val="238"/>
      </rPr>
      <t>1 kalendárny rok</t>
    </r>
    <r>
      <rPr>
        <sz val="11"/>
        <color theme="1"/>
        <rFont val="Calibri"/>
        <family val="2"/>
        <charset val="238"/>
        <scheme val="minor"/>
      </rPr>
      <t>:</t>
    </r>
  </si>
  <si>
    <t>DPH 20%</t>
  </si>
  <si>
    <t>PS 271-64.114 Náhradné zdroje</t>
  </si>
  <si>
    <t>PS 271-65.111 SOS kabíny</t>
  </si>
  <si>
    <t>PS 271-65.112 Kamerový dohľad v tuneli</t>
  </si>
  <si>
    <t>PS 271-65.113 Rádiové spojenie</t>
  </si>
  <si>
    <t>PS 271-65.114 Oznamovacie okruhy</t>
  </si>
  <si>
    <t>PS 271-65.115 Telefónna prípojka</t>
  </si>
  <si>
    <t>PS 271-65.116 Tunelový rozhlas</t>
  </si>
  <si>
    <t>PS 271-65.117 Požiarne dvere</t>
  </si>
  <si>
    <t>PS 271-66.111 Centrálny riadiaci systém</t>
  </si>
  <si>
    <t>PS 271-66.112 Meranie fyzikálnych veličín</t>
  </si>
  <si>
    <t>PS 271-66.114 Dopravné značenie</t>
  </si>
  <si>
    <t>PS 271-66.115 Zariadenie operátorského pracoviska</t>
  </si>
  <si>
    <t>PS 271-67.11 Elektropožiarna signalizácia</t>
  </si>
  <si>
    <t>Tunel Bôrik - technologická časť: PS 271-64.114 Náhradné zdroje</t>
  </si>
  <si>
    <t>Tunel Bôrik - technologická časť: PS 271-65.111 SOS kabíny</t>
  </si>
  <si>
    <t>Tunel Bôrik - technologická časť: PS 271-65.112 Kamerový dohľad v tuneli</t>
  </si>
  <si>
    <t>Tunel Bôrik - technologická časť: PS 271-65.113 Rádiové spojenie</t>
  </si>
  <si>
    <t>Tunel Bôrik - technologická časť: PS 271-65.114 Oznamovacie okruhy</t>
  </si>
  <si>
    <t>Tunel Bôrik - technologická časť: PS 271-65.115 Telefónna prípojka</t>
  </si>
  <si>
    <t>Tunel Bôrik - technologická časť: PS 271-65.116 Tunelový rozhlas</t>
  </si>
  <si>
    <t>Tunel Bôrik - technologická časť: PS 271-65.117 Požiarne dvere</t>
  </si>
  <si>
    <t>Tunel Bôrik - technologická časť: PS 271-66.111 Centrálny riadiaci systém</t>
  </si>
  <si>
    <t>Tunel Bôrik - technologická časť: PS 271-66.112 Meranie fyzikálnych veličín</t>
  </si>
  <si>
    <t>Tunel Bôrik - technologická časť: PS 271-66.114 Dopravné značenie</t>
  </si>
  <si>
    <t>Tunel Bôrik - technologická časť: PS 271-66.115 Zariadenia operátorského pracoviska</t>
  </si>
  <si>
    <t>Tunel Bôrik - technologická časť: PS 271-67.11 Elektropožiarna signalizácia</t>
  </si>
  <si>
    <t>Kontrola funkčnosti  prepojenia  ústredne PRAESIDEO s počítačom v SSUD Mengusovce</t>
  </si>
  <si>
    <t>por.
číslo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</si>
  <si>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</si>
  <si>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</si>
  <si>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</si>
  <si>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</si>
  <si>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</si>
  <si>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</si>
  <si>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</si>
  <si>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</si>
  <si>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</si>
  <si>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</si>
  <si>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</si>
  <si>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</si>
  <si>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</si>
  <si>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</si>
  <si>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</si>
  <si>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</si>
  <si>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</si>
  <si>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</si>
  <si>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</si>
  <si>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</si>
  <si>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</si>
  <si>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</si>
  <si>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</si>
  <si>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</si>
  <si>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</si>
  <si>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</si>
  <si>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</si>
  <si>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</si>
  <si>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</si>
  <si>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</si>
  <si>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</si>
  <si>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</si>
  <si>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</si>
  <si>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</si>
  <si>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</si>
  <si>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</si>
  <si>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</si>
  <si>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</si>
  <si>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</si>
  <si>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</si>
  <si>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</si>
  <si>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</si>
  <si>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</si>
  <si>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</si>
  <si>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</si>
  <si>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</si>
  <si>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</si>
  <si>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</si>
  <si>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</si>
  <si>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</si>
  <si>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</si>
  <si>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</si>
  <si>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</si>
  <si>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</si>
  <si>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</si>
  <si>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</si>
  <si>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</si>
  <si>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</si>
  <si>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</si>
  <si>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</si>
  <si>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</si>
  <si>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</si>
  <si>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</si>
  <si>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</si>
  <si>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</si>
  <si>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</si>
  <si>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</si>
  <si>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</si>
  <si>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</si>
  <si>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</si>
  <si>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</si>
  <si>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</si>
  <si>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</si>
  <si>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</si>
  <si>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</si>
  <si>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</si>
  <si>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</si>
  <si>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</si>
  <si>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</si>
  <si>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</si>
  <si>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</si>
  <si>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</si>
  <si>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</si>
  <si>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</si>
  <si>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</si>
  <si>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</si>
  <si>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</si>
  <si>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</si>
  <si>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</si>
  <si>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</si>
  <si>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</si>
  <si>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</si>
  <si>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</si>
  <si>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</si>
  <si>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</si>
  <si>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</si>
  <si>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</si>
  <si>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</si>
  <si>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</si>
  <si>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</si>
  <si>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</si>
  <si>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</si>
  <si>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</si>
  <si>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</si>
  <si>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</si>
  <si>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</si>
  <si>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</si>
  <si>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</si>
  <si>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</si>
  <si>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</si>
  <si>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</si>
  <si>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</si>
  <si>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</si>
  <si>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</si>
  <si>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</si>
  <si>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</si>
  <si>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</si>
  <si>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</si>
  <si>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</si>
  <si>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</si>
  <si>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</si>
  <si>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</si>
  <si>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</si>
  <si>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</si>
  <si>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</si>
  <si>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</si>
  <si>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</si>
  <si>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</si>
  <si>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</si>
  <si>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</si>
  <si>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</si>
  <si>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</si>
  <si>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</si>
  <si>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</si>
  <si>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</si>
  <si>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</si>
  <si>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</si>
  <si>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</si>
  <si>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</si>
  <si>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</si>
  <si>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</si>
  <si>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</si>
  <si>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</si>
  <si>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</si>
  <si>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</si>
  <si>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</si>
  <si>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</si>
  <si>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</si>
  <si>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</si>
  <si>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</si>
  <si>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</si>
  <si>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</si>
  <si>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</si>
  <si>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</si>
  <si>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</si>
  <si>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</si>
  <si>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</si>
  <si>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</si>
  <si>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</si>
  <si>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</si>
  <si>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</si>
  <si>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</si>
  <si>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</si>
  <si>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</si>
  <si>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</si>
  <si>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</si>
  <si>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</si>
  <si>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</si>
  <si>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</si>
  <si>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</si>
  <si>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</si>
  <si>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</si>
  <si>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</si>
  <si>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</si>
  <si>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</si>
  <si>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</si>
  <si>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</si>
  <si>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</si>
  <si>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</si>
  <si>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</si>
  <si>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</si>
  <si>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</si>
  <si>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</si>
  <si>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</si>
  <si>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</si>
  <si>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</si>
  <si>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</si>
  <si>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</si>
  <si>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</si>
  <si>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</si>
  <si>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</si>
  <si>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</si>
  <si>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</si>
  <si>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</si>
  <si>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</si>
  <si>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</si>
  <si>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</si>
  <si>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</si>
  <si>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</si>
  <si>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</si>
  <si>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</si>
  <si>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</si>
  <si>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</si>
  <si>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</si>
  <si>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</si>
  <si>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</si>
  <si>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</si>
  <si>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</si>
  <si>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</si>
  <si>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</si>
  <si>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</si>
  <si>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</si>
  <si>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</si>
  <si>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</si>
  <si>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</si>
  <si>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</si>
  <si>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</si>
  <si>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</si>
  <si>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</si>
  <si>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</si>
  <si>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</si>
  <si>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</si>
  <si>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</si>
  <si>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</si>
  <si>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</si>
  <si>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</si>
  <si>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</si>
  <si>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</si>
  <si>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</si>
  <si>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</si>
  <si>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</si>
  <si>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</si>
  <si>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</si>
  <si>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</si>
  <si>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</si>
  <si>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</si>
  <si>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</si>
  <si>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</si>
  <si>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</si>
  <si>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</si>
  <si>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</si>
  <si>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</si>
  <si>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</si>
  <si>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</si>
  <si>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</si>
  <si>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</si>
  <si>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</si>
  <si>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</si>
  <si>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</si>
  <si>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</si>
  <si>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</si>
  <si>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</si>
  <si>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</si>
  <si>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</si>
  <si>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PS 311-45.11 Rádiové spojenie</t>
  </si>
  <si>
    <t>Tunel Bôrik - technologická časť: PS 311-45.11 Rádiové spojenie</t>
  </si>
  <si>
    <t>Kontrola vysielania frekvencie na diaľnicu</t>
  </si>
  <si>
    <t>Diaľnica</t>
  </si>
  <si>
    <t>Vizuálna kontrola stožiarov a antén na Abramovce</t>
  </si>
  <si>
    <t>Vizuálna kontrola stožiarov a antén na Štrba</t>
  </si>
  <si>
    <t>Kontrola systému retranslačných staníc - Abrahamovce, SSÚD, Štrba</t>
  </si>
  <si>
    <t>Komplexná kontrola rádioretranzlačného systému, RX, TX</t>
  </si>
  <si>
    <t>Kontrola duplexneho filtra - parametre útlmu, prepojovacie kabely</t>
  </si>
  <si>
    <t>Premeranie napájacích, záložných zdrojov</t>
  </si>
  <si>
    <t xml:space="preserve">Premeranie útlmu optickej trasy, retranslačných staníc </t>
  </si>
  <si>
    <t>Kontrola mechanického uchytenia antén, zmeranie PSW, príjem signálu</t>
  </si>
  <si>
    <t>Meranie citlivosti RX</t>
  </si>
  <si>
    <t>Meranie parametrov PSW antény</t>
  </si>
  <si>
    <t>Kontola zariadení dispečerského pracoviska - Velín</t>
  </si>
  <si>
    <t>Kontrola a vyčistenie rádiového pultu pre Diaľnica</t>
  </si>
  <si>
    <t>Základňový systém HaZZ</t>
  </si>
  <si>
    <t>PS 271-70.11 Vetranie tunela</t>
  </si>
  <si>
    <t>Tunel Bôrik - technologická časť: PS 271-70.11 Vetranie tunela</t>
  </si>
  <si>
    <t>počet zariadení</t>
  </si>
  <si>
    <t>počet úkonov za kalendárny rok na všetkých zariadeniach</t>
  </si>
  <si>
    <t>obdobie výkonu v mesiacoch</t>
  </si>
  <si>
    <t>Technologický uzol základný</t>
  </si>
  <si>
    <t>pTU1</t>
  </si>
  <si>
    <t xml:space="preserve">Technologický uzol
TU1 - TU5 </t>
  </si>
  <si>
    <t>Vizuálna kontrola skrine TU zvonku a zvnútra, očistenie</t>
  </si>
  <si>
    <t>pTU2</t>
  </si>
  <si>
    <t>Kontrola mechanických častí a spojov skrine, ich dotiahnutie, ošetrenie</t>
  </si>
  <si>
    <t>pTU3</t>
  </si>
  <si>
    <t>Očistenie zariadenia od prachu a nečistôt</t>
  </si>
  <si>
    <t>pTU4</t>
  </si>
  <si>
    <t>Kontrola klimatizačnej jednotky resp. vykurovacej jednotky</t>
  </si>
  <si>
    <t>pTU5</t>
  </si>
  <si>
    <t>Kontrola prepojovacích vodičov a svorkovníc a ich dotiahnutie</t>
  </si>
  <si>
    <t>pTU6</t>
  </si>
  <si>
    <t>pTU7</t>
  </si>
  <si>
    <t>pTU8</t>
  </si>
  <si>
    <t>Kontrola UPS</t>
  </si>
  <si>
    <t>pTU9</t>
  </si>
  <si>
    <t>Kontrola komunikačného zariadenia siete TCP/IP</t>
  </si>
  <si>
    <t>pTU10</t>
  </si>
  <si>
    <t>Kontrola systémovej komunikácie  - Ethernet</t>
  </si>
  <si>
    <t>pTU11</t>
  </si>
  <si>
    <t>Kontrola správnej funkcie Megavision</t>
  </si>
  <si>
    <t>pTU12</t>
  </si>
  <si>
    <t>Testovanie parametrov komunikačnej linky Can Open</t>
  </si>
  <si>
    <t>pTU13</t>
  </si>
  <si>
    <t>pTU14</t>
  </si>
  <si>
    <t>Kontrola napájacích zdrojov a diódového mostíka</t>
  </si>
  <si>
    <t>pTU15</t>
  </si>
  <si>
    <t>Kontrola spávnej funkcie signálov do systému</t>
  </si>
  <si>
    <t>pTU16</t>
  </si>
  <si>
    <t>Test komunikácie s hlavným PLC</t>
  </si>
  <si>
    <t>pTU17</t>
  </si>
  <si>
    <t>Kompletná funkčná skúška riadiaceho systému technologického uzla</t>
  </si>
  <si>
    <t>pTU18</t>
  </si>
  <si>
    <t>Meranie izolačných stavov a prechodových odporov</t>
  </si>
  <si>
    <t>pTU19</t>
  </si>
  <si>
    <t>Kontrola prevodníkov MOXA,Digi ONE</t>
  </si>
  <si>
    <t>pTU20</t>
  </si>
  <si>
    <t>Kontrola prístupového systému a EZS v TU</t>
  </si>
  <si>
    <t>Technologický uzol s videosystémom</t>
  </si>
  <si>
    <t>pTU1V</t>
  </si>
  <si>
    <t xml:space="preserve">Technologický uzol
TUV1,2,4,5 </t>
  </si>
  <si>
    <t>Kontrola opticko-metalického videa prevodníka</t>
  </si>
  <si>
    <t>pTU2V</t>
  </si>
  <si>
    <t>Kontrola metalicko - optických video prevodníkov</t>
  </si>
  <si>
    <t>pTU3V</t>
  </si>
  <si>
    <t>Kontrola digitalizéra videosignálu Discovery 300, komunikačnej vrstvy</t>
  </si>
  <si>
    <t>pTU4V</t>
  </si>
  <si>
    <t>Test optickej trasy - technologický uzol / kamery</t>
  </si>
  <si>
    <t>pTU5V</t>
  </si>
  <si>
    <t>Meranie videosignálu</t>
  </si>
  <si>
    <t>pTU6V</t>
  </si>
  <si>
    <t>pTU7V</t>
  </si>
  <si>
    <t>Načítanie stavu kariet prostredníctvom servisného pultu</t>
  </si>
  <si>
    <t>pTU8V</t>
  </si>
  <si>
    <t>Kontrola prepäťových ochrán a bleskoistiek</t>
  </si>
  <si>
    <t>pTU9V</t>
  </si>
  <si>
    <t>Test otáčania kamery, lokálne</t>
  </si>
  <si>
    <t>pTU10V</t>
  </si>
  <si>
    <t>Test ZOOM, FOCUS objektívu lokálne</t>
  </si>
  <si>
    <t>pTU11V</t>
  </si>
  <si>
    <t>Test prenosu video a riadiaceho signálu z kamier do dispečingu</t>
  </si>
  <si>
    <t>pTU12V</t>
  </si>
  <si>
    <t>Test kompletného riadenia funkcií kamier z dispečingu</t>
  </si>
  <si>
    <t>Diaľnica D1 Važec - Mengusovce - Jánovce, I., II. a III. úsek</t>
  </si>
  <si>
    <t>Diaľnica D1 Mengusovce - Jánovce, I. úsek</t>
  </si>
  <si>
    <t>Kl. regulačná</t>
  </si>
  <si>
    <t>Podjazd Lučivná - technologická časť: SO 220 Podjazd Lučivná</t>
  </si>
  <si>
    <t>Kontrola činnosti náhradného motorgenerátora</t>
  </si>
  <si>
    <t xml:space="preserve">Výmena oleja a olejového, palivového a vzduchového filtra </t>
  </si>
  <si>
    <t>Kontrola činnosti NZE UPS</t>
  </si>
  <si>
    <t>Kapacitná skúška</t>
  </si>
  <si>
    <t>Klimatizácia tech. miestnosti</t>
  </si>
  <si>
    <t>Kontrola činnosti</t>
  </si>
  <si>
    <t>Kamerový dohľad</t>
  </si>
  <si>
    <t>pKD1</t>
  </si>
  <si>
    <t>pKD2</t>
  </si>
  <si>
    <t>pKD3</t>
  </si>
  <si>
    <t>pKD4</t>
  </si>
  <si>
    <t>pKD5</t>
  </si>
  <si>
    <t>pKD6</t>
  </si>
  <si>
    <t>pKD7</t>
  </si>
  <si>
    <t>pKD8</t>
  </si>
  <si>
    <t>Vyčistenie krytu kamery zvnútra</t>
  </si>
  <si>
    <t>pKD9</t>
  </si>
  <si>
    <t>Test činnosti statívu v závislosti od povelov ovládacieho pultu</t>
  </si>
  <si>
    <t>pKD10</t>
  </si>
  <si>
    <t>Kontrola nastavenia kamery na sledované scény</t>
  </si>
  <si>
    <t>pKD11</t>
  </si>
  <si>
    <t>pKD12</t>
  </si>
  <si>
    <t>pKD13</t>
  </si>
  <si>
    <t>pKD14</t>
  </si>
  <si>
    <t>pKD15</t>
  </si>
  <si>
    <t>Kontrola a meranie optickej trasy medzi KD a TU</t>
  </si>
  <si>
    <t>pKD16</t>
  </si>
  <si>
    <t xml:space="preserve">Kontrola optického prevodníka – vysielač </t>
  </si>
  <si>
    <t>pKD17</t>
  </si>
  <si>
    <t>Kontrola záložného a napájacieho zdroja KD – strata napájania</t>
  </si>
  <si>
    <t>pKD18</t>
  </si>
  <si>
    <t>Diaľnica D1 Važec - Mengusovce</t>
  </si>
  <si>
    <t>Podjazd Lučivná</t>
  </si>
  <si>
    <t>SO 220 Podjazd Lučivná</t>
  </si>
  <si>
    <t>Informačný systém diaľnice - technologická časť: 656-11.1 Stojany tiesňového volania</t>
  </si>
  <si>
    <t>Stojany STV</t>
  </si>
  <si>
    <t>pTNV1</t>
  </si>
  <si>
    <t>Vizuálna kontrola technického stavu TNV</t>
  </si>
  <si>
    <t>pTNV2</t>
  </si>
  <si>
    <t>Kontrola stavu prívodu napájacieho napätia a stavu zemnenia</t>
  </si>
  <si>
    <t>pTNV3</t>
  </si>
  <si>
    <t>Kontrola stavu všetkých svorkovníc, kontrola funkčnosti blikača</t>
  </si>
  <si>
    <t>pTNV4</t>
  </si>
  <si>
    <t>Odstránenie nečistôt na zariadení</t>
  </si>
  <si>
    <t>pTNV5</t>
  </si>
  <si>
    <t>Test funkčnosti TNV, kontrola ich mechanického stavu</t>
  </si>
  <si>
    <t>pTNV6</t>
  </si>
  <si>
    <t>Testovanie dátových vedení ku každému TNV jednoduchou štatistickou metódou a sledovanie úrovne signálu</t>
  </si>
  <si>
    <t>pTNV7</t>
  </si>
  <si>
    <t>OP</t>
  </si>
  <si>
    <t>Kontrola prepojení a stavu kabeláží, svorkovníc TNV a PC</t>
  </si>
  <si>
    <t>pTNV8</t>
  </si>
  <si>
    <t>Test PC, kontrola nastavení PC súvisiacich s prevádzkou TNV</t>
  </si>
  <si>
    <t>pTNV9</t>
  </si>
  <si>
    <t>Prehľad histórie udalostí, kontrola kontinuity dát</t>
  </si>
  <si>
    <t>pTNV10</t>
  </si>
  <si>
    <t>Zálohovanie nameraných dát za určité obdobie</t>
  </si>
  <si>
    <t>káblové prepojenia</t>
  </si>
  <si>
    <t>Informačný systém diaľnice - technologická časť: 656-11.4 Elektrická zabezpečovacia signalizácia</t>
  </si>
  <si>
    <t>Elektrická zabezpečovacia signalizácia</t>
  </si>
  <si>
    <t>pezs1</t>
  </si>
  <si>
    <t>EZS
1.2, 1.3, 5.2, 5.3, 5, 6</t>
  </si>
  <si>
    <t>Kontrola mechanických častí zariadenia</t>
  </si>
  <si>
    <t>pezs2</t>
  </si>
  <si>
    <t>pezs3</t>
  </si>
  <si>
    <t>pezs4</t>
  </si>
  <si>
    <t>pezs5</t>
  </si>
  <si>
    <t>pezs6</t>
  </si>
  <si>
    <t>pezs7</t>
  </si>
  <si>
    <t>pezs8</t>
  </si>
  <si>
    <t>pezs9</t>
  </si>
  <si>
    <t>pezs10</t>
  </si>
  <si>
    <t>Kontrola správneho zobrazenia v intranete, vyhodnotenie alarmov</t>
  </si>
  <si>
    <t>pezs11</t>
  </si>
  <si>
    <t>Kontrola čítacích hláv, správnej funkcie, signalizácie</t>
  </si>
  <si>
    <t>pezs12</t>
  </si>
  <si>
    <t>LD (SSÚD)</t>
  </si>
  <si>
    <t>SW údržba EZS servera</t>
  </si>
  <si>
    <t>Informačný systém diaľnice - technologická časť: 656-11.5 Kamerový dohľad</t>
  </si>
  <si>
    <t>pkd1</t>
  </si>
  <si>
    <t>Kamerový dohľad
KD2 - KD9</t>
  </si>
  <si>
    <t>pkd2</t>
  </si>
  <si>
    <t>pkd3</t>
  </si>
  <si>
    <t>pkd4</t>
  </si>
  <si>
    <t xml:space="preserve">Test činnosti objektívu v závislosti od sveteľných podmienok </t>
  </si>
  <si>
    <t>pkd5</t>
  </si>
  <si>
    <t>pkd6</t>
  </si>
  <si>
    <t>pkd7</t>
  </si>
  <si>
    <t>Spätná montáž kamery a jej test funkčnosti</t>
  </si>
  <si>
    <t>pkd8</t>
  </si>
  <si>
    <t>pkd9</t>
  </si>
  <si>
    <t>pkd10</t>
  </si>
  <si>
    <t>pkd11</t>
  </si>
  <si>
    <t>Test napájacieho statívu v závislosti od povelov ovládacieho pultu</t>
  </si>
  <si>
    <t>pkd12</t>
  </si>
  <si>
    <t>Kontrola nastavenia zrážiek koncových polôh statívu</t>
  </si>
  <si>
    <t>pkd13</t>
  </si>
  <si>
    <t>Kontrola prepäťových ochrán statívu - RS485</t>
  </si>
  <si>
    <t>pkd14</t>
  </si>
  <si>
    <t>pkd15</t>
  </si>
  <si>
    <t>pkd16</t>
  </si>
  <si>
    <t>pkd17</t>
  </si>
  <si>
    <t>pkd18</t>
  </si>
  <si>
    <t>pkd19</t>
  </si>
  <si>
    <t>pkd20</t>
  </si>
  <si>
    <t>Kontrola a meranie optickej trasy medzi KD a TU</t>
  </si>
  <si>
    <t>pkd21</t>
  </si>
  <si>
    <t>Kontrola optického prevodníka - vysielač</t>
  </si>
  <si>
    <t>pkd22</t>
  </si>
  <si>
    <t>Kontrola záložného a napájacieho zdroja KD - strata napájania</t>
  </si>
  <si>
    <t>pkd23</t>
  </si>
  <si>
    <t>Kontrola funkčnosti SW pluginu - VISIOPAD</t>
  </si>
  <si>
    <t>Informačný systém diaľnice - technologická časť: 656-11.6 Cestná svetelná signalizácia</t>
  </si>
  <si>
    <t>Radič cestnej svetelnej signalizácie</t>
  </si>
  <si>
    <t>pCSS1</t>
  </si>
  <si>
    <t>Radič cestnej svetelnej signalizácie                                RCSS1 - RCSS4</t>
  </si>
  <si>
    <t>Kontrola skrine RCSS zvonku a zvnútra, očistenie</t>
  </si>
  <si>
    <t>pCSS2</t>
  </si>
  <si>
    <t>Kontrola mechanických častí a spojov skrine, ich dotiahnutie a ošetrenie</t>
  </si>
  <si>
    <t>pCSS3</t>
  </si>
  <si>
    <t>pCSS4</t>
  </si>
  <si>
    <t>pCSS5</t>
  </si>
  <si>
    <t>pCSS6</t>
  </si>
  <si>
    <t>Kontrola vykurovacej jednotky</t>
  </si>
  <si>
    <t>pCSS7</t>
  </si>
  <si>
    <t>Kontrola prepojovacích vodičov, svorkovníc a ich dotiahnutie</t>
  </si>
  <si>
    <t>pCSS8</t>
  </si>
  <si>
    <t>pCSS9</t>
  </si>
  <si>
    <t>pCSS10</t>
  </si>
  <si>
    <t>Kontrola istiacich prvkov</t>
  </si>
  <si>
    <t>pCSS11</t>
  </si>
  <si>
    <t>pCSS12</t>
  </si>
  <si>
    <t>pCSS13</t>
  </si>
  <si>
    <t>pCSS14</t>
  </si>
  <si>
    <t>pCSS15</t>
  </si>
  <si>
    <t>Diagnostika riadiaceho systému a analýza stavu</t>
  </si>
  <si>
    <t>pCSS16</t>
  </si>
  <si>
    <t>Číslo objektu</t>
  </si>
  <si>
    <t>Technológia</t>
  </si>
  <si>
    <t>656-11.1</t>
  </si>
  <si>
    <t>Stojany tiesňového volania</t>
  </si>
  <si>
    <t>656-11.4</t>
  </si>
  <si>
    <t>656-11.5</t>
  </si>
  <si>
    <t>656-11.6</t>
  </si>
  <si>
    <t>Cestná svetelná signalizácia</t>
  </si>
  <si>
    <t>656-11.7</t>
  </si>
  <si>
    <t>Technologické uzly</t>
  </si>
  <si>
    <t>Informačný systém diaľnice - technologická časť: 656-11.7 Technologické uzly</t>
  </si>
  <si>
    <t>CENA za kalendárny rok
(v € bez DPH)</t>
  </si>
  <si>
    <t>Informačný systém diaľnice - technologická časť: 685-01.11 Stojany tiesňového volania</t>
  </si>
  <si>
    <t>stv1</t>
  </si>
  <si>
    <t>STV 13-22</t>
  </si>
  <si>
    <t>Vizuálna kontrola technického stavu STV</t>
  </si>
  <si>
    <t>stv2</t>
  </si>
  <si>
    <t>stv3</t>
  </si>
  <si>
    <t>stv4</t>
  </si>
  <si>
    <t>stv5</t>
  </si>
  <si>
    <t>Test funkčnosti STV, kontrola ich mechanického stavu</t>
  </si>
  <si>
    <t>stv6</t>
  </si>
  <si>
    <t>Testovanie dátových vedení ku každému STV jednoduchov štatistickou metódou a sledovanie úrovne signálu</t>
  </si>
  <si>
    <t>stv7</t>
  </si>
  <si>
    <t>Kontrola prepojení a stavu kabeláže, svorkovníc STV a PC</t>
  </si>
  <si>
    <t>stv8</t>
  </si>
  <si>
    <t>Test PC, kontrola nastavení PC súvisiacich s prevádzkou STV</t>
  </si>
  <si>
    <t>stv9</t>
  </si>
  <si>
    <t>stv10</t>
  </si>
  <si>
    <t>Informačný systém diaľnice - technologická časť: 685-05.11 Televízny dohľad</t>
  </si>
  <si>
    <t>TD1</t>
  </si>
  <si>
    <t>TD</t>
  </si>
  <si>
    <t>TD2</t>
  </si>
  <si>
    <t>TD3</t>
  </si>
  <si>
    <t>TD4</t>
  </si>
  <si>
    <t>TD5</t>
  </si>
  <si>
    <t>TD6</t>
  </si>
  <si>
    <t>TD7</t>
  </si>
  <si>
    <t>TD8</t>
  </si>
  <si>
    <t>TD9</t>
  </si>
  <si>
    <t>TD10</t>
  </si>
  <si>
    <t>TD11</t>
  </si>
  <si>
    <t>Test činnpsti statívu v závislosti od povelov ovládacieho pultu</t>
  </si>
  <si>
    <t>TD12</t>
  </si>
  <si>
    <t>TD13</t>
  </si>
  <si>
    <t>TD14</t>
  </si>
  <si>
    <t>TD15</t>
  </si>
  <si>
    <t>TD16</t>
  </si>
  <si>
    <t>TD17</t>
  </si>
  <si>
    <t>TD18</t>
  </si>
  <si>
    <t>TD19</t>
  </si>
  <si>
    <t>TD20</t>
  </si>
  <si>
    <t>TD21</t>
  </si>
  <si>
    <t>TD22</t>
  </si>
  <si>
    <t>TD23</t>
  </si>
  <si>
    <t>Informačný systém diaľnice - technologická časť: 685-06.11 Premenné dopravné značky</t>
  </si>
  <si>
    <t>PDZ - lamelové + lamelové s blikačom</t>
  </si>
  <si>
    <t>LPDZ1</t>
  </si>
  <si>
    <t>LPDZ</t>
  </si>
  <si>
    <t>Kontrola skrine LPDZ zvonku a zvnútra, očistenie</t>
  </si>
  <si>
    <t>LPDZ2</t>
  </si>
  <si>
    <t>Kontrola prepojovacích vodičov a svorkovníc, dotiahnutie</t>
  </si>
  <si>
    <t>LPDZ3</t>
  </si>
  <si>
    <t>Kontrola prepäťových ochrán LPDZ</t>
  </si>
  <si>
    <t>LPDZ4</t>
  </si>
  <si>
    <t xml:space="preserve">Testovanie chýb a spätné hlásenie </t>
  </si>
  <si>
    <t>LPDZ5</t>
  </si>
  <si>
    <t>Funkčná skúška a kontrola nastavenia symbolov</t>
  </si>
  <si>
    <t>LPDZ6</t>
  </si>
  <si>
    <t xml:space="preserve">Očistenie a ošetrenie jednotlivých fólií na lamelách </t>
  </si>
  <si>
    <t>LPDZ7</t>
  </si>
  <si>
    <t>Mazanie hnacích elementov, špirály a šp.kolieska viacúčelovým mazadlom</t>
  </si>
  <si>
    <t>LPDZ8</t>
  </si>
  <si>
    <t>Blikače</t>
  </si>
  <si>
    <t>Kontrola a testy LED blikačov</t>
  </si>
  <si>
    <t>PDZ fázorové (LED) + semafory</t>
  </si>
  <si>
    <t>FPDZ1</t>
  </si>
  <si>
    <t>FPDZ</t>
  </si>
  <si>
    <t>Kontrola skrine FPDZ zvonku a zvnútra, očistenie</t>
  </si>
  <si>
    <t>FPDZ2</t>
  </si>
  <si>
    <t>FPDZ3</t>
  </si>
  <si>
    <t>Kontrola LED a jednotlivých symbolov</t>
  </si>
  <si>
    <t>FPDZ4</t>
  </si>
  <si>
    <t>FPDZ5</t>
  </si>
  <si>
    <t>Semafory</t>
  </si>
  <si>
    <t>Kontrola a testy LED semafórov</t>
  </si>
  <si>
    <t>Informačný systém diaľnice - technologická časť: 685-06.11.1 Radiče návestných rezov</t>
  </si>
  <si>
    <t>rnr1</t>
  </si>
  <si>
    <t>RNR 1-22</t>
  </si>
  <si>
    <t>Kontrola skrine RNR zvonku a zvnútra, očistenie</t>
  </si>
  <si>
    <t>rnr2</t>
  </si>
  <si>
    <t>Kontrola mechanických častí a spojov, dotiahnutie, ošetrenie</t>
  </si>
  <si>
    <t>rnr3</t>
  </si>
  <si>
    <t>rnr4</t>
  </si>
  <si>
    <t>rnr5</t>
  </si>
  <si>
    <t>rnr6</t>
  </si>
  <si>
    <t>rnr7</t>
  </si>
  <si>
    <t>rnr8</t>
  </si>
  <si>
    <t>rnr9</t>
  </si>
  <si>
    <t>rnr10</t>
  </si>
  <si>
    <t>Kontrola správnej funkcie MegaVision</t>
  </si>
  <si>
    <t>rnr11</t>
  </si>
  <si>
    <t>rnr12</t>
  </si>
  <si>
    <t>rnr13</t>
  </si>
  <si>
    <t>rnr14</t>
  </si>
  <si>
    <t xml:space="preserve">Kontrola správnej funkcie signálov do systému </t>
  </si>
  <si>
    <t>rnr15</t>
  </si>
  <si>
    <t>rnr16</t>
  </si>
  <si>
    <t>Kompletná funkčná skúška riadiaceho systému RNR</t>
  </si>
  <si>
    <t>rnr17</t>
  </si>
  <si>
    <t>rnr18</t>
  </si>
  <si>
    <t>Kontrola a testy prúdových komparátorov PKS1</t>
  </si>
  <si>
    <t>rnr19</t>
  </si>
  <si>
    <t>Kontrola 485 opakovačov</t>
  </si>
  <si>
    <t>Informačný systém diaľnice - technologická časť: 685-07.11 Technologické uzly</t>
  </si>
  <si>
    <t>tu1</t>
  </si>
  <si>
    <t>TU</t>
  </si>
  <si>
    <t>Kontrola skrine TU zvonka a zvnútra, očistenie</t>
  </si>
  <si>
    <t>tu2</t>
  </si>
  <si>
    <t>tu3</t>
  </si>
  <si>
    <t xml:space="preserve">Očistenie zariadení od prachu </t>
  </si>
  <si>
    <t>tu4</t>
  </si>
  <si>
    <t>tu5</t>
  </si>
  <si>
    <t>tu6</t>
  </si>
  <si>
    <t>tu7</t>
  </si>
  <si>
    <t>tu8</t>
  </si>
  <si>
    <t xml:space="preserve">Kontrola UPS </t>
  </si>
  <si>
    <t>tu9</t>
  </si>
  <si>
    <t>tu10</t>
  </si>
  <si>
    <t>tu11</t>
  </si>
  <si>
    <t>tu12</t>
  </si>
  <si>
    <t>tu13</t>
  </si>
  <si>
    <t>tu14</t>
  </si>
  <si>
    <t>tu15</t>
  </si>
  <si>
    <t>tu16</t>
  </si>
  <si>
    <t>tu17</t>
  </si>
  <si>
    <t>tu18</t>
  </si>
  <si>
    <t>tu19</t>
  </si>
  <si>
    <t>Kontrola prevodníkov MOXA, Digi ONE</t>
  </si>
  <si>
    <t>tu20</t>
  </si>
  <si>
    <t>Technologický uzol s videom</t>
  </si>
  <si>
    <t>tuv1</t>
  </si>
  <si>
    <t>Kontrola opticko-metalického video prevodníka</t>
  </si>
  <si>
    <t>tuv2</t>
  </si>
  <si>
    <t>tuv3</t>
  </si>
  <si>
    <t>tuv4</t>
  </si>
  <si>
    <t>Test optickej trasy - technologický uzol / kamera</t>
  </si>
  <si>
    <t>tuv5</t>
  </si>
  <si>
    <t>tuv6</t>
  </si>
  <si>
    <t>tuv7</t>
  </si>
  <si>
    <t>tuv8</t>
  </si>
  <si>
    <t>tuv9</t>
  </si>
  <si>
    <t>tuv10</t>
  </si>
  <si>
    <t>tuv11</t>
  </si>
  <si>
    <t>Test prenosu video a riadiaceho signálu z kamery do dispečingu</t>
  </si>
  <si>
    <t>tuv12</t>
  </si>
  <si>
    <t>Test kompletného riadenia funkcií kamery z dispečingu</t>
  </si>
  <si>
    <t>Informačný systém diaľnice - technologická časť: 685-09.11 Elektrické závory</t>
  </si>
  <si>
    <t>EZ1</t>
  </si>
  <si>
    <t>EZ</t>
  </si>
  <si>
    <t>Kontrola skrine EZ zvonka a zvnútra, očistenie</t>
  </si>
  <si>
    <t>EZ2</t>
  </si>
  <si>
    <t>kontrola dostupných káblových spojov</t>
  </si>
  <si>
    <t>EZ3</t>
  </si>
  <si>
    <t>Kontrola konštrukčných spojov s prípadnou úpravou</t>
  </si>
  <si>
    <t>EZ4</t>
  </si>
  <si>
    <t>EZ5</t>
  </si>
  <si>
    <t>Kontrola dielov podliehajúcich bežnému opotrebeniu</t>
  </si>
  <si>
    <t>EZ6</t>
  </si>
  <si>
    <t>Kontrola a nastavenie mechanizmov</t>
  </si>
  <si>
    <t>EZ7</t>
  </si>
  <si>
    <t>Testy a komplexná skúška celého systému EZ</t>
  </si>
  <si>
    <t>685-01.11</t>
  </si>
  <si>
    <t>685-05.11</t>
  </si>
  <si>
    <t>Televízny dohľad</t>
  </si>
  <si>
    <t>685-06.11</t>
  </si>
  <si>
    <t>Premenné dopravné značky</t>
  </si>
  <si>
    <t>685-06.11.1</t>
  </si>
  <si>
    <t>Radiče návestných rezov</t>
  </si>
  <si>
    <t>685-07.11</t>
  </si>
  <si>
    <t>685-09.11</t>
  </si>
  <si>
    <t>Elektrické závory</t>
  </si>
  <si>
    <t>STV</t>
  </si>
  <si>
    <t>Kontrola volania z hlásky - volací signál</t>
  </si>
  <si>
    <t>Kontrola hlasitosti a zrozumiteľnosti</t>
  </si>
  <si>
    <t>Kontrola prepínania režimov deň/noc</t>
  </si>
  <si>
    <t>Kontrola varovného blikania</t>
  </si>
  <si>
    <t>Kontrola napájacieho napätia 14,5 V</t>
  </si>
  <si>
    <t>Zobrazenie volania a čísla hlásky</t>
  </si>
  <si>
    <t>Volací signál</t>
  </si>
  <si>
    <t>Varovné blikanie</t>
  </si>
  <si>
    <t>Kontrola zrozumiteľnosti</t>
  </si>
  <si>
    <t>Diaľnica D1 Mengusovce - Jánovce, II. úsek</t>
  </si>
  <si>
    <t>Informačný systém diaľnice - technologická časť: 685-05.11 Kamerový dohľad</t>
  </si>
  <si>
    <t>kd1</t>
  </si>
  <si>
    <t>KD</t>
  </si>
  <si>
    <t>Vyčistenie kamerového krytu otočnej kamery zvonku</t>
  </si>
  <si>
    <t>kd2</t>
  </si>
  <si>
    <t>Vyčistenie otočného statívu otočnej kamery zvonku</t>
  </si>
  <si>
    <t>kd3</t>
  </si>
  <si>
    <t>Vyčistenie kamerového krytu otočnej kamery zvnútra</t>
  </si>
  <si>
    <t>kd4</t>
  </si>
  <si>
    <t>Test činnosti objektívu v závislosti od svetelných podmienok a jeho správna adjustácia</t>
  </si>
  <si>
    <t>kd5</t>
  </si>
  <si>
    <t>kd6</t>
  </si>
  <si>
    <t>Načítanie stavu kamery prostredníctvom Notebooku</t>
  </si>
  <si>
    <t>kd7</t>
  </si>
  <si>
    <t>Kontrola prepäťových ochrán, statív-komunikácia, videosignál, napájanie</t>
  </si>
  <si>
    <t>kd8</t>
  </si>
  <si>
    <t>Test napájacích napätí na konektoroch statívu a kontrola funkčnosti statívu</t>
  </si>
  <si>
    <t>kd9</t>
  </si>
  <si>
    <t>Mechanická kontrola kompletného zdroja AK 187</t>
  </si>
  <si>
    <t>kd10</t>
  </si>
  <si>
    <t>Kontrola nastavenia koncových dorazov na statívoch a plynulosti pohybu</t>
  </si>
  <si>
    <t>kd11</t>
  </si>
  <si>
    <t>Kontrola komunikácie s kamerou a otočným statívom zo skrine SA</t>
  </si>
  <si>
    <t>kd12</t>
  </si>
  <si>
    <t>Kontrola kvality videosignálu v skrini SA, TU</t>
  </si>
  <si>
    <t>kd13</t>
  </si>
  <si>
    <t>Digitálna dokumentácia stavových veličín kamier</t>
  </si>
  <si>
    <t>kd14</t>
  </si>
  <si>
    <t>Revízna prehliadka a skúška technologického zariadenia</t>
  </si>
  <si>
    <t>kd15</t>
  </si>
  <si>
    <t>Demontáž vonkajšieho kamerového krytu otočnej kamery</t>
  </si>
  <si>
    <t>kd16</t>
  </si>
  <si>
    <t>kd17</t>
  </si>
  <si>
    <t>Demontáž objektívu od kamery</t>
  </si>
  <si>
    <t>kd18</t>
  </si>
  <si>
    <t>Vyčistenie zoom objektívu</t>
  </si>
  <si>
    <t>kd19</t>
  </si>
  <si>
    <t>Spätná montáž objektívu po jeho vyčistení</t>
  </si>
  <si>
    <t>kd20</t>
  </si>
  <si>
    <t>kd21</t>
  </si>
  <si>
    <t>Kontrola vyhrievania statívu</t>
  </si>
  <si>
    <t>kd22</t>
  </si>
  <si>
    <t>Vyčistenie otočného statívu zvnútra, premazanie prevodov</t>
  </si>
  <si>
    <t>kd23</t>
  </si>
  <si>
    <t>Elektrická kontrola kompletného zdroja AK 187</t>
  </si>
  <si>
    <t>Informačný systém diaľnice - technologická časť: 685-06.11 Radiče návestných rezov</t>
  </si>
  <si>
    <t>RNR</t>
  </si>
  <si>
    <t>Vizuálna kontrola skrine radiča zvonku a zvnútra, očistenie</t>
  </si>
  <si>
    <t>Test parametrov komunikácie sériovou linkou RS</t>
  </si>
  <si>
    <t>Kontrola napájacích zdrojov</t>
  </si>
  <si>
    <t>Test komunikácie s riadiacou a komunikačnou jednotkou</t>
  </si>
  <si>
    <t>Kontrola UPS a akumulátora</t>
  </si>
  <si>
    <t>Kontrola prevodníkov MOXA</t>
  </si>
  <si>
    <t>Informačný systém diaľnice - technologická časť: 685-06.11.01 Premenné dopravné značky</t>
  </si>
  <si>
    <t>pdz1</t>
  </si>
  <si>
    <t>PDZ</t>
  </si>
  <si>
    <t>Vizuálna kontrola značky zvonku a zvnútra, očistenie</t>
  </si>
  <si>
    <t>pdz2</t>
  </si>
  <si>
    <t>Kontrola držiakov značky ich dotiahnutie a ošetrenie</t>
  </si>
  <si>
    <t>pdz3</t>
  </si>
  <si>
    <t>Kontrola mechanických častí skrine značky</t>
  </si>
  <si>
    <t>pdz4</t>
  </si>
  <si>
    <t>pdz5</t>
  </si>
  <si>
    <t>pdz6</t>
  </si>
  <si>
    <t>pdz7</t>
  </si>
  <si>
    <t>Kontrola lamiel - mechanický stav, rotácia, zarovnanie, dotianutie</t>
  </si>
  <si>
    <t>pdz8</t>
  </si>
  <si>
    <t>Kompletná funkčná skúška PDZ vrátane riadenia z RNR a LD</t>
  </si>
  <si>
    <t>pdz9</t>
  </si>
  <si>
    <t>pdz10</t>
  </si>
  <si>
    <t>Informačný systém diaľnice - technologická časť: 685-06.11.02 Lokálne operátorské pracovisko</t>
  </si>
  <si>
    <t>ld1</t>
  </si>
  <si>
    <t>LOP</t>
  </si>
  <si>
    <t>Kontrola hardveru servera, údržba diskového priestoru, záloha dát (v prípade potreby)</t>
  </si>
  <si>
    <t>Kontorla a údržba databázy</t>
  </si>
  <si>
    <t>Kontrola a analýza log súborovaplikácií (tXw, OPC, Courier)</t>
  </si>
  <si>
    <t>Kontrola, údržba, aktualizácia operačného systému servera ISD II+III</t>
  </si>
  <si>
    <t>Kompletná funkčná skúška riadiaceho systému TU</t>
  </si>
  <si>
    <t>Kontrola videoservera</t>
  </si>
  <si>
    <t>Test komunikácie s kamerami</t>
  </si>
  <si>
    <t>685-06.11.01</t>
  </si>
  <si>
    <t>685-06.11.02</t>
  </si>
  <si>
    <t>Lokálne operátorské pracovisko</t>
  </si>
  <si>
    <t>Informačný systém diaľnice - technologická časť: 685-07.11.01 Technologické uzly</t>
  </si>
  <si>
    <t>Diaľnica D1 Mengusovce - Jánovce, III. úsek</t>
  </si>
  <si>
    <t>Informačný systém diaľnice - technologická časť: 686-21 Stojany tiesňového volania</t>
  </si>
  <si>
    <t>Informačný systém diaľnice - technologická časť: 686-24 Elektrická zabezpečovacia signalizácia</t>
  </si>
  <si>
    <t>zs1</t>
  </si>
  <si>
    <t>Kontrola správnej inštalácie, rozmiestnenia a upevnenia zariadení EZS a ich súčastí podľa dokumentácie</t>
  </si>
  <si>
    <t>zs2</t>
  </si>
  <si>
    <t>Kontrola správnej funkčnosti detektorov</t>
  </si>
  <si>
    <t>zs3</t>
  </si>
  <si>
    <t>Kontrola inštalácie káblov a ich ochrany</t>
  </si>
  <si>
    <t>zs4</t>
  </si>
  <si>
    <t>Kontrola funkčnosti základných a náhradných zdrojov napájania počas prevádzky, v pokojnom stave a pri signalizácii poplachu</t>
  </si>
  <si>
    <t>zs5</t>
  </si>
  <si>
    <t xml:space="preserve">Kontrola správnej funkčnosti riadiacich a indikačných zariadení </t>
  </si>
  <si>
    <t>zs6</t>
  </si>
  <si>
    <t>Kontrola funkčnosti prenosných zariadení v súčinnosti so strediskom registrovania poplachu (LOP)</t>
  </si>
  <si>
    <t>zs7</t>
  </si>
  <si>
    <t>Kontrola celkovej činnosti poplachového systému</t>
  </si>
  <si>
    <t>zs8</t>
  </si>
  <si>
    <t>Kontrola a údržba hardveru a operačného systému</t>
  </si>
  <si>
    <t>zs9</t>
  </si>
  <si>
    <t>Správa priestoru pevného disku</t>
  </si>
  <si>
    <t>zs10</t>
  </si>
  <si>
    <t>Kontrola funkčnosti aplikačného softveru</t>
  </si>
  <si>
    <t>zs11</t>
  </si>
  <si>
    <t>Kontrola log. súborovi aplikačného softveru</t>
  </si>
  <si>
    <t>zs12</t>
  </si>
  <si>
    <t>Informačný systém diaľnice - technologická časť: 686-25 Kamerový dohľad</t>
  </si>
  <si>
    <t>Informačný systém diaľnice - technologická časť: 686-26 Radiče návestných rezov</t>
  </si>
  <si>
    <t>css1</t>
  </si>
  <si>
    <t>RCSS</t>
  </si>
  <si>
    <t>css2</t>
  </si>
  <si>
    <t>css3</t>
  </si>
  <si>
    <t>css4</t>
  </si>
  <si>
    <t>css5</t>
  </si>
  <si>
    <t>css6</t>
  </si>
  <si>
    <t>css7</t>
  </si>
  <si>
    <t>css8</t>
  </si>
  <si>
    <t>css9</t>
  </si>
  <si>
    <t>css10</t>
  </si>
  <si>
    <t>css11</t>
  </si>
  <si>
    <t>css12</t>
  </si>
  <si>
    <t>css13</t>
  </si>
  <si>
    <t>Kompletná funkčná skúška riadiaceho systému radiča</t>
  </si>
  <si>
    <t>css14</t>
  </si>
  <si>
    <t>css15</t>
  </si>
  <si>
    <t>Informačný systém diaľnice - technologická časť: 686-26 Premenné dopravné značky</t>
  </si>
  <si>
    <t>vn1</t>
  </si>
  <si>
    <t>VN</t>
  </si>
  <si>
    <t>Vizuálna kontrola návestidla zvonku, očistenie</t>
  </si>
  <si>
    <t>vn2</t>
  </si>
  <si>
    <t>Vizuálna kontrola návestidla zvnútra, očistenie od prachu a nečistôt</t>
  </si>
  <si>
    <t>vn3</t>
  </si>
  <si>
    <t>vn4</t>
  </si>
  <si>
    <t>vn5</t>
  </si>
  <si>
    <t>Kontrola správnej funkčie signálov do systému</t>
  </si>
  <si>
    <t>vn6</t>
  </si>
  <si>
    <t>vn7</t>
  </si>
  <si>
    <t>685-07.11.01</t>
  </si>
  <si>
    <t>686-21</t>
  </si>
  <si>
    <t>686-24</t>
  </si>
  <si>
    <t>686-25</t>
  </si>
  <si>
    <t>686-26</t>
  </si>
  <si>
    <t>Číslo stavby</t>
  </si>
  <si>
    <r>
      <rPr>
        <sz val="11"/>
        <rFont val="Calibri"/>
        <family val="2"/>
        <charset val="238"/>
      </rPr>
      <t>Celková cena</t>
    </r>
    <r>
      <rPr>
        <b/>
        <sz val="11"/>
        <rFont val="Calibri"/>
        <family val="2"/>
        <charset val="238"/>
      </rPr>
      <t xml:space="preserve"> bez DPH v </t>
    </r>
    <r>
      <rPr>
        <sz val="11"/>
        <color theme="1"/>
        <rFont val="Calibri"/>
        <family val="2"/>
        <charset val="238"/>
        <scheme val="minor"/>
      </rPr>
      <t>€ za</t>
    </r>
    <r>
      <rPr>
        <b/>
        <sz val="11"/>
        <color indexed="8"/>
        <rFont val="Calibri"/>
        <family val="2"/>
        <charset val="238"/>
      </rPr>
      <t xml:space="preserve"> 1 kalendárny rok:</t>
    </r>
  </si>
  <si>
    <t>Tunel Bôrik - technologická časť: PS 271-64.111 Silnoprúdové rozvody VN</t>
  </si>
  <si>
    <t>opis súčasného stavu</t>
  </si>
  <si>
    <t>opis ekvivalentu</t>
  </si>
  <si>
    <t>predpokladané množstvo na 4 roky</t>
  </si>
  <si>
    <t>výrobca</t>
  </si>
  <si>
    <t>typ</t>
  </si>
  <si>
    <t>Poistka VN</t>
  </si>
  <si>
    <t>Schneider Electric</t>
  </si>
  <si>
    <t>Fusarc 40 A</t>
  </si>
  <si>
    <t>Relé</t>
  </si>
  <si>
    <t>Schrack</t>
  </si>
  <si>
    <t>PT 570 220</t>
  </si>
  <si>
    <t xml:space="preserve">PT 570 730 </t>
  </si>
  <si>
    <t>Pätica</t>
  </si>
  <si>
    <t>YPT78110</t>
  </si>
  <si>
    <t>YPT78704</t>
  </si>
  <si>
    <t>Istič</t>
  </si>
  <si>
    <t>C60N-C2/1P + OF</t>
  </si>
  <si>
    <t>C60N-D2/1P + OF</t>
  </si>
  <si>
    <r>
      <rPr>
        <b/>
        <u/>
        <sz val="11"/>
        <color indexed="8"/>
        <rFont val="Calibri"/>
        <family val="2"/>
        <charset val="238"/>
      </rPr>
      <t>Poznámka:</t>
    </r>
    <r>
      <rPr>
        <sz val="11"/>
        <color indexed="8"/>
        <rFont val="Calibri"/>
        <family val="2"/>
        <charset val="238"/>
      </rPr>
      <t xml:space="preserve"> Verejný obstarávateľ akceptuje ekvivalenty, t.j. v prípade, že uchádzač navrhuje použiť pri oprave technologických zariadení iné náhradné diely ako tie, ktoré sú uvedené v tejto prílohe, je túto skutočnosť povinný uviesť v rámci svojej ponuky. V takomto prípade je uchádzač povinný pri vypĺňaní tejto prílohy v stĺpci </t>
    </r>
    <r>
      <rPr>
        <i/>
        <sz val="11"/>
        <color indexed="8"/>
        <rFont val="Calibri"/>
        <family val="2"/>
        <charset val="238"/>
      </rPr>
      <t xml:space="preserve">Opis ekvivalentu </t>
    </r>
    <r>
      <rPr>
        <sz val="11"/>
        <color indexed="8"/>
        <rFont val="Calibri"/>
        <family val="2"/>
        <charset val="238"/>
      </rPr>
      <t xml:space="preserve">(zvýraznené oranžovou farbou) uviesť typ a výrobcu ponúkaných ekvivalentov náhradných dielov, pričom tieto náhradné diely (technologické zariadenia alebo ich komponenty) musia spĺňať rovnaké alebo vyššie technické a kvalitatívne parametre ako technické a kvalitatívne parametre technologických zariadení uvedených v stĺpci </t>
    </r>
    <r>
      <rPr>
        <i/>
        <sz val="11"/>
        <color indexed="8"/>
        <rFont val="Calibri"/>
        <family val="2"/>
        <charset val="238"/>
      </rPr>
      <t>Opis súčasného stavu</t>
    </r>
    <r>
      <rPr>
        <sz val="11"/>
        <color indexed="8"/>
        <rFont val="Calibri"/>
        <family val="2"/>
        <charset val="238"/>
      </rPr>
      <t xml:space="preserve"> tejto prílohy a musia byť plne kompatibilné a funkčné s existujúcimi technologickými zariadeniami verejného obstarávateľa. </t>
    </r>
    <r>
      <rPr>
        <b/>
        <sz val="11"/>
        <color indexed="8"/>
        <rFont val="Calibri"/>
        <family val="2"/>
        <charset val="238"/>
      </rPr>
      <t xml:space="preserve">V prípade, že uchádzač nevyplní stĺpec </t>
    </r>
    <r>
      <rPr>
        <b/>
        <i/>
        <sz val="11"/>
        <color indexed="8"/>
        <rFont val="Calibri"/>
        <family val="2"/>
        <charset val="238"/>
      </rPr>
      <t>Opis ekvivalentu</t>
    </r>
    <r>
      <rPr>
        <b/>
        <sz val="11"/>
        <color indexed="8"/>
        <rFont val="Calibri"/>
        <family val="2"/>
        <charset val="238"/>
      </rPr>
      <t xml:space="preserve">, znamená to, že ponúka náhradné diely totožné s </t>
    </r>
    <r>
      <rPr>
        <b/>
        <i/>
        <sz val="11"/>
        <color indexed="8"/>
        <rFont val="Calibri"/>
        <family val="2"/>
        <charset val="238"/>
      </rPr>
      <t>Opisom  súčasného stavu.</t>
    </r>
  </si>
  <si>
    <t>Tunel Bôrik - technologická časť: PS 271-64.112 Silnoprúdové rozvody NN</t>
  </si>
  <si>
    <t>Prepäťová ochrana</t>
  </si>
  <si>
    <t>Saltek</t>
  </si>
  <si>
    <t>FLP-B+C MAXI/4S</t>
  </si>
  <si>
    <t>FLP-B+C MAXI/3S</t>
  </si>
  <si>
    <t>FLP-A35-0,9</t>
  </si>
  <si>
    <t>SLP-275V/3S</t>
  </si>
  <si>
    <t>Stykač</t>
  </si>
  <si>
    <t>LC1-D12P7</t>
  </si>
  <si>
    <t>CT 2P/16A/230V</t>
  </si>
  <si>
    <t>CT 2P/25A/230V + ACTo+f</t>
  </si>
  <si>
    <t>CT 3P/40A/230V + ACTo+f</t>
  </si>
  <si>
    <t>CT 4P/16A/230V</t>
  </si>
  <si>
    <t>GC1640M5 + GAC0531</t>
  </si>
  <si>
    <t>Chránič</t>
  </si>
  <si>
    <t>DPNNVigi 1P+N/B16/30mA + OF</t>
  </si>
  <si>
    <t>DPNNVigi 1P+N/C6/30mA + OF</t>
  </si>
  <si>
    <t>Vypínač</t>
  </si>
  <si>
    <t>I 15023-40A/3P + O/F</t>
  </si>
  <si>
    <t>C60N-C0,75/1P + OF</t>
  </si>
  <si>
    <t>C60N-B6/1P + OF</t>
  </si>
  <si>
    <t>C60H-B6/1P + OF</t>
  </si>
  <si>
    <t>C60N-B6/3P + OF</t>
  </si>
  <si>
    <t>C60H-B10/1P + OF</t>
  </si>
  <si>
    <t>C60N-B10/1P + OF</t>
  </si>
  <si>
    <t>C60H-B10/3P + OF</t>
  </si>
  <si>
    <t>C60N-B16/1P + OF</t>
  </si>
  <si>
    <t>C60N-B16/3P + OF</t>
  </si>
  <si>
    <t>C60H-B16/3P + OF</t>
  </si>
  <si>
    <t>C60H-B25/1P + OF</t>
  </si>
  <si>
    <t>C60H-B32/1P + OF</t>
  </si>
  <si>
    <t>C60H-B32/3P + OF</t>
  </si>
  <si>
    <t>C60H-B50/3P + OF</t>
  </si>
  <si>
    <t>C60H-C2/1P + OF</t>
  </si>
  <si>
    <t>C60H-C4/1P + OF</t>
  </si>
  <si>
    <t>C60N-C6/1P + OF</t>
  </si>
  <si>
    <t>C60N-C6/1P+N + OF</t>
  </si>
  <si>
    <t>C60N-C10/1P + OF</t>
  </si>
  <si>
    <t>C60N-C16/1P + OF</t>
  </si>
  <si>
    <t>C60H-C16/3P + OF</t>
  </si>
  <si>
    <t>C60N-C20/1P + OF</t>
  </si>
  <si>
    <t>C60N-C25/1P + OF</t>
  </si>
  <si>
    <t>C60N-D6/1P + OF</t>
  </si>
  <si>
    <t>Motorový spúšťač</t>
  </si>
  <si>
    <t>PM25M-1,6 + O+F</t>
  </si>
  <si>
    <t>PM25M-2,5 + O+F</t>
  </si>
  <si>
    <t>Poistka</t>
  </si>
  <si>
    <t>OEZ</t>
  </si>
  <si>
    <t>PN000-4A aM</t>
  </si>
  <si>
    <t>PN000-6A gG</t>
  </si>
  <si>
    <t>PN000-10A gG</t>
  </si>
  <si>
    <t>PN000-16A gG</t>
  </si>
  <si>
    <t>PN000-20A gG</t>
  </si>
  <si>
    <t>PN000-25A gG</t>
  </si>
  <si>
    <t>PN000-32A gG</t>
  </si>
  <si>
    <t>PN000-50A gG</t>
  </si>
  <si>
    <t>PN000-80A gG</t>
  </si>
  <si>
    <t>PN000-125A gG</t>
  </si>
  <si>
    <t>PN000-160A gG</t>
  </si>
  <si>
    <t>Poistkový odpínač</t>
  </si>
  <si>
    <t>FH000-1SB/T</t>
  </si>
  <si>
    <t>FH000-3SB/T</t>
  </si>
  <si>
    <t>Compact NSX160F</t>
  </si>
  <si>
    <t>Compact NSX400F</t>
  </si>
  <si>
    <t>Compact NSX1000H</t>
  </si>
  <si>
    <t>Odpínač</t>
  </si>
  <si>
    <t>Compact NS1000NA</t>
  </si>
  <si>
    <t>Digitálna ochrana pre Compact</t>
  </si>
  <si>
    <t>micrologic 2.2</t>
  </si>
  <si>
    <t>micrologic 2.3</t>
  </si>
  <si>
    <t>micrologic 5.0</t>
  </si>
  <si>
    <t>Napäťová spúšť pre Compact</t>
  </si>
  <si>
    <t>MX</t>
  </si>
  <si>
    <t>Podpäťová spúšť pre Compact</t>
  </si>
  <si>
    <t>MN</t>
  </si>
  <si>
    <t>Pomocný kontakt pre Compact</t>
  </si>
  <si>
    <t>OF</t>
  </si>
  <si>
    <t>RXM4AB1P7 + RXZE2M114</t>
  </si>
  <si>
    <t>PT 570 730 + YPT 78 704</t>
  </si>
  <si>
    <t>TL 1P/16A/230V + ATLs</t>
  </si>
  <si>
    <t>ZR5ER011</t>
  </si>
  <si>
    <t>RM4TR32</t>
  </si>
  <si>
    <t>Signálka</t>
  </si>
  <si>
    <t>XB7-EV01MP</t>
  </si>
  <si>
    <t>XB7-EV05MP</t>
  </si>
  <si>
    <t>Rotex</t>
  </si>
  <si>
    <t>SUS-95-Q-G/W</t>
  </si>
  <si>
    <t>SUS-95-G/W</t>
  </si>
  <si>
    <t>Tlačidlo</t>
  </si>
  <si>
    <t>ZB5-AA131 + ZBE-101</t>
  </si>
  <si>
    <t>ZB5-AA331 + ZBE-205</t>
  </si>
  <si>
    <t>ZB5-AA331 + ZBE-101 + ZBE-102</t>
  </si>
  <si>
    <t>ZB5-AA232 + ZBE-102</t>
  </si>
  <si>
    <t>ZB5-AA232 + ZBE-101 + ZBE-102</t>
  </si>
  <si>
    <t>ZB5-AA232 + ZBE-205</t>
  </si>
  <si>
    <t>ZB5-AT84 + ZBE-102</t>
  </si>
  <si>
    <t>Prepínač</t>
  </si>
  <si>
    <t>SEZ Krompachy</t>
  </si>
  <si>
    <t>S10JDG.2202.V6</t>
  </si>
  <si>
    <t>S16JDG.2202.V6</t>
  </si>
  <si>
    <t>S16JD.2252.A4</t>
  </si>
  <si>
    <t>S16JK.2254.A4</t>
  </si>
  <si>
    <t>S16JDG.8357.C8</t>
  </si>
  <si>
    <t>RC člen</t>
  </si>
  <si>
    <t>RXM041FU7</t>
  </si>
  <si>
    <t>Časové relé</t>
  </si>
  <si>
    <t>RE7RB11MW</t>
  </si>
  <si>
    <t>RXM4AB1BD</t>
  </si>
  <si>
    <t>Varistor člen</t>
  </si>
  <si>
    <t>RXM021RB</t>
  </si>
  <si>
    <t>Prevodník 4-20mA</t>
  </si>
  <si>
    <t>SAMO</t>
  </si>
  <si>
    <t>NMLS.U07BR1</t>
  </si>
  <si>
    <t>Term relé</t>
  </si>
  <si>
    <t>LT3 SM00M</t>
  </si>
  <si>
    <t>ZB5-AA334</t>
  </si>
  <si>
    <t>ZB5-AD2</t>
  </si>
  <si>
    <t>ZB5-AG4</t>
  </si>
  <si>
    <t>Pomocný kontakt pre ZB5</t>
  </si>
  <si>
    <t>ZBE-101</t>
  </si>
  <si>
    <t>Pomocný kontakt pre ZB6</t>
  </si>
  <si>
    <t>ZBE-102</t>
  </si>
  <si>
    <t>Istič kompaktný</t>
  </si>
  <si>
    <t>NSX100F 3P3D MA10</t>
  </si>
  <si>
    <t>LC1-D65P7+LADN20+LA4-DA2U</t>
  </si>
  <si>
    <t>Stykač dvojica</t>
  </si>
  <si>
    <t>LC2-D65P7+2xLADN20+2xLA4-DA2U</t>
  </si>
  <si>
    <t>Protipožiarny tmel 1 kg</t>
  </si>
  <si>
    <t>Dieselgenerátor CATERPILLAR C18-700</t>
  </si>
  <si>
    <t>Dopravné čerpadlo</t>
  </si>
  <si>
    <t>Phoenix Zeppelin</t>
  </si>
  <si>
    <t>Injektor</t>
  </si>
  <si>
    <t>Alternátor</t>
  </si>
  <si>
    <t>Predohrev</t>
  </si>
  <si>
    <t>Napäťový regulátor</t>
  </si>
  <si>
    <t>Štartér</t>
  </si>
  <si>
    <t>Turbo</t>
  </si>
  <si>
    <t>Vodná pumpa</t>
  </si>
  <si>
    <t>ECM ovládacia jednotka</t>
  </si>
  <si>
    <t>Snímač teploty</t>
  </si>
  <si>
    <t>Snímač tlaku 1</t>
  </si>
  <si>
    <t>Snímač tlaku 2</t>
  </si>
  <si>
    <t>Snímač tlaku 3</t>
  </si>
  <si>
    <t>Klinové remene - sada</t>
  </si>
  <si>
    <t>Nabíjačka</t>
  </si>
  <si>
    <t>Batéria</t>
  </si>
  <si>
    <t>Motorový olej CAT Deo 60 litr.</t>
  </si>
  <si>
    <t>Palivový filter 1ks</t>
  </si>
  <si>
    <t>Vzduchový filter A 1ks</t>
  </si>
  <si>
    <t>Vzduchový filter B 1ks</t>
  </si>
  <si>
    <t>Filter separátor 1ks</t>
  </si>
  <si>
    <t>Olejový filter 2ks</t>
  </si>
  <si>
    <t>Chladiaca kvapalina doplnenie 5 lit. 1 bal.</t>
  </si>
  <si>
    <t>Chladiaca kvapalina výmena každých 6 rokov 28 bal.</t>
  </si>
  <si>
    <t>UPS CATERPILLAR 250i</t>
  </si>
  <si>
    <t>Static bypass module - bypass modul</t>
  </si>
  <si>
    <t>Suppressor - odrušovač</t>
  </si>
  <si>
    <t>Optical kit sensor - sada optického snímača</t>
  </si>
  <si>
    <t>Fuse bypass - bypass poistky</t>
  </si>
  <si>
    <t>Bypass board - doska bypassu</t>
  </si>
  <si>
    <t>Fan monitor board - doska monitora ventilátora</t>
  </si>
  <si>
    <t>Fuse 500A - poistka</t>
  </si>
  <si>
    <t>Vakuum pump - vákuové čerpadlo</t>
  </si>
  <si>
    <t>ACI board - doska ACI</t>
  </si>
  <si>
    <t>Power distribution board - doska distribúcie energie</t>
  </si>
  <si>
    <t>FWI board - doska FWI</t>
  </si>
  <si>
    <t>DCI board - doska DCI</t>
  </si>
  <si>
    <t>Fuse 7A - poistka</t>
  </si>
  <si>
    <t>Fuse 4A - poistka</t>
  </si>
  <si>
    <t>Vákuový olej UPS_1 bal.</t>
  </si>
  <si>
    <t>Sada ložísk UPS_výmena každé 3 roky</t>
  </si>
  <si>
    <t>TFT LCD Touch panel</t>
  </si>
  <si>
    <t>TFT</t>
  </si>
  <si>
    <t>-</t>
  </si>
  <si>
    <t>Hermeticky uzavrený olovený akumulátor 12V/4,5Ah</t>
  </si>
  <si>
    <t>POWER ACCU</t>
  </si>
  <si>
    <t>I15015 3P 63A+OF</t>
  </si>
  <si>
    <t>I15009 1P 32A+OF</t>
  </si>
  <si>
    <t>Prúdový chránič</t>
  </si>
  <si>
    <t>DPNNVigi 1P+N/C16/30mA+OF</t>
  </si>
  <si>
    <t>VigiC60 4P/40A 30 mA/AC</t>
  </si>
  <si>
    <t>C60N-C6 1P+OF</t>
  </si>
  <si>
    <t>C60N-C10 1P+OF</t>
  </si>
  <si>
    <t>C60N-B10 1P+OF</t>
  </si>
  <si>
    <t>C60N-D6 1P+OF</t>
  </si>
  <si>
    <t>Phoenix</t>
  </si>
  <si>
    <t>PLC-OSC-230UC/230AC/1</t>
  </si>
  <si>
    <t>PLC-RSC-230UC/21</t>
  </si>
  <si>
    <t>Dehn</t>
  </si>
  <si>
    <t>DG M TNS 275 FM</t>
  </si>
  <si>
    <t>DG M TN 275 FM</t>
  </si>
  <si>
    <t>Kompaktná žiarivka</t>
  </si>
  <si>
    <t>Philips</t>
  </si>
  <si>
    <t>PL-S G23/11W</t>
  </si>
  <si>
    <t>Magnetický kontakt</t>
  </si>
  <si>
    <t>VARIANT plus</t>
  </si>
  <si>
    <t>MET-300T</t>
  </si>
  <si>
    <t>Polohový spínač</t>
  </si>
  <si>
    <t>XCKT2121P16</t>
  </si>
  <si>
    <t>PIR snímač</t>
  </si>
  <si>
    <t>Argus 110, MTN565119</t>
  </si>
  <si>
    <t>Dvere SOS - komplet</t>
  </si>
  <si>
    <t>PYROBATYS</t>
  </si>
  <si>
    <t>700x1970 SVZ, EI30/S D1C</t>
  </si>
  <si>
    <t>Dvere SOS - zámok</t>
  </si>
  <si>
    <t>Dvere SOS - kovanie</t>
  </si>
  <si>
    <t>Dvere SOS - samozatvárač</t>
  </si>
  <si>
    <t>Dvere SOS - záves</t>
  </si>
  <si>
    <t xml:space="preserve">Žiarivka PL-S11W/840/2P SOS </t>
  </si>
  <si>
    <t>SWARCO</t>
  </si>
  <si>
    <t xml:space="preserve">LED vložka žltá 210mm </t>
  </si>
  <si>
    <t>Prenosný hasiaci prístroj práškový 6 kg</t>
  </si>
  <si>
    <t>Prenosný hasiaci prístroj snehový 5 kg</t>
  </si>
  <si>
    <t>Zástrč do dverí</t>
  </si>
  <si>
    <t>Svietidlo LUMCOMBI, 1x18W</t>
  </si>
  <si>
    <t>LUMCOMBI</t>
  </si>
  <si>
    <t>Koncový spínač M16 1NO1NC SA</t>
  </si>
  <si>
    <t>ZCT21P16</t>
  </si>
  <si>
    <t>Otočná hlavica bez páky s návratom</t>
  </si>
  <si>
    <t>ZCE01</t>
  </si>
  <si>
    <t>Prahová kefa, drobný kotviaci materiál pre montáž</t>
  </si>
  <si>
    <t xml:space="preserve">Pozdĺžna nast. páka s plastovou kladkou </t>
  </si>
  <si>
    <t>ZCY45</t>
  </si>
  <si>
    <t>Kamera - RF skrinka tunel multimod 1 vlakno</t>
  </si>
  <si>
    <t>Prevodník FO/Eth (1 x MM)</t>
  </si>
  <si>
    <t>SIQURA</t>
  </si>
  <si>
    <t>UTF 4210 TX-MSA</t>
  </si>
  <si>
    <t>Zdroj MDR-20-24 (+24V, max 1A)</t>
  </si>
  <si>
    <t>MEAN WELL</t>
  </si>
  <si>
    <t>MDR-20-24</t>
  </si>
  <si>
    <t>Rozvadzač tunel - tunel multimod 1 vlakno</t>
  </si>
  <si>
    <t>UTF4210 RX</t>
  </si>
  <si>
    <t>Šasi MC 11</t>
  </si>
  <si>
    <t>MC-11</t>
  </si>
  <si>
    <t>Discovery 2400 with max.12 video chanels, noaudio chanels, I/O 16OUT cc</t>
  </si>
  <si>
    <t>VisioWave</t>
  </si>
  <si>
    <t>Discovery 2400</t>
  </si>
  <si>
    <t>Rozvadzač tunel - ZP, VP - aktívne prvky</t>
  </si>
  <si>
    <t>Optiswitch O9244 - náhrada OS9000</t>
  </si>
  <si>
    <t>MRV</t>
  </si>
  <si>
    <t>OS9244</t>
  </si>
  <si>
    <t>Server náhrada HP ML350 v plnej výbave  analyzátory na D1, a tunel</t>
  </si>
  <si>
    <t>Hewlett Packard</t>
  </si>
  <si>
    <t>server</t>
  </si>
  <si>
    <t>Redundantný napájací zdroj do OS9024 /OS9000/</t>
  </si>
  <si>
    <t>zdroj OS900</t>
  </si>
  <si>
    <t>HDD500GB - recording</t>
  </si>
  <si>
    <t>HDD500GB disk</t>
  </si>
  <si>
    <t>ECVRS recording server</t>
  </si>
  <si>
    <t xml:space="preserve">recording server </t>
  </si>
  <si>
    <t>Kamery TUNEL</t>
  </si>
  <si>
    <t>TK-C921BEG, 1/2" Color kamera - (kamera prehľadová)</t>
  </si>
  <si>
    <t>JVC</t>
  </si>
  <si>
    <t>JVC TKC921EG</t>
  </si>
  <si>
    <t>TK-C1481BEG, 1/2" Color kamera, 230V (otočné portálové kamery + detekčné)</t>
  </si>
  <si>
    <t>JVC TKC1481BEG</t>
  </si>
  <si>
    <t>Vonkajší kryt kamery PELCO, 230V, kurenie</t>
  </si>
  <si>
    <t>PELCO</t>
  </si>
  <si>
    <t>EH5723L-3</t>
  </si>
  <si>
    <t>PELCO PT hlavica</t>
  </si>
  <si>
    <t>PT780-24P/PP</t>
  </si>
  <si>
    <t>Hlavica VISIPAK ANPR (výstup zo zóny bez prehladovej kamery)</t>
  </si>
  <si>
    <t>Survision</t>
  </si>
  <si>
    <t>AF-VP-ANPR</t>
  </si>
  <si>
    <t>Hlavica VISIPAK ANPR OV (vstup do zóny - s prehladovou kamerou)</t>
  </si>
  <si>
    <t>AF-VP-ANPR-OV</t>
  </si>
  <si>
    <t>Zdroj ACE-A618A 180WAC-DC 1U flex ATX Power Supplym with PFC/ErP</t>
  </si>
  <si>
    <t xml:space="preserve">Doska riadenia pumpy ostrekovania kamery </t>
  </si>
  <si>
    <t>TBPUWASH01B</t>
  </si>
  <si>
    <t>Napájací zdroj pre HDD, 250W</t>
  </si>
  <si>
    <t xml:space="preserve">Doska elektroniky stierača </t>
  </si>
  <si>
    <t>PCB9000275-X</t>
  </si>
  <si>
    <t>Enkodovacia karta VISIOWAVE pre DISCOVERY 2400, 4-vstupová</t>
  </si>
  <si>
    <t>VISIOWAVE</t>
  </si>
  <si>
    <t>Modul optiswitchu - SFP transceiver with DDMI, 155M, 1310nm, SM, 20km, Dual LC</t>
  </si>
  <si>
    <t>Napájací zdroj pre Server Analyzátor</t>
  </si>
  <si>
    <t>Hard disk pre Server Analyzátor HP 146GB, 1port, HP 146GB 15k hot swap</t>
  </si>
  <si>
    <t>HP 146GB 15k hot swap</t>
  </si>
  <si>
    <t>Update OS videoserver 1 x ročne, podpora</t>
  </si>
  <si>
    <t>Update OS EZS server 1 x ročne, podpora</t>
  </si>
  <si>
    <t>Update gateprotect  firewall UTM na 1 rok, podpora</t>
  </si>
  <si>
    <t>Firewall gateprotect GPA 150</t>
  </si>
  <si>
    <t>Oprava analyzátor update media tunel 1 lic, CI-LMTU</t>
  </si>
  <si>
    <t>Oprava analyzátor update visiopad, 1 lic, CI-LVPA+</t>
  </si>
  <si>
    <t>Oprava videolicencia citilog, 1 lic, CI-LSRV</t>
  </si>
  <si>
    <t>Oprava recording licencia citilog, CI-LMRO01</t>
  </si>
  <si>
    <t>PC zostava HP ProDesk 490 G3 MT, i7-6700, GT730/2GB, 8GB, 1TB, DVDRW, CR, KLV+MYS, W10PRO+W7PRO, bez monitora</t>
  </si>
  <si>
    <t>Update, oprava, TCPIP rozhranie citi, CLI-TC</t>
  </si>
  <si>
    <t>DH-5-W</t>
  </si>
  <si>
    <t>ENEO</t>
  </si>
  <si>
    <t>Matičná doska PCIE-Q350-R13
Full-size PICMG 1.3 CPU card supports 45 nm LGA775 Intel® Core™2 Duo and Core™2 Quad processors with an 800 MHz, 1066 MHz or 1333 MHz FSB including Intel® Q35 GMCH, ICH9DO I/O controller hub, single Intel® GbE, SATA 3Gb/s with RAID and USB 2.0</t>
  </si>
  <si>
    <t>Akumulátor do stanice Motorola CP140</t>
  </si>
  <si>
    <t>Motorola</t>
  </si>
  <si>
    <t>PMNM4251</t>
  </si>
  <si>
    <t>Akumulátor do stanice Alan HP70</t>
  </si>
  <si>
    <t xml:space="preserve">Alan </t>
  </si>
  <si>
    <t>BP0518</t>
  </si>
  <si>
    <t>Patch kábel FO simplex MM 50/125 SC/SC 1 m</t>
  </si>
  <si>
    <t>Patch kábel FO duplex MM 50/125 SC/SC 1 m</t>
  </si>
  <si>
    <t>Patch kábel FO duplex SM 9/125 SC/LC 15 m</t>
  </si>
  <si>
    <t>Patch kábel FO duplex MM 50/125 SC/SC 15 m</t>
  </si>
  <si>
    <t>Patch kábel FO duplex MM 50/125 SC/LC 1 m</t>
  </si>
  <si>
    <t>Praesideo - stanica hlásateľa</t>
  </si>
  <si>
    <t>BOSCH</t>
  </si>
  <si>
    <t>LBB4430/00</t>
  </si>
  <si>
    <t>Optický prevodník, router</t>
  </si>
  <si>
    <t>PRS-FIN</t>
  </si>
  <si>
    <t>Napájací zdroj pre optický prevodník, hlásateľskú stanicu</t>
  </si>
  <si>
    <t>PSU</t>
  </si>
  <si>
    <t>Praesideo - základný zosilovač, 1x500W</t>
  </si>
  <si>
    <t>PRS-1B500</t>
  </si>
  <si>
    <t>Praesideo - základný zosilovač, 4x125W</t>
  </si>
  <si>
    <t>PRS-4B125</t>
  </si>
  <si>
    <t>Tlakový reproduktor pre vonkajšie prostredie, IP65, 30W/100V, odbočky,15W/100V, 10W/100V, frekv. rozsah 280 Hz - 12,5 kHz, citlivosť 112 dB</t>
  </si>
  <si>
    <t>TOA</t>
  </si>
  <si>
    <t>SC-630M</t>
  </si>
  <si>
    <t>Doska pre kontrolu reproduktorovej linky - Praesideo</t>
  </si>
  <si>
    <t xml:space="preserve">LBB4443/00  </t>
  </si>
  <si>
    <t>RDS ENCODER (1U) - Dopravné rádio</t>
  </si>
  <si>
    <t>LC-RDS-31</t>
  </si>
  <si>
    <t>RDS/MPX MONITOR (1U)</t>
  </si>
  <si>
    <t>LC-FMM-15</t>
  </si>
  <si>
    <t>Napájací zdroj (1U)</t>
  </si>
  <si>
    <t>LC-Power-25</t>
  </si>
  <si>
    <t>RADIO TOUCH CONTROLL</t>
  </si>
  <si>
    <t xml:space="preserve">LC-376-14 </t>
  </si>
  <si>
    <t>FM combiner 4/1</t>
  </si>
  <si>
    <t>LC-comb-4/1</t>
  </si>
  <si>
    <t>Combiner</t>
  </si>
  <si>
    <t>LC-S-15 - 25</t>
  </si>
  <si>
    <t>Digitálny FM MPX prijímač 88,0-108,0 MHz (1U)</t>
  </si>
  <si>
    <t>LC-FM-22</t>
  </si>
  <si>
    <t>Digitálny FM vysielač 88,0-108,0 MHz (1U)</t>
  </si>
  <si>
    <t>LC-FM-12</t>
  </si>
  <si>
    <t>Alarmový router (1U)</t>
  </si>
  <si>
    <t xml:space="preserve">LC-A-204 </t>
  </si>
  <si>
    <t>Pásmový obojsmerný zosilňovač</t>
  </si>
  <si>
    <t>LC-RPT-125</t>
  </si>
  <si>
    <t>Digital transceiver (2U)</t>
  </si>
  <si>
    <t>LC-RPT-1051MB</t>
  </si>
  <si>
    <t>LC-RPT-1052VHF</t>
  </si>
  <si>
    <t xml:space="preserve">Digital transceiver (2U) </t>
  </si>
  <si>
    <t>LC-RPT-1053UHF</t>
  </si>
  <si>
    <t>RPT Controll Data (2U)</t>
  </si>
  <si>
    <t>LC-F-105</t>
  </si>
  <si>
    <t xml:space="preserve">Rozbočovací spliter do priečnych prepojení a portálových antén </t>
  </si>
  <si>
    <t>Koaxiálny prepojovací kábel</t>
  </si>
  <si>
    <t xml:space="preserve">Koaxiálny  konektor  polpalec 7/16 </t>
  </si>
  <si>
    <t xml:space="preserve">Koaxiálny  konektor  7/8 -  7/16 </t>
  </si>
  <si>
    <t xml:space="preserve">Koaxiálny  konektor  RCT7 -  7/16 </t>
  </si>
  <si>
    <t xml:space="preserve">Anténa BD380/7dB </t>
  </si>
  <si>
    <t>MATRA</t>
  </si>
  <si>
    <t xml:space="preserve">GSM anténa portálová </t>
  </si>
  <si>
    <t>Jednolinkový telefón</t>
  </si>
  <si>
    <t>Panasonic</t>
  </si>
  <si>
    <t>KX-TS560FXW</t>
  </si>
  <si>
    <t>Metalický prepojovací kábel</t>
  </si>
  <si>
    <t>Dvere v únikových cestách - komplet priechodzie</t>
  </si>
  <si>
    <t>1200 x 2000, EI60 D1 C3 Sm, ľavé</t>
  </si>
  <si>
    <t>Dvere v únikových cestách - komplet prejazdné</t>
  </si>
  <si>
    <t>3500 x 3600, EI60 D1 Sm, ľavé</t>
  </si>
  <si>
    <t>Dvere v únikových cestách - zámok trojbodový</t>
  </si>
  <si>
    <t>Dvere v únikových cestách - panikové kovanie</t>
  </si>
  <si>
    <t>Dvere v únikových cestách - samozatvárač</t>
  </si>
  <si>
    <t>Dorma TS 93</t>
  </si>
  <si>
    <t>Dvere v únikových cestách - záves</t>
  </si>
  <si>
    <t>Dvere v únikových cestách - prahová kefa</t>
  </si>
  <si>
    <t>Samolepiaca požiarna páska 2x10mm, balenie 25m kotúč</t>
  </si>
  <si>
    <t>ZDROJ 115/230VAC, 11A, REDUNDANTNÝ</t>
  </si>
  <si>
    <t>140CPS12420</t>
  </si>
  <si>
    <t>UNITY QUANTUM USB, MB, MB+, HOT-STANDBY</t>
  </si>
  <si>
    <t>140CPU67160</t>
  </si>
  <si>
    <t>PAMÄŤOVÁ KARTA 7MB CONF</t>
  </si>
  <si>
    <t>TSXMRPC007M</t>
  </si>
  <si>
    <t>KOM. MODUL ETHERNET 10/100 BASE FX</t>
  </si>
  <si>
    <t>140NOE77101</t>
  </si>
  <si>
    <t>MODUL S908 RIO HEAD, 2X PORTY</t>
  </si>
  <si>
    <t>140CRP93200</t>
  </si>
  <si>
    <t>Kábel Ethernet optický  2x MT/RJ, 15m</t>
  </si>
  <si>
    <t>490NOR00015</t>
  </si>
  <si>
    <t>MODUL S908 RIO DROP, 2X PORTY</t>
  </si>
  <si>
    <t>140CRA93200</t>
  </si>
  <si>
    <t>MODUL 32 DISKR. VSTUPOV 24VJS (4X8)</t>
  </si>
  <si>
    <t>140DDI35300</t>
  </si>
  <si>
    <t>MODUL 32 DISKR. VÝSTUPOV 24VJS (4X8)</t>
  </si>
  <si>
    <t>140DDO35300</t>
  </si>
  <si>
    <t>KÁBEL S 2XHE10/20PIN 3M /0,324MM2</t>
  </si>
  <si>
    <t>ABFM32H300</t>
  </si>
  <si>
    <t>SOKEL 16K DO RELÉ  ABR7S23 10 MM</t>
  </si>
  <si>
    <t>ABE7R16T230</t>
  </si>
  <si>
    <t>SVORKOVÝ BLOK 40 SVORIEK</t>
  </si>
  <si>
    <t>140XTS00200</t>
  </si>
  <si>
    <t>MODUL 16 ANALÓG VSTUPOV 0/4..20/25MA</t>
  </si>
  <si>
    <t>140ACI04000</t>
  </si>
  <si>
    <t>MODUL 8 PRÚD. ANALÓG VÝST., IZOL.</t>
  </si>
  <si>
    <t>140ACO13000</t>
  </si>
  <si>
    <t>RIO SPLITTER - KOAXIÁLNY ZLUČOVAČ</t>
  </si>
  <si>
    <t>MA0186100</t>
  </si>
  <si>
    <t>RIO TAP - ODBOČKA KOAXIÁLNEHO KÁBELU</t>
  </si>
  <si>
    <t>MA0185100</t>
  </si>
  <si>
    <t>OPTICKÝ OPAKOVAČ RIO PRE LINE-DROP</t>
  </si>
  <si>
    <t>490NRP95400</t>
  </si>
  <si>
    <t>Zdroj 50W, 24Vjs</t>
  </si>
  <si>
    <t>TSXPSY3610M</t>
  </si>
  <si>
    <t>UNITY PREMIUM CPU 573XX ETHERNET</t>
  </si>
  <si>
    <t>TSXP573634M</t>
  </si>
  <si>
    <t>UNITY PREMIUM CPU 572XX ETHERNET</t>
  </si>
  <si>
    <t>TSXP572634M</t>
  </si>
  <si>
    <t>TSX57 10/100 TCP/IP MOD.</t>
  </si>
  <si>
    <t>TSXETY4103</t>
  </si>
  <si>
    <t>KOM. MODUL, MOBUS PORT+1X PCMCIA SLOT</t>
  </si>
  <si>
    <t>TSXSCY21601</t>
  </si>
  <si>
    <t>KÁBEL 3M PRE TSXSCY-TSXSCA50 (MODBUS)</t>
  </si>
  <si>
    <t>TSXSCYCM6030</t>
  </si>
  <si>
    <t>KOMUNIKAČNÁ KARTA PCMCIA RS 485</t>
  </si>
  <si>
    <t>TSXSCP114</t>
  </si>
  <si>
    <t>KÁBEL 3M PRE TSXSCP114-TSXSCA50 (MODBUS)</t>
  </si>
  <si>
    <t>TSXSCPCM4030</t>
  </si>
  <si>
    <t>MODUL 32DI S GALV. ODDELENÍM 24VJS,KON.</t>
  </si>
  <si>
    <t>TSXDEY32D2K</t>
  </si>
  <si>
    <t>TELEFAST 16D I/O KANÁLOV</t>
  </si>
  <si>
    <t>ABE7H16R11</t>
  </si>
  <si>
    <t>MODUL 32DO STATICKÝ 24VJS 0,1A</t>
  </si>
  <si>
    <t>TSXDSY32T2K</t>
  </si>
  <si>
    <t>Prepojovací kábel 2xHE10 2m /0,324mm2</t>
  </si>
  <si>
    <t>TSXCDP203</t>
  </si>
  <si>
    <t>MODUL 16DI S GALV. ODDELENÍM, 24VJS</t>
  </si>
  <si>
    <t>TSXDEY16D2</t>
  </si>
  <si>
    <t>MODUL 16DO STATICKÝ 24VJS 0,5A</t>
  </si>
  <si>
    <t>TSXDSY16T2</t>
  </si>
  <si>
    <t>MODUL 4 ANAL. VSTUP, MULTIFUN, 16 BIT</t>
  </si>
  <si>
    <t>TSXAEY414</t>
  </si>
  <si>
    <t>Svorkovnica pre V/V moduly</t>
  </si>
  <si>
    <t>TSXBLY01</t>
  </si>
  <si>
    <t>CONNEXIUM MANAGED SWITCH 6TX/2FX-MM</t>
  </si>
  <si>
    <t>TCSESM083F2CU0</t>
  </si>
  <si>
    <t>CONNEXIUM MANAGED SWITCH 2TX/2FX-MM</t>
  </si>
  <si>
    <t>TCSESM043F2CU0</t>
  </si>
  <si>
    <t>UNIVERZÁLNY NAPÁJACÍ ZDROJ 24V 20A</t>
  </si>
  <si>
    <t>ABL8RPM24200</t>
  </si>
  <si>
    <t>UNIVERZÁLNY NAPÁJACÍ ZDROJ 24V 5A</t>
  </si>
  <si>
    <t>ABL8RPS24050</t>
  </si>
  <si>
    <t>REDUNDANTNÝ MODUL 40A</t>
  </si>
  <si>
    <t>ABL8RED24400</t>
  </si>
  <si>
    <t>KOMUNIKAČNÝ MODUL ETHERNET, 20 I/O</t>
  </si>
  <si>
    <t>OTB1E0DM9LP</t>
  </si>
  <si>
    <t>OTB komunikačný modul Modbus, 20 I/O (12 DI a 8 DO)</t>
  </si>
  <si>
    <t>OTB1S0DM9LP</t>
  </si>
  <si>
    <t>EXT MODUL 2AI (U,I)</t>
  </si>
  <si>
    <t>TM2AMI2HT</t>
  </si>
  <si>
    <t>EXT MODUL 8DI, SVORKOVNICA</t>
  </si>
  <si>
    <t>TM2DDI8DT</t>
  </si>
  <si>
    <t>EXT MODUL 8DO, RELE, SVORKOVNICA</t>
  </si>
  <si>
    <t>TM2DRA8RT</t>
  </si>
  <si>
    <t>Ukončovač RS485 zbernice v RJ45 konektore</t>
  </si>
  <si>
    <t>VW3A8306RC</t>
  </si>
  <si>
    <t>Modem Westermo</t>
  </si>
  <si>
    <t>Westermo</t>
  </si>
  <si>
    <t>TD-29AC</t>
  </si>
  <si>
    <t>MOXA opakovač</t>
  </si>
  <si>
    <t>MOXA</t>
  </si>
  <si>
    <t>TCC-120I</t>
  </si>
  <si>
    <t>MODBUS IZOLAČNÁ ROZBOČOVACIA SKRINKA</t>
  </si>
  <si>
    <t>TWDXCAISO</t>
  </si>
  <si>
    <t>ŠTAND. NAPÁJACÍ ZDROJ IZOL. 24VDC, 17W</t>
  </si>
  <si>
    <t>BMXCPS2010</t>
  </si>
  <si>
    <t>CPU340-20 ETHERNET CANOPEN</t>
  </si>
  <si>
    <t>BMXP342030</t>
  </si>
  <si>
    <t>CPU340-20 MODBUS ETHERNET</t>
  </si>
  <si>
    <t>BMXP342020</t>
  </si>
  <si>
    <t>MODUL 16DI 24 VDC, POZ.LOGIKA</t>
  </si>
  <si>
    <t>BMXDDI1602</t>
  </si>
  <si>
    <t>MODUL 8DO IZOLOVANÉ RELÉ 3A</t>
  </si>
  <si>
    <t>BMXDRA0805</t>
  </si>
  <si>
    <t>MODUL 4AI U/I IZOL. RÝCHLE 16BIT</t>
  </si>
  <si>
    <t>BMXAMI0410</t>
  </si>
  <si>
    <t>SVORKOVNICA V/V SKRUTKOVÁ ŠTANDARDNÁ</t>
  </si>
  <si>
    <t>BMXFTB2000</t>
  </si>
  <si>
    <t>NIM MODUL ETHERNET</t>
  </si>
  <si>
    <t>STBNIP2212</t>
  </si>
  <si>
    <t>NIM MODUL CANOPEN</t>
  </si>
  <si>
    <t>STBNCO2212</t>
  </si>
  <si>
    <t>KIT(B,S,M) NAPÁJ. 24VDC STANDARD</t>
  </si>
  <si>
    <t>STBPDT3100K</t>
  </si>
  <si>
    <t>KIT(B,S,M) 6K DI 24VDC</t>
  </si>
  <si>
    <t>STBDDI3610K</t>
  </si>
  <si>
    <t>KIT(B,S,M) 4K AI (0)4-20MA, 16BIT</t>
  </si>
  <si>
    <t>STBACI0320K</t>
  </si>
  <si>
    <t>KIT(B,S,M) 2K DO 24VDC, 2.0A</t>
  </si>
  <si>
    <t>STBDDO3230K</t>
  </si>
  <si>
    <t>KIT(B,S,M) 4K DO 24VDC, 0.5A</t>
  </si>
  <si>
    <t>STBDDO3410K</t>
  </si>
  <si>
    <t xml:space="preserve">DOTYK.OP 15" TFT, WIN XPE, 2xTCP/IP </t>
  </si>
  <si>
    <t>HMGITW7354</t>
  </si>
  <si>
    <t>Meranie rýchlosti a smeru prúdenia vzduchu - komplet</t>
  </si>
  <si>
    <t>SICK</t>
  </si>
  <si>
    <t>FLOWSIC200</t>
  </si>
  <si>
    <t>Snímač opacity/CO - komplet</t>
  </si>
  <si>
    <t>VICOTEC414</t>
  </si>
  <si>
    <t>Snímač opacity/CO VICOTEC 414 – IR zdroj</t>
  </si>
  <si>
    <t xml:space="preserve">VICOTEC modulačný motor </t>
  </si>
  <si>
    <t>Pt100, T1010-1, prevodník 4-20mA</t>
  </si>
  <si>
    <t>Tunel Bôrik - technologická časť: PS 271-66.113 Meranie výšky vozidiel</t>
  </si>
  <si>
    <t>Meranie výšky vozidiel - komplet</t>
  </si>
  <si>
    <t>CIPI</t>
  </si>
  <si>
    <t>Meranie výšky vozidiel - výkyvná zábrana</t>
  </si>
  <si>
    <t>Istič C20/1N</t>
  </si>
  <si>
    <t>SCHRACK</t>
  </si>
  <si>
    <t>BM017620</t>
  </si>
  <si>
    <t>Istič C10/1</t>
  </si>
  <si>
    <t>BM017110</t>
  </si>
  <si>
    <t>Istič C4/1</t>
  </si>
  <si>
    <t>BM017104</t>
  </si>
  <si>
    <t>BM017604</t>
  </si>
  <si>
    <t>Opojovacia svorka s poistkou</t>
  </si>
  <si>
    <t>LEGRAND</t>
  </si>
  <si>
    <t>Trubičkové poistky 0,5A/T</t>
  </si>
  <si>
    <t>Prúdový komparátor PKS1</t>
  </si>
  <si>
    <t>PPA INŽINIERING</t>
  </si>
  <si>
    <t>PKS1</t>
  </si>
  <si>
    <t>Pätica prepäťovky RS485 - BXT BAS</t>
  </si>
  <si>
    <t>DENH+SOHNE</t>
  </si>
  <si>
    <t>Prepäťovka RS485 - BXT ML4 BD HF5</t>
  </si>
  <si>
    <t>LED reťaz 19LP DS RED L = 2 m Crimp</t>
  </si>
  <si>
    <t>LED reťaz 13LP DS WHITE L = 2 m CRIM. "-"</t>
  </si>
  <si>
    <t>LED reťaz 13 LP. AS YELLOW L = 2 m CRIMP "-"</t>
  </si>
  <si>
    <t>LED reťaz 11 LP. GREEN L = 2000 Z.BAU "B"</t>
  </si>
  <si>
    <t xml:space="preserve">CPU "bez" X-PORT SF-2100-D 5-48VDC </t>
  </si>
  <si>
    <t xml:space="preserve">Regulátor reťazca slave SF4007 </t>
  </si>
  <si>
    <t xml:space="preserve">TTL displej rozhranie f Contr. SF2103-D </t>
  </si>
  <si>
    <t xml:space="preserve">RS-422/485 pre SF210 </t>
  </si>
  <si>
    <t xml:space="preserve">Terminál Print SF4015 </t>
  </si>
  <si>
    <t xml:space="preserve">Intenzita osvetlenia - snímač 0-60000L. 2-10V SF3048B </t>
  </si>
  <si>
    <t xml:space="preserve">Napájanie HWS50-48 / 48V 1.1A </t>
  </si>
  <si>
    <t xml:space="preserve">AC Filter vstupnej fázy 230V/3A SF 4008-A </t>
  </si>
  <si>
    <t xml:space="preserve">LED vložka červená 300mm </t>
  </si>
  <si>
    <t xml:space="preserve">LED vložka žltá 300mm </t>
  </si>
  <si>
    <t xml:space="preserve">LED vložka zelená 300mm </t>
  </si>
  <si>
    <t xml:space="preserve">3-kom náv. bez vložiek STANDARD 300mm </t>
  </si>
  <si>
    <t xml:space="preserve">AL súprava183mm </t>
  </si>
  <si>
    <t>Žiarivka PL-S11W/840/2P ÚC</t>
  </si>
  <si>
    <t>LED PDZ typ A1A2T - komplet</t>
  </si>
  <si>
    <t>LED PDZ typ BT - komplet</t>
  </si>
  <si>
    <t>Značka presvetlená - komplet</t>
  </si>
  <si>
    <t>Automatická elektromechanická závora dl 4m</t>
  </si>
  <si>
    <t>AUTOGARD</t>
  </si>
  <si>
    <t>AGH7</t>
  </si>
  <si>
    <t>Koncový spínač LED reťazca na PDZ</t>
  </si>
  <si>
    <t>ALL-SIG</t>
  </si>
  <si>
    <t>Tesnenie na LED vložku 300mm</t>
  </si>
  <si>
    <t>Medzikus návestidla</t>
  </si>
  <si>
    <t>Klobúčik návestidla so skrutkou M8</t>
  </si>
  <si>
    <t>PC dekel</t>
  </si>
  <si>
    <t>Závitová tyč s podložkami a skrutkami</t>
  </si>
  <si>
    <t xml:space="preserve">OBO variabilná základová doska pre montáž US7 profilov - V2A ušľachtilá oceľ, koroziovzdorná 1.4301 typ </t>
  </si>
  <si>
    <t>OBO</t>
  </si>
  <si>
    <t>KU7 VQP VA4301</t>
  </si>
  <si>
    <t>Tunel Bôrik - technologická časť: PS 271-66.115 Zariadenie operátorského pracoviska</t>
  </si>
  <si>
    <t>Prepojovaci kabel 15m</t>
  </si>
  <si>
    <t>Datacom</t>
  </si>
  <si>
    <t>FTP Cat6 2xRJ45 15m</t>
  </si>
  <si>
    <t>Náhradná lampa pre projektor videosteny</t>
  </si>
  <si>
    <t>Mitsubishi</t>
  </si>
  <si>
    <t>Lamp for PH50 a XL50 series s lampovým meničon</t>
  </si>
  <si>
    <t xml:space="preserve">Jednopolovy istič </t>
  </si>
  <si>
    <t>PL7-C16/1, 16A</t>
  </si>
  <si>
    <t>PL7-C10/1, 10A</t>
  </si>
  <si>
    <t>PL7-C6/1, 6A</t>
  </si>
  <si>
    <t xml:space="preserve">Dvojpólový istič </t>
  </si>
  <si>
    <t>PL7-D6/1N, 6A</t>
  </si>
  <si>
    <t>PL7-C6/2, 6A</t>
  </si>
  <si>
    <t>PL7-C4/2, 4A</t>
  </si>
  <si>
    <t>Poistka 2A</t>
  </si>
  <si>
    <t>Zdroj 24VDC, 5A</t>
  </si>
  <si>
    <t>Manažovateľný Ethernet prepínač, typ CONNEXIUM MANAGED SWITCH 2TX/2FX-MM</t>
  </si>
  <si>
    <t>UPS SSÚD + Lučivná (pre ISD)</t>
  </si>
  <si>
    <t>Akumulátor AKU VISION 6 FM 7,2 SR</t>
  </si>
  <si>
    <t>ET000608</t>
  </si>
  <si>
    <t>Paralelná sada pre EVO DSP TT/TM 20KVA</t>
  </si>
  <si>
    <t>Riadiaca doska meniča X EVO DSP TT 15-20kVA</t>
  </si>
  <si>
    <t>INF512-Y59-L824-1-05</t>
  </si>
  <si>
    <t>Riadiaca doska usmerňovača X EVO DSP TT-TM 15-20kVA</t>
  </si>
  <si>
    <t>INF512-Y59-L834-1-02</t>
  </si>
  <si>
    <t>IGBT riadiaca doska X EVO DSP TT-TM 20KVA starší typ konektora</t>
  </si>
  <si>
    <t>INF512-Y59-L864-1-01</t>
  </si>
  <si>
    <t xml:space="preserve">Doska čelného panela X EVO DSP TT-TM </t>
  </si>
  <si>
    <t>INF512-Y59-L174-1-09</t>
  </si>
  <si>
    <t>Menič - doska CPU X EVO DSP TT 10-100</t>
  </si>
  <si>
    <t xml:space="preserve">Menič - doska napájacieho zdroja X EVO DSP TT-TM </t>
  </si>
  <si>
    <t>INF512-Y59-L974-1-06</t>
  </si>
  <si>
    <t xml:space="preserve">Usmerňovač - doska CPU X EVO DSP TT-TM </t>
  </si>
  <si>
    <t>INF511-Y59-L704-1-03</t>
  </si>
  <si>
    <t xml:space="preserve">Usmerňovač - doska napájacieho zdroja X EVO DSP TT-TM </t>
  </si>
  <si>
    <t>(INF512-Y59-L444-2-03</t>
  </si>
  <si>
    <t>Kondenzátor 3300uF 500VDC</t>
  </si>
  <si>
    <t>Poistka 22X58 50A AR 660VAC UF</t>
  </si>
  <si>
    <t>Interná karta SNMP pre UPS EVO DSP</t>
  </si>
  <si>
    <t>CS121BSC</t>
  </si>
  <si>
    <t>Kondenzátor 40uF 450VAC</t>
  </si>
  <si>
    <t>Ventilátor 220VAC FP-108-1-S1-220VAC 120x120x38 mm</t>
  </si>
  <si>
    <t>120X120X38</t>
  </si>
  <si>
    <t>Ventilátor  220VAC FP-108-EX-S1B-220VAC 172x15x51 mm</t>
  </si>
  <si>
    <t>172X15X51</t>
  </si>
  <si>
    <t>UTO</t>
  </si>
  <si>
    <t>Videoprevodník Discovery 300 s 3 video kanálmi a 3 audio kanálmi</t>
  </si>
  <si>
    <t>VWD300-0T3V0S0P</t>
  </si>
  <si>
    <t>Klávesnica + JOYSTICK</t>
  </si>
  <si>
    <t>GE Interlogix</t>
  </si>
  <si>
    <t>KTD-405/405A Keypad</t>
  </si>
  <si>
    <t>LCD monitor</t>
  </si>
  <si>
    <t>NEOVO</t>
  </si>
  <si>
    <t>X20/X19</t>
  </si>
  <si>
    <t>CRS</t>
  </si>
  <si>
    <t>PC operátora - komplet</t>
  </si>
  <si>
    <t>HP</t>
  </si>
  <si>
    <t>Z400</t>
  </si>
  <si>
    <t>Server - rackový komplet</t>
  </si>
  <si>
    <t>DL380G5 – rack</t>
  </si>
  <si>
    <t>EIZO</t>
  </si>
  <si>
    <t>S2242WH-BK</t>
  </si>
  <si>
    <t>Ostatné</t>
  </si>
  <si>
    <t>Hard disk diskového poľa pre EZS server HP DL380G5</t>
  </si>
  <si>
    <t>HDD146GB 10K</t>
  </si>
  <si>
    <t>Ugrade SW Megavision</t>
  </si>
  <si>
    <t xml:space="preserve">LEAD-CONNECTOR:RB-J3.J4  </t>
  </si>
  <si>
    <t xml:space="preserve">LEAD-CONNECTOR:RC-DN.J5  </t>
  </si>
  <si>
    <t xml:space="preserve">WIRE-HARNESS:J1-J2       </t>
  </si>
  <si>
    <t xml:space="preserve">CABLE:9P(M)-9P(M)        </t>
  </si>
  <si>
    <t xml:space="preserve">CABLE:25P-25P            </t>
  </si>
  <si>
    <t xml:space="preserve">FUSE:T6.3AH 250V         </t>
  </si>
  <si>
    <t>COOLING-FAN:MMF-06E12DM-R</t>
  </si>
  <si>
    <t xml:space="preserve">COOLING-FAN:BG0703-B044  </t>
  </si>
  <si>
    <t xml:space="preserve">COOLING-FAN:             </t>
  </si>
  <si>
    <t xml:space="preserve">UNIT-POWER-LAMP:2AC/380  </t>
  </si>
  <si>
    <t xml:space="preserve">UNIT-ADJUSTER:           </t>
  </si>
  <si>
    <t xml:space="preserve">ASSY-PWB-FOMATTER:       </t>
  </si>
  <si>
    <t xml:space="preserve">ASSY-PWB-JOINT:          </t>
  </si>
  <si>
    <t xml:space="preserve">SA-PWB-CHANGER:          </t>
  </si>
  <si>
    <t xml:space="preserve">SA-PWB-MOTOR:            </t>
  </si>
  <si>
    <t xml:space="preserve">ASSY-PWB-MAIN:           </t>
  </si>
  <si>
    <t xml:space="preserve">ASSY-PWB-MOTHER:         </t>
  </si>
  <si>
    <t xml:space="preserve">ASSY-PWB-TERMINAL:       </t>
  </si>
  <si>
    <t xml:space="preserve">SA-PWB-ALARM:            </t>
  </si>
  <si>
    <t xml:space="preserve">SA-PWB-LED:              </t>
  </si>
  <si>
    <t xml:space="preserve">ASSY-PWB-FILTER:         </t>
  </si>
  <si>
    <t xml:space="preserve">ASSY-PWB-POWER:          </t>
  </si>
  <si>
    <t xml:space="preserve">SA-PWB-RELAY:            </t>
  </si>
  <si>
    <t>ASSY-PROJECTOR</t>
  </si>
  <si>
    <t>ASSY-CHASSIS</t>
  </si>
  <si>
    <t>HP SA P400/E500 Cache Battery Kit BULK</t>
  </si>
  <si>
    <t>383280-B21</t>
  </si>
  <si>
    <t>Battery 12V, 45Ah, VDS</t>
  </si>
  <si>
    <t>SIEMENS</t>
  </si>
  <si>
    <t>FA2007-A1</t>
  </si>
  <si>
    <t>Battery 12V, 26Ah, VDS</t>
  </si>
  <si>
    <t>FA2006-A1</t>
  </si>
  <si>
    <t>Opticko-dymový hlásič požiaru</t>
  </si>
  <si>
    <t>FDO241</t>
  </si>
  <si>
    <t>Kombinovaný hlásič požiaru</t>
  </si>
  <si>
    <t>FDOOT241-9</t>
  </si>
  <si>
    <t>Spínacia jednotka</t>
  </si>
  <si>
    <t>FDME223</t>
  </si>
  <si>
    <t>Krabica tlačidlového hlásiča červená</t>
  </si>
  <si>
    <t>FDMH293-R</t>
  </si>
  <si>
    <t>Vstupno-výstupný modul</t>
  </si>
  <si>
    <t>FDCIO222</t>
  </si>
  <si>
    <t>Nasávací dymový hlásič</t>
  </si>
  <si>
    <t>VESDA</t>
  </si>
  <si>
    <t>VLC-500 RO</t>
  </si>
  <si>
    <t>FibroLaser III controller</t>
  </si>
  <si>
    <t>OTS3004S-SC</t>
  </si>
  <si>
    <t>Komunikačný modul pre FibroLaser</t>
  </si>
  <si>
    <t>Fibro NET-S</t>
  </si>
  <si>
    <t>Počítač MM8000 server</t>
  </si>
  <si>
    <t>MM8000</t>
  </si>
  <si>
    <t>Tunel Bôrik - technologická časť: PS 271-68.11 Osvetlenie tunela</t>
  </si>
  <si>
    <t>Akomodačné osvetlenie -  svietidlo komplet</t>
  </si>
  <si>
    <t>PHILIPS</t>
  </si>
  <si>
    <t>SRX - V4A DD-3421-140-IR-E (400W) IP66</t>
  </si>
  <si>
    <t>Prejazdové osvetlenie - svietidlo komplet</t>
  </si>
  <si>
    <t xml:space="preserve">SRX - V4A DD-3421-115-IR-E (150W) IP66 </t>
  </si>
  <si>
    <t>Výbojka - akomodačné osvetlenie</t>
  </si>
  <si>
    <t>SON ST-400 400W  E40</t>
  </si>
  <si>
    <t>Výbojka - akomodačné + prejazdové osvetlenie</t>
  </si>
  <si>
    <t>SON ST-150 150W E40</t>
  </si>
  <si>
    <t>Výbojka - osvetlenie núdzových zálivov</t>
  </si>
  <si>
    <t>HPI 150  150W E40</t>
  </si>
  <si>
    <t>Žiarivka lineárna 58W</t>
  </si>
  <si>
    <t>T8-L-58W/840/5200</t>
  </si>
  <si>
    <t>Zapalovač</t>
  </si>
  <si>
    <t>TRIDONIC ATCO ZRM 4,5-ES/C</t>
  </si>
  <si>
    <t>TRIDONIC ATCO ZRM 2,5-ES/C</t>
  </si>
  <si>
    <t>Powerswitch</t>
  </si>
  <si>
    <t>TRIDONIC ATCO ZRM U6L</t>
  </si>
  <si>
    <t>Tlmivka</t>
  </si>
  <si>
    <t>TRIDONIC ATCO OMBS 150/100 A 603W</t>
  </si>
  <si>
    <t>TRIDONIC ATCO OFBS 400/250 A000K</t>
  </si>
  <si>
    <t>LED požiarne osvetlenie DAMBACH - komplet</t>
  </si>
  <si>
    <t xml:space="preserve">Lp-01057-1 zelená LED DAMBACH </t>
  </si>
  <si>
    <t xml:space="preserve">2-01057-01 </t>
  </si>
  <si>
    <t xml:space="preserve">LED nasvietene piktogranu DAMBACH </t>
  </si>
  <si>
    <t xml:space="preserve">2-01079BINC </t>
  </si>
  <si>
    <t xml:space="preserve">LED požiarne osvetlenie DAMBACH </t>
  </si>
  <si>
    <t xml:space="preserve">3231-01LF </t>
  </si>
  <si>
    <t xml:space="preserve">SwaroExit M100 obojstranná zelená/zelená </t>
  </si>
  <si>
    <t>Jasomer</t>
  </si>
  <si>
    <t>HAGNER</t>
  </si>
  <si>
    <t>Výbojka - VO</t>
  </si>
  <si>
    <t>NAV-T 250W</t>
  </si>
  <si>
    <t>Hlavné ventilátory</t>
  </si>
  <si>
    <t>Snímač vibrácií</t>
  </si>
  <si>
    <t>Detektor odtrhnutia</t>
  </si>
  <si>
    <t>Keramická svorkovnica</t>
  </si>
  <si>
    <t>Softštarér hl. ventilátor</t>
  </si>
  <si>
    <t>VONSCH</t>
  </si>
  <si>
    <t>SINAM 60</t>
  </si>
  <si>
    <t>Prevodník 4-20 mA</t>
  </si>
  <si>
    <t>BELIMO</t>
  </si>
  <si>
    <t>TPM 018/01.40</t>
  </si>
  <si>
    <t>TPM 009/00.46</t>
  </si>
  <si>
    <t>Ventilátor ÚC - axiálny ventilátor D500, V=2 m3/s, p=160 Pa, 0,88 kW, 400V, IP65</t>
  </si>
  <si>
    <t>EDV</t>
  </si>
  <si>
    <t>TCBT/4-500H</t>
  </si>
  <si>
    <t>Vetracia jednotka TERNO-S rozvodne NZ</t>
  </si>
  <si>
    <t>TERNO-S 200 K-15-1-Z</t>
  </si>
  <si>
    <t>VSP005</t>
  </si>
  <si>
    <t xml:space="preserve"> </t>
  </si>
  <si>
    <t>Alteko</t>
  </si>
  <si>
    <t>Kryt NN rozvádzača prúdového ventilátora</t>
  </si>
  <si>
    <t>materiál nerez</t>
  </si>
  <si>
    <t>Kryt slaboprúdového rozvádzača prúdového ventilátora</t>
  </si>
  <si>
    <t>Zvárané nerezové sito, veľkosť oka: 10x10mm, hrúbka drôtu:1mm</t>
  </si>
  <si>
    <t>materiál 1.4301</t>
  </si>
  <si>
    <t>PS 271-64.111 Silnoprúdové rozvody VN</t>
  </si>
  <si>
    <t>PS 271-64.112 Silnoprúdové rozvody NN</t>
  </si>
  <si>
    <t>PS 271-66.113 Meranie výšky vozidiel</t>
  </si>
  <si>
    <t>PS 271-68.11 Osvetlenie tunela</t>
  </si>
  <si>
    <t>Informačný systém diaľnice</t>
  </si>
  <si>
    <t>Akumulátor 12V/7Ah</t>
  </si>
  <si>
    <t>Koaxiálne vedenie Andrew CNT400 (1m)</t>
  </si>
  <si>
    <t>Plastový rozvádzač na stĺp, IP65</t>
  </si>
  <si>
    <t>Motorový olej 33 l /1 rok</t>
  </si>
  <si>
    <t>SDMO</t>
  </si>
  <si>
    <t>Olejový filter 1 ks / 1 rok</t>
  </si>
  <si>
    <t>Palivový filter 2 ks / 1 rok</t>
  </si>
  <si>
    <t>Chladiaca kvapalina 31 l / 4 roky</t>
  </si>
  <si>
    <t xml:space="preserve">Teleso predohrevu 1000W / 240V </t>
  </si>
  <si>
    <t>Dobíjačka štartovacej batérie</t>
  </si>
  <si>
    <t>Riadiaca jednotka NEXYS</t>
  </si>
  <si>
    <t>Vzduchový filter</t>
  </si>
  <si>
    <t>Štartovacia batéria 180Ah.12V</t>
  </si>
  <si>
    <t>Osvetlenie</t>
  </si>
  <si>
    <t>SON ST-400 400W E40</t>
  </si>
  <si>
    <t>Kamera - RF skrinka - doplnené kamery SNC - SM 1 vlákno</t>
  </si>
  <si>
    <t>Miniatúrny digitálny video prijímač s CC  a dvojcestnými dátami  (1xSM)</t>
  </si>
  <si>
    <t>UTF 4250 TX-MSA</t>
  </si>
  <si>
    <t>Duálny digitálny video prijímač s CC  a dvojcestnými dátami  (1xSM) na SSUD</t>
  </si>
  <si>
    <t>UTF 4250 RX-2/SA</t>
  </si>
  <si>
    <t>Napájací zdroj 110-230VAC 50/60Hz  / 12VDC 1,5A s káblovou objímkou</t>
  </si>
  <si>
    <t>PSA-UN12DC</t>
  </si>
  <si>
    <t>Prepäťová ochrana  MaR pro dvoupólové napájení 230 V</t>
  </si>
  <si>
    <t>SALTEK</t>
  </si>
  <si>
    <t>VF48-AC/DC</t>
  </si>
  <si>
    <t xml:space="preserve">Prepäťová ochrana SALTEK  VIDEO </t>
  </si>
  <si>
    <t>VL-F75 F/F</t>
  </si>
  <si>
    <t>Prepäťová ochrana dátovej linky RS 485, RS 422 a RS 232</t>
  </si>
  <si>
    <t>DM-006/1 4R DJ</t>
  </si>
  <si>
    <t>Procesor S7-315 2DP</t>
  </si>
  <si>
    <t>6ES7315-2AH14-0AB0</t>
  </si>
  <si>
    <t>Zdroj PS 307 A</t>
  </si>
  <si>
    <t>6ES7307-1EA01-0AA0</t>
  </si>
  <si>
    <t>IM360 komunikačný modul</t>
  </si>
  <si>
    <t>6ES7360-3AA01-0AA0</t>
  </si>
  <si>
    <t>IM361 komunikačný modul</t>
  </si>
  <si>
    <t>6ES7361-3CA01-0AA0</t>
  </si>
  <si>
    <t>Komunikačný procesor Ethernet</t>
  </si>
  <si>
    <t>6GK7343-1CX10-0XE0</t>
  </si>
  <si>
    <t>Komunikačný procesor RS485</t>
  </si>
  <si>
    <t>6ES7341-1CH02-0AE0</t>
  </si>
  <si>
    <t>Karta DI 32</t>
  </si>
  <si>
    <t>6ES7321-1BL00-0AA0</t>
  </si>
  <si>
    <t>Karta DO 32</t>
  </si>
  <si>
    <t>6ES7322-1BL00-0AA0</t>
  </si>
  <si>
    <t>Karta AI 8</t>
  </si>
  <si>
    <t>6ES7331-7NF00-0AB0</t>
  </si>
  <si>
    <t>Fuse - 4A</t>
  </si>
  <si>
    <t xml:space="preserve">Fuse - 160A </t>
  </si>
  <si>
    <t>Fuse - 315AT</t>
  </si>
  <si>
    <t>Fuse - 315AF</t>
  </si>
  <si>
    <t>SCR Module 1 90A/1200V</t>
  </si>
  <si>
    <t>SCR Module 2</t>
  </si>
  <si>
    <t>SCR Module 3</t>
  </si>
  <si>
    <t>MPS Voltage-Current Interface Card</t>
  </si>
  <si>
    <t xml:space="preserve">MPS Graphic </t>
  </si>
  <si>
    <t>MPS SCR Driver  Card</t>
  </si>
  <si>
    <t>MPS Filter Card</t>
  </si>
  <si>
    <t>MPS Control Card</t>
  </si>
  <si>
    <t>MPS Interface  Card</t>
  </si>
  <si>
    <t>MPS SCR Driver SSC</t>
  </si>
  <si>
    <t>MPS Power Supply Card</t>
  </si>
  <si>
    <t>MPS R Power Supply Card</t>
  </si>
  <si>
    <t>MPS SCR Driver Card</t>
  </si>
  <si>
    <t>Fan - 230V</t>
  </si>
  <si>
    <t xml:space="preserve">Capacitor </t>
  </si>
  <si>
    <t xml:space="preserve">Switch Aux Contact </t>
  </si>
  <si>
    <t>Curr Sens TA 200/0.2A</t>
  </si>
  <si>
    <t>A2B</t>
  </si>
  <si>
    <t>Riadiaca jednotka TSI</t>
  </si>
  <si>
    <t>TYKY</t>
  </si>
  <si>
    <t>TSI</t>
  </si>
  <si>
    <t xml:space="preserve">Signal Cable </t>
  </si>
  <si>
    <t>Technologické uzly, rozvádzače návestných rezov</t>
  </si>
  <si>
    <t>Istič C20/3N</t>
  </si>
  <si>
    <t>BM017820</t>
  </si>
  <si>
    <t>Istič C16/1N</t>
  </si>
  <si>
    <t>BM017616</t>
  </si>
  <si>
    <t>Istič C20/1N/003</t>
  </si>
  <si>
    <t>B0617520</t>
  </si>
  <si>
    <t>Istič C6/1</t>
  </si>
  <si>
    <t>BM017106</t>
  </si>
  <si>
    <t>Istič C1/1</t>
  </si>
  <si>
    <t>BM017101</t>
  </si>
  <si>
    <t>Istič B16/3</t>
  </si>
  <si>
    <t>BM018316</t>
  </si>
  <si>
    <t>Istič C2/2</t>
  </si>
  <si>
    <t>BM017202</t>
  </si>
  <si>
    <t>Istič C4/2</t>
  </si>
  <si>
    <t>BM017204</t>
  </si>
  <si>
    <t>Istič C6/2</t>
  </si>
  <si>
    <t>BM017206</t>
  </si>
  <si>
    <t>Istič C10/1 DC</t>
  </si>
  <si>
    <t>BM015110</t>
  </si>
  <si>
    <t>Istič C20/1 DC</t>
  </si>
  <si>
    <t>BM015120</t>
  </si>
  <si>
    <t>Pomocný kontakt pre ističe</t>
  </si>
  <si>
    <t>BM900001</t>
  </si>
  <si>
    <t>Hygrostat FLZ600/1P</t>
  </si>
  <si>
    <t>IUK08562--</t>
  </si>
  <si>
    <t>Termostat KTO</t>
  </si>
  <si>
    <t>IUK08566--</t>
  </si>
  <si>
    <t>Termostat KTS</t>
  </si>
  <si>
    <t>IUK08565--</t>
  </si>
  <si>
    <t>Modul do DEHNVentilu - DV MOD 255</t>
  </si>
  <si>
    <t>Modul do DEHNGuardu - DG MOD 275</t>
  </si>
  <si>
    <t>Prepäťovka RS485 - BXT ML2 BE HFS 5</t>
  </si>
  <si>
    <t>Napájací zdroj FÉNIX TRIO-PS/3AC/24DC/40</t>
  </si>
  <si>
    <t>PHOENIX SK</t>
  </si>
  <si>
    <t>Napájací zdroj FÉNIX TRIO-PS/3AC/24DC/20</t>
  </si>
  <si>
    <t>Napájací zdroj FÉNIX TRIO-PS/1AC/24DC/20</t>
  </si>
  <si>
    <t>Napájací zdroj FÉNIX TRIO-PS/1AC/24DC/10</t>
  </si>
  <si>
    <t>Napájací zdroj FÉNIX TRIO-PS/1AC/24DC/5</t>
  </si>
  <si>
    <t>Napájací zdroj FÉNIX MINI POWER 1A</t>
  </si>
  <si>
    <t>Diódový mostík KBPC5006F</t>
  </si>
  <si>
    <t>Diódový mostík MBR1045</t>
  </si>
  <si>
    <t>Poistková svorka</t>
  </si>
  <si>
    <t>Viking 390-86</t>
  </si>
  <si>
    <t>Poistka trubičková - 0,1 A</t>
  </si>
  <si>
    <t>Poistka trubičková - 0,5  A</t>
  </si>
  <si>
    <t>Poistka trubičková - 1 A</t>
  </si>
  <si>
    <t>Poistka trubičková - 3,15 A</t>
  </si>
  <si>
    <t>Pätica na relé</t>
  </si>
  <si>
    <t>Relé 24VDC/1prep.kont. (KA1,2)</t>
  </si>
  <si>
    <t>Relé 230VAC/1prep.kont. (KA3)</t>
  </si>
  <si>
    <t>Relé 230VAC/2prep.kont. (KA4,5)</t>
  </si>
  <si>
    <t>RSC-230UC/21-21</t>
  </si>
  <si>
    <t>Relé 230VAC/1prep.kont. (KA3TUVažec)</t>
  </si>
  <si>
    <t>RSC-230UC/21</t>
  </si>
  <si>
    <t>Vykurovacia jednotka 250W s ventilátorom</t>
  </si>
  <si>
    <t>RITTAL</t>
  </si>
  <si>
    <t>Svietidlo 14W 230V</t>
  </si>
  <si>
    <t>4138140</t>
  </si>
  <si>
    <t>Procesorová karta</t>
  </si>
  <si>
    <t>Telegra</t>
  </si>
  <si>
    <t>LU_MPU3</t>
  </si>
  <si>
    <t>Matičná doska prpcesorovej karty</t>
  </si>
  <si>
    <t>LU_MB_MPU4</t>
  </si>
  <si>
    <t>RS 232 prevodník</t>
  </si>
  <si>
    <t>LU_SER_V24</t>
  </si>
  <si>
    <t>LU dotykový panel</t>
  </si>
  <si>
    <t>touchpanel</t>
  </si>
  <si>
    <t>LCD display rozhranie</t>
  </si>
  <si>
    <t>LU_LCD_INT</t>
  </si>
  <si>
    <t>8-kanálová vstupno/výstupná karta</t>
  </si>
  <si>
    <t>LU_IO8ch_5V</t>
  </si>
  <si>
    <t>8-kanálová vstupná karta</t>
  </si>
  <si>
    <t>LU_IO8ch</t>
  </si>
  <si>
    <t>Ovládač dopravného návestidla cSS</t>
  </si>
  <si>
    <t>OR 4CH 2</t>
  </si>
  <si>
    <t>Prevodník optika/metalika RS485</t>
  </si>
  <si>
    <t>CONV_OPT_485</t>
  </si>
  <si>
    <t>Napájací zdroj</t>
  </si>
  <si>
    <t>LU_NAP24_12</t>
  </si>
  <si>
    <t>ABL-7RE2403/24V, 3800-063</t>
  </si>
  <si>
    <t>PK30 5V, 3800-013</t>
  </si>
  <si>
    <t>RS 485 adaptér</t>
  </si>
  <si>
    <t>LU_SER_ISO_485</t>
  </si>
  <si>
    <t>LCD display a fóliová klávesnica</t>
  </si>
  <si>
    <t>LCD FK Roadsite outstation</t>
  </si>
  <si>
    <t>Prevodník sériovej komunikácie</t>
  </si>
  <si>
    <t>SER_CONV_485</t>
  </si>
  <si>
    <t>Digital video receiver-prijímač</t>
  </si>
  <si>
    <t>Siqura</t>
  </si>
  <si>
    <t>UTF 4250 RX</t>
  </si>
  <si>
    <t xml:space="preserve">Zdroj a nosič pre moduly          </t>
  </si>
  <si>
    <t>MC 11 AC</t>
  </si>
  <si>
    <t xml:space="preserve">Zaslepovacie platničky           </t>
  </si>
  <si>
    <t>BF 07</t>
  </si>
  <si>
    <t>Konektor 75 Ohm pre miniatúrny koax. kábel</t>
  </si>
  <si>
    <t>BNC</t>
  </si>
  <si>
    <t>ODB pre SM OK</t>
  </si>
  <si>
    <t>ODB</t>
  </si>
  <si>
    <t>Prevodník RS232/422/485/TCP/IP DIGI One</t>
  </si>
  <si>
    <t>DIGI One</t>
  </si>
  <si>
    <t>IA</t>
  </si>
  <si>
    <t>Prevodník MOXA Nport</t>
  </si>
  <si>
    <t>Moxa</t>
  </si>
  <si>
    <t>NPort 5150</t>
  </si>
  <si>
    <t>Switch MOXA EDS</t>
  </si>
  <si>
    <t>EDS-510A</t>
  </si>
  <si>
    <t>Prevodník Moxa IMC</t>
  </si>
  <si>
    <t>IMC-101-S-SC-T</t>
  </si>
  <si>
    <t>Zdroj Moxa DR</t>
  </si>
  <si>
    <t>DR4524 24V/2A</t>
  </si>
  <si>
    <t>Modbus gateway Vipa IM</t>
  </si>
  <si>
    <t>Vipa</t>
  </si>
  <si>
    <t>IM-253NET</t>
  </si>
  <si>
    <t>Technologický uzol TU - základný
 - rozvádzačová skriňa s rozmermi 1400x800x650 mm, IP55
 - 2x montážny panel 500x700 s káblovými žľabmi
 - svetlo, ventilátor rozvádzača, filtre, mriežky</t>
  </si>
  <si>
    <t>Radič návestného rezu RNR - základný
 - rozvádzačová skriňa s rozmermi 1200x600x500 mm, IP55
 - montážny panel 1100x500 s káblovými žľabmi
 - svetlo, ventilátor rozvádzača, filtre, mriežky</t>
  </si>
  <si>
    <t xml:space="preserve">Ústredňa EZS v skrini </t>
  </si>
  <si>
    <t>DSC</t>
  </si>
  <si>
    <t>PC4020</t>
  </si>
  <si>
    <t xml:space="preserve">Komunikačný modul T-LINK </t>
  </si>
  <si>
    <t>T-Link</t>
  </si>
  <si>
    <t>T - link TL250CE</t>
  </si>
  <si>
    <t>Modul pre čítacie hlavy PC4820</t>
  </si>
  <si>
    <t>PC 4820</t>
  </si>
  <si>
    <t>Bezdotyková čítačka proximity, dosah 7,6 cm, 84x84x19mm</t>
  </si>
  <si>
    <t>HID</t>
  </si>
  <si>
    <t>R30 HID</t>
  </si>
  <si>
    <t>Akumulátor pre EZS</t>
  </si>
  <si>
    <t>BAT 12V-18Ah</t>
  </si>
  <si>
    <t>Komunikátor</t>
  </si>
  <si>
    <t>Jablotron</t>
  </si>
  <si>
    <t>JA-80V</t>
  </si>
  <si>
    <t>Ústredňa</t>
  </si>
  <si>
    <t>JA-82K</t>
  </si>
  <si>
    <t>Magnetický snímač</t>
  </si>
  <si>
    <t>JA-82M</t>
  </si>
  <si>
    <t>Snímač pohybu</t>
  </si>
  <si>
    <t>JA-80P</t>
  </si>
  <si>
    <t>Závorový snímač</t>
  </si>
  <si>
    <t>JA-80IR</t>
  </si>
  <si>
    <t>JA-81E</t>
  </si>
  <si>
    <t>Akumulátor</t>
  </si>
  <si>
    <t>BAT-80A</t>
  </si>
  <si>
    <t>Elektrická zabezpečovacia signalizácia - mosty</t>
  </si>
  <si>
    <t>Kontakt pre kovové vráta, kábel chránený pancier. hadicou</t>
  </si>
  <si>
    <t>Sunwave</t>
  </si>
  <si>
    <t>SD-6021</t>
  </si>
  <si>
    <t>Expander PC 4108A</t>
  </si>
  <si>
    <t>PC 4108A</t>
  </si>
  <si>
    <t>Infra 2-lúčová závora: dosah 60m vnútorný, 30m vonkajší</t>
  </si>
  <si>
    <t>SBT-30</t>
  </si>
  <si>
    <t>Kamera diaľnica</t>
  </si>
  <si>
    <t>Kamera C10DN-6X-Col/BW compact PELCO, 540 TVL</t>
  </si>
  <si>
    <t>C110DN</t>
  </si>
  <si>
    <t>ES3012-5, Esprit 230V AC</t>
  </si>
  <si>
    <t>ES3012-5</t>
  </si>
  <si>
    <t>30x zoom objektív, DC drive, Preset(Pelco) - 10-120</t>
  </si>
  <si>
    <t>30xPELCO</t>
  </si>
  <si>
    <t>Technologické uzly - diaľnica multimod 2 vlákna</t>
  </si>
  <si>
    <t>Videoprevodník Discovery 300 s 2 video kanálmi a 2 audio kanálmi</t>
  </si>
  <si>
    <t>VWD300-0T2V0S0P</t>
  </si>
  <si>
    <t>Duálny digitálny video prijímač s CC a FDX RS422/485, 2-fiber 1300 nm</t>
  </si>
  <si>
    <t>UTF 4200 RX-2</t>
  </si>
  <si>
    <t>Napájací zdroj 110-230VAC 50/60Hz / 12VDC 1,5A s káblovou objímkou</t>
  </si>
  <si>
    <t>Náhrada Ethernetového prepínača typ OS400 Switch OS-912 Duálne redundantné napájanie AC (90-240V). Prevedenie do 19'' racku.</t>
  </si>
  <si>
    <t>OS912-AC-2</t>
  </si>
  <si>
    <t>SFP vysielač s DDMI, 155M, 850nm, MM, 2km, Dual LC</t>
  </si>
  <si>
    <t>GigaLight</t>
  </si>
  <si>
    <t>GP-8503-02CD</t>
  </si>
  <si>
    <t>SFP vysielač s DDMI, 155M, 1310nm, SM, 20km, Dual LC</t>
  </si>
  <si>
    <t>GP-3103-L2CD</t>
  </si>
  <si>
    <t>Kamera - RF skrinka D1 - multimod 2 vlákna</t>
  </si>
  <si>
    <t>Prepäťová ochrana  MaR pre dvojpólové napájanie 230 V</t>
  </si>
  <si>
    <t>Miniature digital video transmitter with CC and FDX RS422/485, 2-fiber 1300 nm</t>
  </si>
  <si>
    <t>UTF 4200 TX-MSA</t>
  </si>
  <si>
    <t xml:space="preserve">Vnút. Farebná kamera s obrazovou pamäťou ,1/2" Hyper HAD 440.000 pixel, rozlíšenie 480 riadkov </t>
  </si>
  <si>
    <t>Funkwerk Plettac</t>
  </si>
  <si>
    <t>FAC858I</t>
  </si>
  <si>
    <t>Predĺžený vonkajší kryt s konektorom,vyhrievaním pre kameru</t>
  </si>
  <si>
    <t>W2/SONDL</t>
  </si>
  <si>
    <t>konektor M/B</t>
  </si>
  <si>
    <t>WN-F/B - WN</t>
  </si>
  <si>
    <t>Modifikovaná slnečná clona pre kryt</t>
  </si>
  <si>
    <t>RS-SD/7</t>
  </si>
  <si>
    <t>Vodiaca platnička vrátane základovej dosky</t>
  </si>
  <si>
    <t>FP 82</t>
  </si>
  <si>
    <t>F1,8/8-120mm  motorzoom objektív</t>
  </si>
  <si>
    <t>DC</t>
  </si>
  <si>
    <t xml:space="preserve">Otočný statív s premen. rýchl. Otáčania - 100°/sek, pozíciov. a kontrolerom - multiprotokol      </t>
  </si>
  <si>
    <t>VPT 501</t>
  </si>
  <si>
    <t>Základný zdroj kamery, IP 66/67 pre kameru v kryte</t>
  </si>
  <si>
    <t>AK187/VPT42</t>
  </si>
  <si>
    <t>Doplnkový zdroj pre vyhrievanie a pohon statívu, vstavaný</t>
  </si>
  <si>
    <t>AK 187 SV2</t>
  </si>
  <si>
    <t>Doplnková sada konektorov a svorkovníc pre AK</t>
  </si>
  <si>
    <t>AK 187-KL1</t>
  </si>
  <si>
    <t>Servisná sada konektorov pre AK</t>
  </si>
  <si>
    <t>AK 187-SE1</t>
  </si>
  <si>
    <t xml:space="preserve">Prepäťová ochrana pre ovl. otoč. kamier a komunikáciu s kamerou      </t>
  </si>
  <si>
    <t>DM 006/14RD</t>
  </si>
  <si>
    <t>Ochrana videorozvodov</t>
  </si>
  <si>
    <t>VL 1 F75/F75</t>
  </si>
  <si>
    <t xml:space="preserve">Prepäťová ochrana s VF-filtrom , š. 35 mm, signalizácia poruchy </t>
  </si>
  <si>
    <t>DA 275 DF 6</t>
  </si>
  <si>
    <t>Miniaturny digitalny video vysielač</t>
  </si>
  <si>
    <t>Zdroj pre MC 02E/SS, 230 V AC/12 V DC/1,5 A</t>
  </si>
  <si>
    <t>PSR 12 DC</t>
  </si>
  <si>
    <t>Plastová skrinka Sarel Thalassa, 430x330x200mm, IP66</t>
  </si>
  <si>
    <t>Sarel</t>
  </si>
  <si>
    <t>SA59318</t>
  </si>
  <si>
    <t>Montážny panel, 3D plný 300x400 Sarel</t>
  </si>
  <si>
    <t xml:space="preserve">Zámok 1242E pre S3000 </t>
  </si>
  <si>
    <t>SA 51259</t>
  </si>
  <si>
    <t xml:space="preserve">Zásuvka na DIN lištu, prívod zo spodu aj zhora - priebežná </t>
  </si>
  <si>
    <t>ZS206</t>
  </si>
  <si>
    <t xml:space="preserve">Priechodka  TVM </t>
  </si>
  <si>
    <t>PG 13,5</t>
  </si>
  <si>
    <t>Priechodka  TVM</t>
  </si>
  <si>
    <t xml:space="preserve">PG 11 </t>
  </si>
  <si>
    <t>Pásovina na uchytenie na stĺp</t>
  </si>
  <si>
    <t>ŽP</t>
  </si>
  <si>
    <t>Fe s PU</t>
  </si>
  <si>
    <t>Patch kábel 1meter</t>
  </si>
  <si>
    <t>SC/SC</t>
  </si>
  <si>
    <t>DIN lišta</t>
  </si>
  <si>
    <t>TS35/040</t>
  </si>
  <si>
    <t xml:space="preserve">Vyhrievacie teleso HGK20 </t>
  </si>
  <si>
    <t>IU008365</t>
  </si>
  <si>
    <t>Vykurovací termostat KTO</t>
  </si>
  <si>
    <t>IU008565</t>
  </si>
  <si>
    <t>Spínač 1f</t>
  </si>
  <si>
    <t>ASN32/1</t>
  </si>
  <si>
    <t>Poistkový odpojovač</t>
  </si>
  <si>
    <t xml:space="preserve">OPV 10/1,  10x38  I </t>
  </si>
  <si>
    <t>Kamera diaľničná otočná - komplet</t>
  </si>
  <si>
    <t>LED premenné dopravné značenie</t>
  </si>
  <si>
    <t>Lamelové premenné dopravné značenie</t>
  </si>
  <si>
    <t>Ansteuerung/Riadenie lamel.PDZ  PWS_2008 Rev. 1.1</t>
  </si>
  <si>
    <t>QSG</t>
  </si>
  <si>
    <t>E32001</t>
  </si>
  <si>
    <t>Endschalter/ konc.spínač induktívny M12 KIB-M12PS/002-KL2T</t>
  </si>
  <si>
    <t>Bernstein</t>
  </si>
  <si>
    <t>E32371</t>
  </si>
  <si>
    <t xml:space="preserve">Motor/ veľký motor pre lamelové PDZ </t>
  </si>
  <si>
    <t>ELRA</t>
  </si>
  <si>
    <t>E38110</t>
  </si>
  <si>
    <t xml:space="preserve">Rotational encoder </t>
  </si>
  <si>
    <t>RE22</t>
  </si>
  <si>
    <t>Module MB</t>
  </si>
  <si>
    <t>MB_PPZ</t>
  </si>
  <si>
    <t>Module DRV</t>
  </si>
  <si>
    <t>DRV_PPZ</t>
  </si>
  <si>
    <t>Module NAP</t>
  </si>
  <si>
    <t>NAP_PPZ</t>
  </si>
  <si>
    <t>Module AT</t>
  </si>
  <si>
    <t>AT_CPU</t>
  </si>
  <si>
    <t>Module SPZ</t>
  </si>
  <si>
    <t>SPZ_CTL</t>
  </si>
  <si>
    <t>Lamelová PDZ typ F1 - komplet</t>
  </si>
  <si>
    <t>FORSTER</t>
  </si>
  <si>
    <t>Lamelová PDZ typ F2 - komplet</t>
  </si>
  <si>
    <t>Lamelová PDZ typ E3 - komplet, 1500x330 mm</t>
  </si>
  <si>
    <t>LED PDZ typ A1A2 - komplet</t>
  </si>
  <si>
    <t>LED PDZ typ BC - komplet</t>
  </si>
  <si>
    <t>Lamelová PDZ - typ E.. cena za 1m2 vrátane riadiacej a komunikačnej elektroniky bez držiakov a montážnych konštrukcií</t>
  </si>
  <si>
    <t>Lamelová PDZ - typ E.. cena za 1m2 reflexného polepu</t>
  </si>
  <si>
    <t xml:space="preserve">3-kom náv. bez vložiek FUTURA 300mm </t>
  </si>
  <si>
    <t xml:space="preserve">1-kom náv. bez vložiek FUTURA 300mm </t>
  </si>
  <si>
    <t xml:space="preserve">PC súprava 105mm </t>
  </si>
  <si>
    <t xml:space="preserve">Tienidlo 300mm </t>
  </si>
  <si>
    <t>Symbol vločky</t>
  </si>
  <si>
    <t>214011-12</t>
  </si>
  <si>
    <t>Externý zdroj SITOP power flexi</t>
  </si>
  <si>
    <t>SITOP</t>
  </si>
  <si>
    <t>Stĺpik STV hlásky SIEMENS</t>
  </si>
  <si>
    <t>Nosná časť STV hlásky s krytom</t>
  </si>
  <si>
    <t>Riadiaca jednotka STV hlásky - master</t>
  </si>
  <si>
    <t>Riadiaca jednotka STV hlásky - slave</t>
  </si>
  <si>
    <t>Vrchný kryt STV hlásky s klapkou</t>
  </si>
  <si>
    <t>Akumulátor pre STV hlásky</t>
  </si>
  <si>
    <t>BAT 6V-12Ah</t>
  </si>
  <si>
    <t xml:space="preserve">Záložný zdroj UPS 1500VA </t>
  </si>
  <si>
    <t>Batériový modul do UPS APC Smart 1500</t>
  </si>
  <si>
    <t>APC</t>
  </si>
  <si>
    <t>RBC24</t>
  </si>
  <si>
    <t>Prepäťová ochrana dátovej linky</t>
  </si>
  <si>
    <t>DM-006/1 R DJ</t>
  </si>
  <si>
    <t>Vyhrievacie teleso, 150W</t>
  </si>
  <si>
    <t>Komunikačná karta PCMCIA RS 485</t>
  </si>
  <si>
    <t>Schneider</t>
  </si>
  <si>
    <t>Modul zálohovania LU_UPS_5_12</t>
  </si>
  <si>
    <t>Color wheel</t>
  </si>
  <si>
    <t>Filtroventilátor 180m3/h, 230V</t>
  </si>
  <si>
    <t>Vetracia mriežka</t>
  </si>
  <si>
    <t xml:space="preserve">Prevodník RS485/TCP/IP </t>
  </si>
  <si>
    <t>NPort 5232I</t>
  </si>
  <si>
    <t>Nerezový C- uholník zosilnený CWD30H30/02E</t>
  </si>
  <si>
    <t>STRADER</t>
  </si>
  <si>
    <t>EZS server SGII</t>
  </si>
  <si>
    <t>Ústredňa DSC PC 4020</t>
  </si>
  <si>
    <t>Modul pre čítacie hlavy PC4820 + krabica</t>
  </si>
  <si>
    <t>PC 4204, posilovač dátovej linky</t>
  </si>
  <si>
    <t xml:space="preserve">Klávesnica EZS </t>
  </si>
  <si>
    <t>TCP IP komunikátor EZS Tlink 280</t>
  </si>
  <si>
    <t>Transformátor EZS TR-3</t>
  </si>
  <si>
    <t>Dverný kontakt EZS - 3G-SM</t>
  </si>
  <si>
    <t>Snímač dvojzónový</t>
  </si>
  <si>
    <t xml:space="preserve">Rozvádzač EZS </t>
  </si>
  <si>
    <t xml:space="preserve">Prevodník TCPIP/krutený pár </t>
  </si>
  <si>
    <t>COMMNET</t>
  </si>
  <si>
    <t>CNFE1EOC-M</t>
  </si>
  <si>
    <t>Switch 4x10/100/1000BaseTx, 4xFO100/1000Fx</t>
  </si>
  <si>
    <t>FO SFP 100MbFx,</t>
  </si>
  <si>
    <t xml:space="preserve">C60/S60 encoder </t>
  </si>
  <si>
    <t>Kamera UV20-JL, Integrated high speed pan/tilt camera, sync focus laser  lamps 250m, Sony 36x D/N module, wiper, compatible to adaptor</t>
  </si>
  <si>
    <t>UV20-JL</t>
  </si>
  <si>
    <t>Kamera KED 2.0M, 1/2.8", H.265/H.264, 1920×1080@60fps, 33x 1 ks 60 0 Optical Zoom, 700~1000M Laser Distance, Ultra Low
Illumination (Colour@0.003Lux), 120dB Ultra WDR, 2x in/1x out Alarm, 1x Video out, 1x SD card slot, AC 24V (Power Adapter Included), 70W, IP66</t>
  </si>
  <si>
    <t>Konzola kamera dialničná</t>
  </si>
  <si>
    <t>Rozvádzač RK na stĺp</t>
  </si>
  <si>
    <t>Napájací zdroj DR-120-X</t>
  </si>
  <si>
    <t>Prepäťová ochrana DA-275</t>
  </si>
  <si>
    <t>Prepäťová ochrana FLT-CP-1S-350</t>
  </si>
  <si>
    <t>PHOENIX CONTACT</t>
  </si>
  <si>
    <t>Prúdový chránič 1f 16A/100mA</t>
  </si>
  <si>
    <t>FO optický prepojovací kábel SM,2m, duplex, SC/LC/PC-SC/PC</t>
  </si>
  <si>
    <t>Kamerový komplet, otočná PTZ kamera , polguľatá, 36x zoom</t>
  </si>
  <si>
    <t>UTF, optoelektronický prevodník video, 2x video, 1xRS485/FO MM, 2vl., prijímač/vysielač</t>
  </si>
  <si>
    <t>Kovový stĺp kamerový, 6m</t>
  </si>
  <si>
    <t xml:space="preserve">Betónový základ pod kamerový stlp </t>
  </si>
  <si>
    <t xml:space="preserve">Media truck camera, picture camera, hardware, SW </t>
  </si>
  <si>
    <t xml:space="preserve">Media truck camera,  hardware, SW </t>
  </si>
  <si>
    <t>Ročný update systému ADR technická podpora</t>
  </si>
  <si>
    <t>Rozvádzač ADR na stĺp</t>
  </si>
  <si>
    <t>Optický kábel 24v, SM, 1m</t>
  </si>
  <si>
    <t>Optický kábel MM, 4vl, 1m</t>
  </si>
  <si>
    <t>Optický zvar SM/MM</t>
  </si>
  <si>
    <t>Pigtail, SM/MM</t>
  </si>
  <si>
    <t>Zemná spojka optického kábla</t>
  </si>
  <si>
    <t>Zemná šachta Romold</t>
  </si>
  <si>
    <t>Zemná šachta Romold - kryt otvoru</t>
  </si>
  <si>
    <t>Optický distribučný box 4/8 port, na DIN lištu</t>
  </si>
  <si>
    <t>Optický distribučný box 0-24 port</t>
  </si>
  <si>
    <t>Akumulátor 12V/1,2Ah do RF (Važec-Mengusovce)</t>
  </si>
  <si>
    <t xml:space="preserve">Záložný zdroj UPS 2000VA </t>
  </si>
  <si>
    <t>Smart</t>
  </si>
  <si>
    <t>Napájací zdroj 1AC / 24DC / 30W</t>
  </si>
  <si>
    <t>UNO PS</t>
  </si>
  <si>
    <t>Návrh uchádzača (v € bez DPH)</t>
  </si>
  <si>
    <t>Uchádzač uvedie skutočnosť či je/nie je platcom DPH:</t>
  </si>
  <si>
    <t xml:space="preserve"> som/nie som platca DPH</t>
  </si>
  <si>
    <t>V .................................. dňa ........................... .</t>
  </si>
  <si>
    <t>...............................................</t>
  </si>
  <si>
    <t>Pečiatka a podpis
oprávnenej osoby uchádzača</t>
  </si>
  <si>
    <t xml:space="preserve"> Kritérium</t>
  </si>
  <si>
    <t>(v € bez DPH)</t>
  </si>
  <si>
    <t>Systém sčítavania a klasifikácie vozidiel v tuneli</t>
  </si>
  <si>
    <t>Videodetekcia vozidiel prepravujúcich nebezpečné veci (ADR)</t>
  </si>
  <si>
    <t>Kamerový dohľad - videodetekcia (detekcia vozidiel ADR)</t>
  </si>
  <si>
    <t>Systém detekcie ADR</t>
  </si>
  <si>
    <t>Kontrola dát - na diaľku</t>
  </si>
  <si>
    <t>Analýza chybových hlásení - na diaľku</t>
  </si>
  <si>
    <t>ADR</t>
  </si>
  <si>
    <t>Kontrola OS a klienta ADR systému</t>
  </si>
  <si>
    <t>Detekčná kamera ADR (KA241, KA242, KA243, KA244, KA245, KA246, KA247, KA248, KA249)</t>
  </si>
  <si>
    <t>HLAVICE</t>
  </si>
  <si>
    <t>Vyčistenie krytu a skla ADR hlavice zvonku</t>
  </si>
  <si>
    <t>12/52</t>
  </si>
  <si>
    <t>Kontrola a vyčistenie krytu a skla ADR hlavice zvnútra</t>
  </si>
  <si>
    <t>Test činnosti detekčnej kamery v závislosti od svetelných podmienok</t>
  </si>
  <si>
    <t>Kontrola prvkov v rozvádzači detekčnej kamery - prevodník FO/videosignál,zdroj</t>
  </si>
  <si>
    <t>Funkčný test kompletu ADR</t>
  </si>
  <si>
    <t>Kontrola OS a softvéru (ADR SERVERS)</t>
  </si>
  <si>
    <t>Záverečné overenie funkčnosti a test systému</t>
  </si>
  <si>
    <t>Vypracovanie záverečného záznamu/protokolu o servisnej prehladke</t>
  </si>
  <si>
    <t>Stavidlo akumulačnej nádrže (SAN)</t>
  </si>
  <si>
    <t>SAN</t>
  </si>
  <si>
    <t>Vizuálna kontrola systému SAN</t>
  </si>
  <si>
    <t>Kontrola funkčnosti SAN</t>
  </si>
  <si>
    <t>Kontrola klapky SAN</t>
  </si>
  <si>
    <t>Kontrola motora AUMA pre ovládanie klapiek</t>
  </si>
  <si>
    <t>Kontrola snímača ropných látok</t>
  </si>
  <si>
    <t>Kontrola ultrazvukového snímača hladiny</t>
  </si>
  <si>
    <t>Kontrola čerpadla</t>
  </si>
  <si>
    <t>R-ORL1</t>
  </si>
  <si>
    <t>Vizuálna kontrola skrine zvonku a zvnútra, očistenie</t>
  </si>
  <si>
    <t>Kontrola istiacich a ovládacích prvkov</t>
  </si>
  <si>
    <t>Tunel Bôrik - technologická časť: Videodetekcia vozidiel prepravujúcich nebezpečné veci (ADR)</t>
  </si>
  <si>
    <t>Tunel Bôrik - technologická časť: Systém sčítavania a klasifikácie vozidiel v tuneli</t>
  </si>
  <si>
    <t>Rozvádzače</t>
  </si>
  <si>
    <t>R-SČ1a, R-SČ6a, R-SČ1b, R-SČ6b</t>
  </si>
  <si>
    <t>Kontrola mechanických častí skrine a ošetrenie</t>
  </si>
  <si>
    <t>Očistenie zariadení od prachu a kontrola tesnenia skrine</t>
  </si>
  <si>
    <t>Kontrola istiacich prvkov a napájacieho zdroja 24V DC</t>
  </si>
  <si>
    <t>Kontrola opticko/metalického prevodníku</t>
  </si>
  <si>
    <t>Operátorské pracovisko</t>
  </si>
  <si>
    <t>SSÚD Mengusovce</t>
  </si>
  <si>
    <t>Meranie diaľkových káblov</t>
  </si>
  <si>
    <t>Kontrola izolačných stavov diaľkového káblov</t>
  </si>
  <si>
    <t>Kontrola izolačných stavov káblových odbočiek k jednotlivým technológiám</t>
  </si>
  <si>
    <t>Spracovanie meracích protokolov</t>
  </si>
  <si>
    <t>Meranie optických vedení</t>
  </si>
  <si>
    <r>
      <t xml:space="preserve">D1 Važec-Mengusovce - </t>
    </r>
    <r>
      <rPr>
        <b/>
        <sz val="10"/>
        <rFont val="Calibri"/>
        <family val="2"/>
        <charset val="238"/>
      </rPr>
      <t xml:space="preserve">TU1, TU2, TU3, TU4, TU5 </t>
    </r>
    <r>
      <rPr>
        <sz val="10"/>
        <rFont val="Calibri"/>
        <family val="2"/>
        <charset val="238"/>
      </rPr>
      <t xml:space="preserve">(5ks)
D1 Važec-Mengusovce - </t>
    </r>
    <r>
      <rPr>
        <b/>
        <sz val="10"/>
        <rFont val="Calibri"/>
        <family val="2"/>
        <charset val="238"/>
      </rPr>
      <t xml:space="preserve">KD302-309 </t>
    </r>
    <r>
      <rPr>
        <sz val="10"/>
        <rFont val="Calibri"/>
        <family val="2"/>
        <charset val="238"/>
      </rPr>
      <t xml:space="preserve">(8ks)
</t>
    </r>
    <r>
      <rPr>
        <sz val="10"/>
        <color indexed="62"/>
        <rFont val="Calibri"/>
        <family val="2"/>
        <charset val="238"/>
      </rPr>
      <t xml:space="preserve">D1 Mengusovce-Jánovce I.úsek  - </t>
    </r>
    <r>
      <rPr>
        <b/>
        <sz val="10"/>
        <color indexed="62"/>
        <rFont val="Calibri"/>
        <family val="2"/>
        <charset val="238"/>
      </rPr>
      <t>TU1, TU2a, TU2b, TU3, TU4, TU5, RNR2, RNR9, RNR14, RNR17</t>
    </r>
    <r>
      <rPr>
        <sz val="10"/>
        <color indexed="62"/>
        <rFont val="Calibri"/>
        <family val="2"/>
        <charset val="238"/>
      </rPr>
      <t xml:space="preserve"> (10ks)
D1 Mengusovce-Jánovce I.úsek  - </t>
    </r>
    <r>
      <rPr>
        <b/>
        <sz val="10"/>
        <color indexed="62"/>
        <rFont val="Calibri"/>
        <family val="2"/>
        <charset val="238"/>
      </rPr>
      <t>KD310-315</t>
    </r>
    <r>
      <rPr>
        <sz val="10"/>
        <color indexed="62"/>
        <rFont val="Calibri"/>
        <family val="2"/>
        <charset val="238"/>
      </rPr>
      <t xml:space="preserve"> (6ks)</t>
    </r>
    <r>
      <rPr>
        <sz val="10"/>
        <rFont val="Calibri"/>
        <family val="2"/>
        <charset val="238"/>
      </rPr>
      <t xml:space="preserve">
</t>
    </r>
    <r>
      <rPr>
        <sz val="10"/>
        <color indexed="17"/>
        <rFont val="Calibri"/>
        <family val="2"/>
        <charset val="238"/>
      </rPr>
      <t xml:space="preserve">D1 Mengusovce-Jánovce II.úsek - </t>
    </r>
    <r>
      <rPr>
        <b/>
        <sz val="10"/>
        <color indexed="17"/>
        <rFont val="Calibri"/>
        <family val="2"/>
        <charset val="238"/>
      </rPr>
      <t>TU6, TU7, RNR23, RNR24, RNR25</t>
    </r>
    <r>
      <rPr>
        <sz val="10"/>
        <color indexed="17"/>
        <rFont val="Calibri"/>
        <family val="2"/>
        <charset val="238"/>
      </rPr>
      <t xml:space="preserve"> (5ks)
D1 Mengusovce-Jánovce II.úsek - </t>
    </r>
    <r>
      <rPr>
        <b/>
        <sz val="10"/>
        <color indexed="17"/>
        <rFont val="Calibri"/>
        <family val="2"/>
        <charset val="238"/>
      </rPr>
      <t>KD316-318</t>
    </r>
    <r>
      <rPr>
        <sz val="10"/>
        <color indexed="17"/>
        <rFont val="Calibri"/>
        <family val="2"/>
        <charset val="238"/>
      </rPr>
      <t xml:space="preserve"> (3ks)</t>
    </r>
    <r>
      <rPr>
        <sz val="10"/>
        <rFont val="Calibri"/>
        <family val="2"/>
        <charset val="238"/>
      </rPr>
      <t xml:space="preserve">
</t>
    </r>
    <r>
      <rPr>
        <sz val="10"/>
        <color indexed="14"/>
        <rFont val="Calibri"/>
        <family val="2"/>
        <charset val="238"/>
      </rPr>
      <t xml:space="preserve">D1 Mengusovce-Jánovce III.úsek - </t>
    </r>
    <r>
      <rPr>
        <b/>
        <sz val="10"/>
        <color indexed="14"/>
        <rFont val="Calibri"/>
        <family val="2"/>
        <charset val="238"/>
      </rPr>
      <t>TU8, TU9, TU10, TU11, TU12, TU13</t>
    </r>
    <r>
      <rPr>
        <sz val="10"/>
        <color indexed="14"/>
        <rFont val="Calibri"/>
        <family val="2"/>
        <charset val="238"/>
      </rPr>
      <t xml:space="preserve"> (6ks)
D1 Mengusovce-Jánovce III.úsek - </t>
    </r>
    <r>
      <rPr>
        <b/>
        <sz val="10"/>
        <color indexed="14"/>
        <rFont val="Calibri"/>
        <family val="2"/>
        <charset val="238"/>
      </rPr>
      <t>KD319-322</t>
    </r>
    <r>
      <rPr>
        <sz val="10"/>
        <color indexed="14"/>
        <rFont val="Calibri"/>
        <family val="2"/>
        <charset val="238"/>
      </rPr>
      <t xml:space="preserve"> (4ks)</t>
    </r>
  </si>
  <si>
    <t>*</t>
  </si>
  <si>
    <t>Akumulátor pre UPS v R-KOM, 12V / 9Ah, olovený</t>
  </si>
  <si>
    <t>Sada podložiek pre uloženie ložísk pre značku typ F1</t>
  </si>
  <si>
    <t>Sada ložísk pre značku typ F1</t>
  </si>
  <si>
    <t>Sada podložiek pre uloženie ložísk pre značku typ E5</t>
  </si>
  <si>
    <t>Sada ložísk pre znakču typ E5</t>
  </si>
  <si>
    <t>pOP1</t>
  </si>
  <si>
    <t>SSÚD Mengusovce
UZ1-4</t>
  </si>
  <si>
    <t>Kontrola videozariadení (SIQURA C/S60)</t>
  </si>
  <si>
    <t>pOP2</t>
  </si>
  <si>
    <t>pOP3</t>
  </si>
  <si>
    <t>pOP4</t>
  </si>
  <si>
    <t>pOP5</t>
  </si>
  <si>
    <t>pOP6</t>
  </si>
  <si>
    <t>pOP7</t>
  </si>
  <si>
    <t>SSÚD Mengusovce
DISCOVERY 2400</t>
  </si>
  <si>
    <t>Kontrola videozariadení (Discovery 2400)</t>
  </si>
  <si>
    <t>pOP8</t>
  </si>
  <si>
    <t>pOP9</t>
  </si>
  <si>
    <t>pOP10</t>
  </si>
  <si>
    <t>pOP11</t>
  </si>
  <si>
    <t>pOP12</t>
  </si>
  <si>
    <t>pOP13</t>
  </si>
  <si>
    <t>CNGE Switch Mengusovce
CNGE Switch Šibeník</t>
  </si>
  <si>
    <t>Kontrola komunikačného zariadenia siete TCP/IP (CNGE)</t>
  </si>
  <si>
    <t>pOP14</t>
  </si>
  <si>
    <t>pOP15</t>
  </si>
  <si>
    <t>pOP16</t>
  </si>
  <si>
    <t>pOP17</t>
  </si>
  <si>
    <t>SSÚD Mengusovce
FIREWALL</t>
  </si>
  <si>
    <t>Kontrola stavu zariadenia - software kontrola, správa, údržba, GPA150</t>
  </si>
  <si>
    <t>pOP18</t>
  </si>
  <si>
    <t>pOP19</t>
  </si>
  <si>
    <t>pOP20</t>
  </si>
  <si>
    <t>pOP21</t>
  </si>
  <si>
    <t>pOP22</t>
  </si>
  <si>
    <t>Doplnenie firewall UTM funkcie, ročná podpora</t>
  </si>
  <si>
    <t>pOP23</t>
  </si>
  <si>
    <t>KD320
KD321</t>
  </si>
  <si>
    <t xml:space="preserve">Test činnosti objektívu v závislosti od svetelných podmienok </t>
  </si>
  <si>
    <t>Kontrola a meranie optickej trasy medzi SSÚD a KD</t>
  </si>
  <si>
    <t>SSÚD Mengusovce
R-UTO</t>
  </si>
  <si>
    <t>Kontrola metalicko-optických video prevodníkov</t>
  </si>
  <si>
    <t>UPS križovatka Poprad, západ</t>
  </si>
  <si>
    <t>Klimatizačná jednotka križovatka Poprad, západ</t>
  </si>
  <si>
    <t>klimatizácia</t>
  </si>
  <si>
    <t>Klimatizačná jednotka - technologická centrála, VP</t>
  </si>
  <si>
    <t>Klimatizácia</t>
  </si>
  <si>
    <t>Klimatizácia tech. miestností</t>
  </si>
  <si>
    <t>Náhradné zdroje</t>
  </si>
  <si>
    <t>UPS č. 2</t>
  </si>
  <si>
    <t>dispečing</t>
  </si>
  <si>
    <t>255.</t>
  </si>
  <si>
    <t>256.</t>
  </si>
  <si>
    <t>R-SERVER1 (ZP)</t>
  </si>
  <si>
    <t>ZP</t>
  </si>
  <si>
    <t>Diaľkové káble (Važec-Mengusovce)</t>
  </si>
  <si>
    <t>Diaľkové káble (Mengusovce - Jánovce, I.úsek)</t>
  </si>
  <si>
    <t>Diaľkové káble (Mengusovce - Jánovce, II.úsek)</t>
  </si>
  <si>
    <t>Diaľkové káble (Mengusovce - Jánovce, III.úsek)</t>
  </si>
  <si>
    <t xml:space="preserve"> Prehľad cien za jednotlivé časti</t>
  </si>
  <si>
    <t xml:space="preserve">Čerpadlo pre ostrek kamery </t>
  </si>
  <si>
    <t>Batéria radiča Smart Array P400</t>
  </si>
  <si>
    <t>Modulačný motorček pre snímač CO</t>
  </si>
  <si>
    <t>Duplexor (pre vysielacie pásmo 380MHz; postranný útlm min. 75dB)</t>
  </si>
  <si>
    <t>Vstupný stykač R-UPS</t>
  </si>
  <si>
    <t xml:space="preserve">materiál nerez, oceľ A4 podľa DIN, STN EN 10088 1 1.4404, 1.4406, 1.4436 </t>
  </si>
  <si>
    <t>Žalúzia 630x500mm</t>
  </si>
  <si>
    <t>Žalúzia 400x400mm</t>
  </si>
  <si>
    <t>Servopohon 230V, koncový spínač polohy - Požiarna klapka 400x400mm</t>
  </si>
  <si>
    <t>Servopohon 230V, koncový spínač polohy - Požiarna klapka 630x500mm</t>
  </si>
  <si>
    <t>Servopohon 230 V, signalizácia polohy - Regulačná klapka 630x500mm</t>
  </si>
  <si>
    <t>Servopohon 230 V, signalizácia polohy - Regulačná klapka 400x400mm</t>
  </si>
  <si>
    <t>PTO ZP, PTO VP</t>
  </si>
  <si>
    <t>Kontrola softštartérov</t>
  </si>
  <si>
    <t>pezs13</t>
  </si>
  <si>
    <t>pkd24</t>
  </si>
  <si>
    <t>pCSS17</t>
  </si>
  <si>
    <t>pTU21</t>
  </si>
  <si>
    <t>TD24</t>
  </si>
  <si>
    <t>LPDZ9</t>
  </si>
  <si>
    <t>FPDZ6</t>
  </si>
  <si>
    <t>rnr20</t>
  </si>
  <si>
    <t>tu21</t>
  </si>
  <si>
    <t>EZ8</t>
  </si>
  <si>
    <t>Príloha č. 2: Sumár k Prílohe č. 1 - Cena za servis tunela Bôrik</t>
  </si>
  <si>
    <t>Príloha č. 4: Sumár k Prílohe č. 3 -  Cena za servis podjazdu Lučivná</t>
  </si>
  <si>
    <t>Príloha č. 6: Sumár k Prílohe č. 5 - Cena za servis ISD</t>
  </si>
  <si>
    <t>Príloha č. 5: Cena za servis a údržbu informačného systému diaľnice - 5.1.1</t>
  </si>
  <si>
    <t>Príloha č. 5: Cena za servis a údržbu informačného systému diaľnice - 5.1.2</t>
  </si>
  <si>
    <t>Príloha č. 5: Cena za servis a údržbu informačného systému diaľnice - 5.1.3</t>
  </si>
  <si>
    <t>Príloha č. 5: Cena za servis a údržbu informačného systému diaľnice - 5.1.4</t>
  </si>
  <si>
    <t>Príloha č. 5: Cena za servis a údržbu informačného systému diaľnice - 5.1.5</t>
  </si>
  <si>
    <t>5.1.1</t>
  </si>
  <si>
    <t>5.1.5</t>
  </si>
  <si>
    <t>5.1.2</t>
  </si>
  <si>
    <t>5.1.3</t>
  </si>
  <si>
    <t>5.1.4</t>
  </si>
  <si>
    <t>Príloha č. 5 - 5.1:  Cena za servis a údržbu informačného systému diaľnice</t>
  </si>
  <si>
    <t>Príloha č. 5: Cena za servis a údržbu informačného systému diaľnice - 5.2.1</t>
  </si>
  <si>
    <t>Príloha č. 5: Cena za servis a údržbu informačného systému diaľnice - 5.2.2</t>
  </si>
  <si>
    <t>Príloha č. 5: Cena za servis a údržbu informačného systému diaľnice - 5.2.3</t>
  </si>
  <si>
    <t>Príloha č. 5: Cena za servis a údržbu informačného systému diaľnice - 5.2.4</t>
  </si>
  <si>
    <t>Príloha č. 5: Cena za servis a údržbu informačného systému diaľnice - 5.2.5</t>
  </si>
  <si>
    <t>5.2.1</t>
  </si>
  <si>
    <t>5.2.2</t>
  </si>
  <si>
    <t>5.2.3</t>
  </si>
  <si>
    <t>5.2.4</t>
  </si>
  <si>
    <t>5.2.5</t>
  </si>
  <si>
    <t>Príloha č.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</si>
  <si>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</si>
  <si>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</si>
  <si>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</si>
  <si>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</si>
  <si>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</si>
  <si>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</si>
  <si>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</si>
  <si>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</si>
  <si>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</si>
  <si>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</si>
  <si>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</si>
  <si>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</si>
  <si>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5.1</t>
  </si>
  <si>
    <t>5.2</t>
  </si>
  <si>
    <t>5.3</t>
  </si>
  <si>
    <t>5.4</t>
  </si>
  <si>
    <t>5.5</t>
  </si>
  <si>
    <t>Príloha č. 5: Cena za servis a údržbu informačného systému diaľnice - 5.4.6</t>
  </si>
  <si>
    <t>Príloha č. 5: Cena za servis a údržbu informačného systému diaľnice - 5.4.5</t>
  </si>
  <si>
    <t>Príloha č. 5: Cena za servis a údržbu informačného systému diaľnice - 5.4.3</t>
  </si>
  <si>
    <t>Príloha č. 5: Cena za servis a údržbu informačného systému diaľnice - 5.4.2</t>
  </si>
  <si>
    <t>Príloha č. 5: Cena za servis a údržbu informačného systému diaľnice - 5.3.1</t>
  </si>
  <si>
    <t>Príloha č. 5: Cena za servis a údržbu informačného systému diaľnice - 5.3.2</t>
  </si>
  <si>
    <t>Príloha č. 5: Cena za servis a údržbu informačného systému diaľnice - 5.3.3</t>
  </si>
  <si>
    <t>Príloha č. 5: Cena za servis a údržbu informačného systému diaľnice - 5.3.4</t>
  </si>
  <si>
    <t>Príloha č. 5: Cena za servis a údržbu informačného systému diaľnice - 5.3.5</t>
  </si>
  <si>
    <t>Príloha č. 5: Cena za servis a údržbu informačného systému diaľnice - 5.3.6</t>
  </si>
  <si>
    <t>Príloha č. 5: Cena za servis a údržbu informačného systému diaľnice - 5.4.1</t>
  </si>
  <si>
    <t>Príloha č. 5: Cena za servis a údržbu informačného systému diaľnice - 5.4.4</t>
  </si>
  <si>
    <t>Príloha č. 7: Zoznam náhradných dielov - 7.1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</si>
  <si>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</si>
  <si>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</si>
  <si>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</si>
  <si>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</si>
  <si>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</si>
  <si>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</si>
  <si>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</si>
  <si>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</si>
  <si>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</si>
  <si>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</si>
  <si>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</si>
  <si>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</si>
  <si>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</si>
  <si>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</si>
  <si>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</si>
  <si>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</si>
  <si>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</si>
  <si>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</si>
  <si>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</si>
  <si>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Príloha č. 7: Zoznam náhradných dielov - 7.2</t>
  </si>
  <si>
    <t>Príloha č. 7: Zoznam náhradných dielov - 7.3</t>
  </si>
  <si>
    <t>Príloha č. 7: Zoznam náhradných dielov - 7.4</t>
  </si>
  <si>
    <t>Príloha č. 7: Zoznam náhradných dielov - 7.5</t>
  </si>
  <si>
    <t>Príloha č. 7: Zoznam náhradných dielov - 7.6</t>
  </si>
  <si>
    <t>Príloha č. 7: Zoznam náhradných dielov - 7.7</t>
  </si>
  <si>
    <t>Príloha č. 7: Zoznam náhradných dielov - 7.8</t>
  </si>
  <si>
    <t>Príloha č. 7: Zoznam náhradných dielov - 7.9</t>
  </si>
  <si>
    <t>Príloha č. 7: Zoznam náhradných dielov - 7.10</t>
  </si>
  <si>
    <t>Príloha č.7: Zoznam náhradných dielov - 7.11</t>
  </si>
  <si>
    <t>Príloha č. 7: Zoznam náhradných dielov - 7.12</t>
  </si>
  <si>
    <t>Príloha č. 7: Zoznam náhradných dielov - 7.13</t>
  </si>
  <si>
    <t>Príloha č. 7: Zoznam náhradných dielov - 7.14</t>
  </si>
  <si>
    <t>Príloha č. 7: Zoznam náhradných dielov - 7.15</t>
  </si>
  <si>
    <t>Príloha č. 7: Zoznam náhradných dielov - 7.16</t>
  </si>
  <si>
    <t>Príloha č. 7: Zoznam náhradných dielov - 7.17</t>
  </si>
  <si>
    <t>Príloha č. 7: Zoznam náhradných dielov - 7.18</t>
  </si>
  <si>
    <t>Príloha č. 7: Zoznam náhradných dielov - 7.19</t>
  </si>
  <si>
    <t>Príloha č. 7: Zoznam náhradných dielov - 7.20</t>
  </si>
  <si>
    <t>Príloha č. 7: Zoznam náhradných dielov - 7.21</t>
  </si>
  <si>
    <t>7.20</t>
  </si>
  <si>
    <t>7.21</t>
  </si>
  <si>
    <t xml:space="preserve">Príloha č. 8:  Sumár k Prílohe č. 7 - Cena za náhradné diely </t>
  </si>
  <si>
    <t>Príloha č. 9:  Cena za opravy</t>
  </si>
  <si>
    <t>počet úkonov za kal. rok</t>
  </si>
  <si>
    <t>Kontrola a dotiahnutie montážnych klipov vyžarovacieho kabelu (pozn. 1 ks zodpovedá 4120 m)</t>
  </si>
  <si>
    <t>Vizuálna kontrola vyžarovacieho kabelu z prac.plošiny tunela a UC (pozn. 1ks zodpovedá 4120 m)</t>
  </si>
  <si>
    <t>Príloha č. 1: Cena za servis a údržbu technologickej časti tunela Bôrik - 1.1</t>
  </si>
  <si>
    <t>Príloha č. 1: Cena za servis a údržbu technologickej časti tunela Bôrik - 1.2</t>
  </si>
  <si>
    <t>Príloha č. 1: Cena za servis a údržbu technologickej časti tunela Bôrik - 1.3</t>
  </si>
  <si>
    <t>Príloha č. 1: Cena za servis a údržbu technologickej časti tunela Bôrik - 1.4</t>
  </si>
  <si>
    <t>Príloha č. 1: Cena za servis a údržbu technologickej časti tunela Bôrik - 1.5</t>
  </si>
  <si>
    <t>Príloha č. 1: Cena za servis a údržbu technologickej časti tunela Bôrik - 1.6</t>
  </si>
  <si>
    <t>Príloha č. 1: Cena za servis a údržbu technologickej časti tunela Bôrik - 1.7</t>
  </si>
  <si>
    <t>Príloha č. 1: Cena za servis a údržbu technologickej časti tunela Bôrik - 1.8</t>
  </si>
  <si>
    <t>Príloha č. 1: Cena za servis a údržbu technologickej časti tunela Bôrik - 1.10</t>
  </si>
  <si>
    <t>Príloha č. 1: Cena za servis a údržbu technologickej časti tunela Bôrik - 1.11</t>
  </si>
  <si>
    <t>Príloha č. 1: Cena za servis a údržbu technologickej časti tunela Bôrik - 1.12</t>
  </si>
  <si>
    <t>Príloha č. 1: Cena za servis a údržbu technologickej časti tunela Bôrik - 1.13</t>
  </si>
  <si>
    <t>Príloha č. 1: Cena za servis a údržbu technologickej časti tunela Bôrik - 1.14</t>
  </si>
  <si>
    <t>Príloha č. 1: Cena za servis a údržbu technologickej časti tunela Bôrik - 1.15</t>
  </si>
  <si>
    <t>Príloha č. 1: Cena za servis a údržbu technologickej časti tunela Bôrik - 1.16</t>
  </si>
  <si>
    <t>Príloha č. 1: Cena za servis a údržbu technologickej časti tunela Bôrik - 1.17</t>
  </si>
  <si>
    <t>Príloha č. 1: Cena za servis a údržbu technologickej časti tunela Bôrik - 1.18</t>
  </si>
  <si>
    <r>
      <t xml:space="preserve">Celková cena </t>
    </r>
    <r>
      <rPr>
        <b/>
        <sz val="11"/>
        <color theme="1"/>
        <rFont val="Calibri"/>
        <family val="2"/>
        <charset val="238"/>
        <scheme val="minor"/>
      </rPr>
      <t>bez DPH v €</t>
    </r>
    <r>
      <rPr>
        <sz val="11"/>
        <color theme="1"/>
        <rFont val="Calibri"/>
        <family val="2"/>
        <charset val="238"/>
        <scheme val="minor"/>
      </rPr>
      <t xml:space="preserve"> za </t>
    </r>
    <r>
      <rPr>
        <b/>
        <sz val="11"/>
        <color theme="1"/>
        <rFont val="Calibri"/>
        <family val="2"/>
        <charset val="238"/>
        <scheme val="minor"/>
      </rPr>
      <t>1 kalendárny rok</t>
    </r>
    <r>
      <rPr>
        <sz val="11"/>
        <color theme="1"/>
        <rFont val="Calibri"/>
        <family val="2"/>
        <charset val="238"/>
        <scheme val="minor"/>
      </rPr>
      <t>:</t>
    </r>
  </si>
  <si>
    <t>Príloha č. 3: Cena za servis a údržbu technologickej časti podjazdu Lučivná - 3.1</t>
  </si>
  <si>
    <t>Axiálny prúdový ventilátor</t>
  </si>
  <si>
    <t>Profylaktická kontrola stavu ADR systému - na diaľku</t>
  </si>
  <si>
    <t>Diaľnica D1 Mengusovce - Jánovce, I.úsek</t>
  </si>
  <si>
    <t>Diaľnica D1 Mengusovce - Jánovce, II.úsek</t>
  </si>
  <si>
    <t>Diaľnica D1 Mengusovce - Jánovce, III.úsek</t>
  </si>
  <si>
    <t>SWAREFLEX</t>
  </si>
  <si>
    <t>Generátor, riadiaca jednotka IHP</t>
  </si>
  <si>
    <t>SWAROLINE CONTROL UNIT 100 IHP, 8194 IHP</t>
  </si>
  <si>
    <t>Dopravný gombík, obojstranný, farba biela a žltá</t>
  </si>
  <si>
    <t>SWAROLINE MODUL 100 IHP, 8184 IHP_IS</t>
  </si>
  <si>
    <t>RXVxxR-AL 1000-12/40° LH/2 200-4</t>
  </si>
  <si>
    <t>Wolter</t>
  </si>
  <si>
    <t>Elektromotor 30kW, 400V/50Hz , 66,5A</t>
  </si>
  <si>
    <t>Sada (4 ks) izolácie vibrácií, silent blok</t>
  </si>
  <si>
    <t>Nerezový držiak pre detektor odtrhnutia</t>
  </si>
  <si>
    <t>Lovato Electric</t>
  </si>
  <si>
    <t>Kontrola spúšťania automatických hlásení z riadiaceho systému</t>
  </si>
  <si>
    <t>Kontrola funkčnosti prepojenia hlásateľského pultu umiestneného v SSUD, PTO POZP a POVP a kontrola hlásení z hlásateľských pultov</t>
  </si>
  <si>
    <t>Oceľový požiarny uzáver - kontrola a údržba povrchu - všetko je nerez, žiadne nátery sa nepoužívajú, maximálne sa škrabance prebrúsia</t>
  </si>
  <si>
    <t>Príloha č. 5 - 5.2:  Cena za servis a údržbu informačného systému diaľnice</t>
  </si>
  <si>
    <t>Príloha č. 5 - 5.3: Cena za servis a údržbu informačného systému diaľnice</t>
  </si>
  <si>
    <t>Príloha č. 5 - 5.4: Cena za servis a údržbu informačného systému diaľnice</t>
  </si>
  <si>
    <t>Príloha č. 5: Cena za servis a údržbu informačného systému diaľnice - 5.5.1</t>
  </si>
  <si>
    <t>Príloha č. 5: Cena za servis a údržbu informačného systému diaľnice - 5.5.2</t>
  </si>
  <si>
    <t>Príloha č. 5: Cena za servis a údržbu informačného systému diaľnice - 5.5.3</t>
  </si>
  <si>
    <t>Príloha č. 5: Cena za servis a údržbu informačného systému diaľnice - 5.5.4</t>
  </si>
  <si>
    <t>Príloha č. 5: Cena za servis a údržbu informačného systému diaľnice - 5.5.5</t>
  </si>
  <si>
    <t>Príloha č. 5: Cena za servis a údržbu informačného systému diaľnice - 5.5.6</t>
  </si>
  <si>
    <t>Príloha č. 5 - 5.5: Cena za servis a údržbu informačného systému diaľnice</t>
  </si>
  <si>
    <t>5.5.1</t>
  </si>
  <si>
    <t>5.5.2</t>
  </si>
  <si>
    <t>5.5.3</t>
  </si>
  <si>
    <t>5.5.4</t>
  </si>
  <si>
    <t>5.5.5</t>
  </si>
  <si>
    <t>5.5.6</t>
  </si>
  <si>
    <t>Diaľnica D1 Liptovský Mikuláš - Važec</t>
  </si>
  <si>
    <t>pSTV1</t>
  </si>
  <si>
    <t>pSTV2</t>
  </si>
  <si>
    <t>pSTV3</t>
  </si>
  <si>
    <t>pSTV4</t>
  </si>
  <si>
    <t>pSTV5</t>
  </si>
  <si>
    <t>pSTV6</t>
  </si>
  <si>
    <t>pSTV7</t>
  </si>
  <si>
    <t>pSTV8</t>
  </si>
  <si>
    <t>pSTV9</t>
  </si>
  <si>
    <t>pSTV11</t>
  </si>
  <si>
    <t>Kontrola prepínania režimov deň / noc</t>
  </si>
  <si>
    <t>Stojany
STV 1 - STV 30</t>
  </si>
  <si>
    <t>Stojany
STV 1 - STV 12</t>
  </si>
  <si>
    <t>Protokol o údržbe a technickej prehliadke</t>
  </si>
  <si>
    <t>Radiče návestného rezu</t>
  </si>
  <si>
    <t>Merač výšky vozidiel</t>
  </si>
  <si>
    <t>Lokálny dispečing</t>
  </si>
  <si>
    <t>5.1.6</t>
  </si>
  <si>
    <t>5.1.7</t>
  </si>
  <si>
    <t>Kontrola rozmiestnenia a upevnenia zariadení EZS a ich súčastí podľa dokumentácie</t>
  </si>
  <si>
    <t>Kontrola funkčnosti základných a náhradných zdrojov napájania</t>
  </si>
  <si>
    <t>Kontrola funkčnosti prenos. zariadení v súčinnosti so strediskom registrovania poplachu</t>
  </si>
  <si>
    <t>Príloha č. 5: Cena za servis a údržbu informačného systému diaľnice - 5.1.7</t>
  </si>
  <si>
    <t>LD</t>
  </si>
  <si>
    <t>Diaľkový prístup k technologickej sieti LOP Liptovský Mikuláš</t>
  </si>
  <si>
    <t>pFW1</t>
  </si>
  <si>
    <t>pFW2</t>
  </si>
  <si>
    <t>pFW3</t>
  </si>
  <si>
    <t>pFW4</t>
  </si>
  <si>
    <t>pFW5</t>
  </si>
  <si>
    <t>pFW6</t>
  </si>
  <si>
    <t>pFW7</t>
  </si>
  <si>
    <t>pOP24</t>
  </si>
  <si>
    <t>pOP25</t>
  </si>
  <si>
    <t>pOP26</t>
  </si>
  <si>
    <t>pOP27</t>
  </si>
  <si>
    <t>pOP28</t>
  </si>
  <si>
    <t>pOP29</t>
  </si>
  <si>
    <t>pOP30</t>
  </si>
  <si>
    <t>pOP31</t>
  </si>
  <si>
    <t>pOP32</t>
  </si>
  <si>
    <t>pOP33</t>
  </si>
  <si>
    <t>pOP34</t>
  </si>
  <si>
    <t>pOP35</t>
  </si>
  <si>
    <t xml:space="preserve">Kontrola skríň ISD R zvonkku a zvnútra, očistenie </t>
  </si>
  <si>
    <t>Kontrola mechanických častí a spojov skríň, ich dotiahnutie, ošetrenie</t>
  </si>
  <si>
    <t>Vizuálna kontrola stavu zariadení</t>
  </si>
  <si>
    <t xml:space="preserve">Kontrola napájacieho zdroja </t>
  </si>
  <si>
    <t>Kontrola signalizačných stavov stavových LED</t>
  </si>
  <si>
    <t>Kontrola izolačného stavu prívodov</t>
  </si>
  <si>
    <t>Test komunikácie s decentrálnymi perifériami</t>
  </si>
  <si>
    <t>Diagnostika riadiaceho systému a analýáza stavu</t>
  </si>
  <si>
    <t>Analýza systémových chybových hlásení</t>
  </si>
  <si>
    <t>Kontrola technických prostriedkov - tlačiarne</t>
  </si>
  <si>
    <t>Kontrola technických prostriedkov - LCD</t>
  </si>
  <si>
    <t>Kontrola systémových prostriedkov - PC</t>
  </si>
  <si>
    <t>Kontrola systémových prostriedkov - Server</t>
  </si>
  <si>
    <t>Kontrola stavu UPS</t>
  </si>
  <si>
    <t>Kontrola prístupového systému</t>
  </si>
  <si>
    <t>Kontrola stavu zariadenia - software kontrola, správa, údržba (Ethernet)</t>
  </si>
  <si>
    <t>Fyzická kontrola zariadení (Ethernet)</t>
  </si>
  <si>
    <t>Čistenie a kontrola funkčnosti jednotlivých zdrojov(Ethernet)</t>
  </si>
  <si>
    <t>Čistenie a kontrola optických konektorov(Ethernet)</t>
  </si>
  <si>
    <t>Čistenie a kontrola optických prepojovacích káblov(Ethernet)</t>
  </si>
  <si>
    <t>Čistenie a kontrola metalických konektorov(Ethernet)</t>
  </si>
  <si>
    <t>Software kontrola funkčnosti jednotlilvých hardware modulov(Ethernet)</t>
  </si>
  <si>
    <t>Kompletná skúška priechodnosti siete Ethernet</t>
  </si>
  <si>
    <t>Analýza alarmových hlásení siete Ethernet</t>
  </si>
  <si>
    <t>Overenie software a hardware funkčnosti redundantnej Ethernet siete</t>
  </si>
  <si>
    <t>pOP36</t>
  </si>
  <si>
    <t>pOP37</t>
  </si>
  <si>
    <t>pOP38</t>
  </si>
  <si>
    <t>pOP39</t>
  </si>
  <si>
    <t>pOP40</t>
  </si>
  <si>
    <t>pOP41</t>
  </si>
  <si>
    <t>pOP42</t>
  </si>
  <si>
    <t>pOP43</t>
  </si>
  <si>
    <t>pOP44</t>
  </si>
  <si>
    <t>pOP45</t>
  </si>
  <si>
    <t>pOP46</t>
  </si>
  <si>
    <t>pOP47</t>
  </si>
  <si>
    <t>Spracovanie meracích protokolov IP siete(Ethernet)</t>
  </si>
  <si>
    <t>Kontrola konfigurácie zariadení optiswitch podľa uloženej zálohy(Ethernet)</t>
  </si>
  <si>
    <t>Kontrola správnej funkcie video center servera, videoplayerov a VW</t>
  </si>
  <si>
    <t xml:space="preserve">Kontrola správnej funkcie analyzačného servera I.  </t>
  </si>
  <si>
    <t xml:space="preserve">Kontrola správnej funkcie analyzačného servera II.  </t>
  </si>
  <si>
    <t>Kontrola správnej funkcie GUI a software nadstavbových pluginov</t>
  </si>
  <si>
    <t>Kontrola správnej funkcie centrálneho záznamového servera a diskovího</t>
  </si>
  <si>
    <t>Kontrola káblových prepojovacích spojov</t>
  </si>
  <si>
    <t>Kontrola správnej funkcie klienta videosystému, klávesnice</t>
  </si>
  <si>
    <t>Kontrola správnej funkcie klienta video alarm systému</t>
  </si>
  <si>
    <t>Kontrola spracovania údajov dopravných plugin systémov</t>
  </si>
  <si>
    <t xml:space="preserve">Kontrola správnej funkcie servera I.  </t>
  </si>
  <si>
    <t xml:space="preserve">Kontrola správnej funkcie servera - videoalarm servera, intranet servera, EZS servera  </t>
  </si>
  <si>
    <t xml:space="preserve">Kontrola správnej funkcie monitorovej steny </t>
  </si>
  <si>
    <t>Kontrola správnej funkcie videosignálu</t>
  </si>
  <si>
    <t>Kontrola správnej funkcie satelitu a audio príslušenstva</t>
  </si>
  <si>
    <t>Údržba hardvéru serverov, chladiacich jednotiek, filtrov</t>
  </si>
  <si>
    <t>Kontrola chybných sektorov na HDD</t>
  </si>
  <si>
    <t xml:space="preserve">Testovanie redudantnosti serverov, diskového poľa a napájacích zdrojov </t>
  </si>
  <si>
    <t>Údržba firewallu - údržba uživateľských kont</t>
  </si>
  <si>
    <t>Kontrola záznamov o neoprávnených prístupov</t>
  </si>
  <si>
    <t>Testovanie blokovania neoprávnených prístupov</t>
  </si>
  <si>
    <t>Protokoly o údržbe a technickej prehliadke</t>
  </si>
  <si>
    <t>Príloha č. 5: Cena za servis a údržbu informačného systému diaľnice - 5.1.6</t>
  </si>
  <si>
    <t>pOP48</t>
  </si>
  <si>
    <t>pOP49</t>
  </si>
  <si>
    <t>pOP50</t>
  </si>
  <si>
    <t>MV1</t>
  </si>
  <si>
    <t>MV2</t>
  </si>
  <si>
    <t>MV3</t>
  </si>
  <si>
    <t>MV4</t>
  </si>
  <si>
    <t>MV5</t>
  </si>
  <si>
    <t>MV6</t>
  </si>
  <si>
    <t>MV7</t>
  </si>
  <si>
    <t>MV8</t>
  </si>
  <si>
    <t>MV9</t>
  </si>
  <si>
    <t>MV10</t>
  </si>
  <si>
    <t>MV11</t>
  </si>
  <si>
    <t>MV12</t>
  </si>
  <si>
    <t>MV13</t>
  </si>
  <si>
    <t>MV14</t>
  </si>
  <si>
    <t>MV15</t>
  </si>
  <si>
    <t>MV16</t>
  </si>
  <si>
    <t>MV17</t>
  </si>
  <si>
    <t>MV18</t>
  </si>
  <si>
    <t>MV19</t>
  </si>
  <si>
    <t>MV20</t>
  </si>
  <si>
    <t>MV22</t>
  </si>
  <si>
    <t>MVV</t>
  </si>
  <si>
    <t>Kontrola vybavenia skrine RMVV, kompletnosti, neporušenosti</t>
  </si>
  <si>
    <t>Kontrola napájania</t>
  </si>
  <si>
    <t>Kontrola neporušenosti zariadenia v skrini technológie, dotiahnutie skrutkových spojov mechanických častí</t>
  </si>
  <si>
    <t>Čistenie optiky kamier a senzorov</t>
  </si>
  <si>
    <t>Kontrola nastavenia kamier, nasmerovanie</t>
  </si>
  <si>
    <t>Kontrola nastavenia infraosvetlenia</t>
  </si>
  <si>
    <t>Kontrola viditeľnosti a ostrost obrazu</t>
  </si>
  <si>
    <t>Funkčná skúška kamerového systému</t>
  </si>
  <si>
    <t>Kontrola vozidlového detektora VEK, indukčných slučiek, špárovanie a zalievanie trhlín</t>
  </si>
  <si>
    <t>Kontrola nastavenia snímačov, nasmerovanie</t>
  </si>
  <si>
    <t>Funkčná skúška optických senzorov</t>
  </si>
  <si>
    <t>Čítanie a kontrola porúch z pamäti systému MVV</t>
  </si>
  <si>
    <t>Funkčná skúška činnosti MVV</t>
  </si>
  <si>
    <t>Údržba operačného systému CRJ</t>
  </si>
  <si>
    <t>Nastavenie synchronizácie systémov KS a MVV</t>
  </si>
  <si>
    <t xml:space="preserve">Údržba softwarových aplikácií a databázy, kontrola chybových hlásení CRJ </t>
  </si>
  <si>
    <t>Kontrola komunikácie medzi riadiacimi jednotkami</t>
  </si>
  <si>
    <t>Kontrola prenosu údajov z CRJ na lokálny dispečing</t>
  </si>
  <si>
    <t>Kontrola konverzie dát pre vizualizačné účely</t>
  </si>
  <si>
    <t>Funkčná skúška kompletného systému</t>
  </si>
  <si>
    <t>Káblová časť</t>
  </si>
  <si>
    <t>Kontrola dosky optického prevodníka</t>
  </si>
  <si>
    <t>Kontrola prijímača LEV 86 (prevodníka 120/75 Ohm)</t>
  </si>
  <si>
    <t>Kontrola optického vysielača</t>
  </si>
  <si>
    <t>Test metalickej trasy - technologický uzol / kamera</t>
  </si>
  <si>
    <t>Meranie videosignálu a nastavenie korekcií</t>
  </si>
  <si>
    <t>Kontrola oteplenia dosiek technologického uzla</t>
  </si>
  <si>
    <t>Test ZOOM objektívu lokálne</t>
  </si>
  <si>
    <t>Test riadenia kamery z dispečingu</t>
  </si>
  <si>
    <t>Kontrola modulu videodeliča VVE 85</t>
  </si>
  <si>
    <t>tuv13</t>
  </si>
  <si>
    <t>tuv14</t>
  </si>
  <si>
    <t>Kontrola skrine rozvádzača zvonku a zvnútra</t>
  </si>
  <si>
    <t>Kontrola činnosti mechanických častí rozvádzača</t>
  </si>
  <si>
    <t>Kontrola svoriek a mechanických spojov</t>
  </si>
  <si>
    <t>Kontrola vykurovacej a klimatizačnej jednotky</t>
  </si>
  <si>
    <t>Testovanie parametrov komunikačnej linky</t>
  </si>
  <si>
    <t>Kontrola napájacích zdrojov a diódového mostíka</t>
  </si>
  <si>
    <t>Test komunikácie s hlavnou riadiacou jednotkou</t>
  </si>
  <si>
    <t>Kontrola záložnej batérie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</si>
  <si>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</si>
  <si>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</si>
  <si>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</si>
  <si>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</si>
  <si>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</si>
  <si>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</si>
  <si>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</si>
  <si>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</si>
  <si>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</si>
  <si>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</si>
  <si>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</si>
  <si>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</si>
  <si>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</si>
  <si>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R1</t>
  </si>
  <si>
    <t>R2</t>
  </si>
  <si>
    <t>R3</t>
  </si>
  <si>
    <t>R4</t>
  </si>
  <si>
    <t>kontrola celkového útlmu priebežných vlákien OK</t>
  </si>
  <si>
    <t>kontrola kontinuity priebežných vlákien OK</t>
  </si>
  <si>
    <t>kontrola celkového útlmu technologických vlákien OK</t>
  </si>
  <si>
    <t>kontrola kontinuity technologických vlákien OK</t>
  </si>
  <si>
    <t>výstupné správy a protokoly</t>
  </si>
  <si>
    <t>kontrola izolačných stavov MK</t>
  </si>
  <si>
    <t>kontrola izolačných stavov diaľkových MK</t>
  </si>
  <si>
    <t>výstupné protokoly</t>
  </si>
  <si>
    <t>kontrola izolačného stavu a impedancie vypínacej slučky</t>
  </si>
  <si>
    <t>kontrola zemnenia rozvádzačov</t>
  </si>
  <si>
    <t>kontrola a meranie bleskozvodov</t>
  </si>
  <si>
    <t>Kontrola mechanického stavu rozvádzačov, premazanie zámkov rozvádzačov</t>
  </si>
  <si>
    <t>Kontrola elektických spojov rozvádzačov, dotiahnutie svoriek a skrutkových spojov</t>
  </si>
  <si>
    <t>Kontrola elektrických zariadení rozvádzačov</t>
  </si>
  <si>
    <t>Kontrola celkového útlmu priebežných vlákien OK</t>
  </si>
  <si>
    <t>Kontrola kontinuity priebežných vlákien OK</t>
  </si>
  <si>
    <t>Kontrola celkového útlmu technologických vlákien OK</t>
  </si>
  <si>
    <t>Kontrola kontinuity technologických vlákien OK</t>
  </si>
  <si>
    <t>Výstupné správy a protokoly</t>
  </si>
  <si>
    <t>Kontrola izolačných stavov MK</t>
  </si>
  <si>
    <t>Kontrola izolačných stavov diaľkových MK</t>
  </si>
  <si>
    <t>Kontrola izolačného stavu a impedancie vypínacej slučky</t>
  </si>
  <si>
    <t>Kontrola zemnenia rozvádzačov</t>
  </si>
  <si>
    <t>Kontrola uzemnenia - otvorenie šácht, kontrola korodovania, medzistrop</t>
  </si>
  <si>
    <t>Kontrola a meranie bleskozvodov</t>
  </si>
  <si>
    <t>pd1</t>
  </si>
  <si>
    <t>pd2</t>
  </si>
  <si>
    <t>pd3</t>
  </si>
  <si>
    <t>pd4</t>
  </si>
  <si>
    <t>pd5</t>
  </si>
  <si>
    <t>pd6</t>
  </si>
  <si>
    <t>pd7</t>
  </si>
  <si>
    <t>pd8</t>
  </si>
  <si>
    <t>pd9</t>
  </si>
  <si>
    <t>pd10</t>
  </si>
  <si>
    <t>pd11</t>
  </si>
  <si>
    <t>pd12</t>
  </si>
  <si>
    <t>pd13</t>
  </si>
  <si>
    <t>pd14</t>
  </si>
  <si>
    <t>pd15</t>
  </si>
  <si>
    <t>vnb1</t>
  </si>
  <si>
    <t>vnb2</t>
  </si>
  <si>
    <t>vnb3</t>
  </si>
  <si>
    <t>vnb4</t>
  </si>
  <si>
    <t>vnb5</t>
  </si>
  <si>
    <t>Kontrola tesnosti skrine RCSS pri zatvorení</t>
  </si>
  <si>
    <t>Testovanie parametrov komunikačnej linky profibus</t>
  </si>
  <si>
    <t>Test komunikácie s hlavným PLC</t>
  </si>
  <si>
    <t>Kompletná funkčná skúška riadiaceho systému</t>
  </si>
  <si>
    <t>Vizuálna kontrola blikača</t>
  </si>
  <si>
    <t>Vyčistenie blikača</t>
  </si>
  <si>
    <t>Kontrola svoriek a mechanických spojov blikača</t>
  </si>
  <si>
    <t>Kontrola žiaroviek</t>
  </si>
  <si>
    <t>5.6</t>
  </si>
  <si>
    <t>5.7</t>
  </si>
  <si>
    <t>kd24</t>
  </si>
  <si>
    <t>kd25</t>
  </si>
  <si>
    <t>kd26</t>
  </si>
  <si>
    <t>kd27</t>
  </si>
  <si>
    <t>kd28</t>
  </si>
  <si>
    <t>kd29</t>
  </si>
  <si>
    <t>Vyčistenie otočného statívu zvonku</t>
  </si>
  <si>
    <t>Načítanie stavu kamery prostredníctvom Notebook-u</t>
  </si>
  <si>
    <t>Diaľnica D1 Jánovce - Jablonov, I.úsek</t>
  </si>
  <si>
    <t>Diaľnica D1 Jánovce - Jablonov, I. úsek</t>
  </si>
  <si>
    <t>Technologické rozvádzače RNR a TU</t>
  </si>
  <si>
    <t>Rádiový prenos</t>
  </si>
  <si>
    <t>Káblové vedenia</t>
  </si>
  <si>
    <t>Diaľnica D1 Liptovský Mikuláš - Važec - Mengusovce - Jánovce, I., II. a III. úsek - Jablonov, I. úsek</t>
  </si>
  <si>
    <t>stv11</t>
  </si>
  <si>
    <t>Kontrola funkcií centrály na dispečingu</t>
  </si>
  <si>
    <t>Telefóny núdzového volania</t>
  </si>
  <si>
    <t>Kontrola stojana, očistenie</t>
  </si>
  <si>
    <t>Kontrola funkcie blikania</t>
  </si>
  <si>
    <t>Kontrola dobíjacieho napätia</t>
  </si>
  <si>
    <t>Volanie z hlásky</t>
  </si>
  <si>
    <t>Zobrazenie volania a čísla hlásky na dispečingu</t>
  </si>
  <si>
    <t>Volací signál v centrále dispečingu</t>
  </si>
  <si>
    <t>Zrozumiteľnosť na dispečingu</t>
  </si>
  <si>
    <t>Technologický uzol</t>
  </si>
  <si>
    <t>Technologický uzol s videozariadením</t>
  </si>
  <si>
    <t>TU, RNR</t>
  </si>
  <si>
    <t>TU1V</t>
  </si>
  <si>
    <t>TU2V</t>
  </si>
  <si>
    <t>TU1</t>
  </si>
  <si>
    <t>TU2</t>
  </si>
  <si>
    <t>TU3</t>
  </si>
  <si>
    <t>TU4</t>
  </si>
  <si>
    <t>TU5</t>
  </si>
  <si>
    <t>TU6</t>
  </si>
  <si>
    <t>TU7</t>
  </si>
  <si>
    <t>TU8</t>
  </si>
  <si>
    <t>TU9</t>
  </si>
  <si>
    <t>Kontrola video komponentov technologického uzla</t>
  </si>
  <si>
    <t>EZS1</t>
  </si>
  <si>
    <t>EZS2</t>
  </si>
  <si>
    <t>EZS3</t>
  </si>
  <si>
    <t>EZS4</t>
  </si>
  <si>
    <t>EZS5</t>
  </si>
  <si>
    <t>EZS6</t>
  </si>
  <si>
    <t>EZS7</t>
  </si>
  <si>
    <t>EZS8</t>
  </si>
  <si>
    <t>EZS9</t>
  </si>
  <si>
    <t>EZS10</t>
  </si>
  <si>
    <t>EZS11</t>
  </si>
  <si>
    <t>EZS12</t>
  </si>
  <si>
    <t>EZS13</t>
  </si>
  <si>
    <t>Kontrola infrazávor AX100</t>
  </si>
  <si>
    <t>Kontrola magnetických detektorov GP001</t>
  </si>
  <si>
    <t>Kontrola napájacej sústavy EZS</t>
  </si>
  <si>
    <t>Kontrola záložných akumulátorov EZS</t>
  </si>
  <si>
    <t>Kontrola prepojenia EZS-TU</t>
  </si>
  <si>
    <t>Kontrola funkcie RIZ, kontrola programu RIZ</t>
  </si>
  <si>
    <t>Kontrola hláenia udalostí na PTO</t>
  </si>
  <si>
    <t>Kontrola činnosti EZS</t>
  </si>
  <si>
    <t>Revízia - vizuálna kontrola</t>
  </si>
  <si>
    <t>Revízia - meranie systému</t>
  </si>
  <si>
    <t>Revízia - vyhodnotenie merania a kontroly</t>
  </si>
  <si>
    <t>Revízia - vypracovanie revíznej správy</t>
  </si>
  <si>
    <t>Test napájacieho napätia na konektore upevňovacie podstavec pre SNK Globe,</t>
  </si>
  <si>
    <t>SRS1</t>
  </si>
  <si>
    <t>SRS2</t>
  </si>
  <si>
    <t>SRS3</t>
  </si>
  <si>
    <t>SRS4</t>
  </si>
  <si>
    <t>SRS</t>
  </si>
  <si>
    <t>Kontrola stavu a kapacity záložného akumulátora.</t>
  </si>
  <si>
    <t>Kontrola a meranie parametrov jednotlivých blokov systému</t>
  </si>
  <si>
    <t>Meranie úrovne signálu v pokrývanom úseku</t>
  </si>
  <si>
    <t>Kontrola vonkajších anténnych systémov, meranie základných parametrov antén</t>
  </si>
  <si>
    <t>LOP1</t>
  </si>
  <si>
    <t>LOP2</t>
  </si>
  <si>
    <t>LOP3</t>
  </si>
  <si>
    <t>Údržba SW Bplatform pre zber údajov z ISD vrátane OPC klienta</t>
  </si>
  <si>
    <t>Údržba databázy</t>
  </si>
  <si>
    <t>KČ</t>
  </si>
  <si>
    <t>S9*</t>
  </si>
  <si>
    <t>S10*</t>
  </si>
  <si>
    <t>S11*</t>
  </si>
  <si>
    <t>S12*</t>
  </si>
  <si>
    <t>S13*</t>
  </si>
  <si>
    <t>kontrola uzemnenia - otvorenie šácht, kontrola korodovania,</t>
  </si>
  <si>
    <t>Príloha č. 7: Zoznam náhradných dielov - 7.22</t>
  </si>
  <si>
    <t>Príloha č. 7: Zoznam náhradných dielov - 7.23</t>
  </si>
  <si>
    <t>Technologické uzly, radiče cestnej svetelnej signalizácie</t>
  </si>
  <si>
    <t>Industrial gigabit Ethernet switch EDS 518</t>
  </si>
  <si>
    <t>Optický comboport SM SFP</t>
  </si>
  <si>
    <t>CPU Card</t>
  </si>
  <si>
    <t>8 Channel interface card</t>
  </si>
  <si>
    <t>LU_IN8CH</t>
  </si>
  <si>
    <t>Video server</t>
  </si>
  <si>
    <t>Samsung/HIKVISION</t>
  </si>
  <si>
    <t>Zariadenia pre meranie teploty a napätia</t>
  </si>
  <si>
    <t>AT_CPU_TEMP + AT_CPU_2 + AN_INT + COM_MB 1+6</t>
  </si>
  <si>
    <t>RS232/RS485 serial konvertor</t>
  </si>
  <si>
    <t>SERV_CONV 485 1.2</t>
  </si>
  <si>
    <t>Opto-relay 4 konálový modul</t>
  </si>
  <si>
    <t>OR4_CH2</t>
  </si>
  <si>
    <t>Vykurovacie teleso 60W</t>
  </si>
  <si>
    <t>Stego</t>
  </si>
  <si>
    <t>Prepäťová ochrana 2P, typ B+C</t>
  </si>
  <si>
    <t>Prepäťová ochrana 4P, typ B+C (VN)</t>
  </si>
  <si>
    <t>OVP_230V_3L_N</t>
  </si>
  <si>
    <t>Istič 1 pólový</t>
  </si>
  <si>
    <t>Moeller</t>
  </si>
  <si>
    <t>Istič 2 pólový</t>
  </si>
  <si>
    <t>Istič 4 pólový</t>
  </si>
  <si>
    <t>Prúdový chránič, AI=30 mA</t>
  </si>
  <si>
    <t>Power supply 24V/12V</t>
  </si>
  <si>
    <t>Power supply 18V</t>
  </si>
  <si>
    <t>LU_NAP_18</t>
  </si>
  <si>
    <t>Uninterruptible power supply 5V, 12V, 60W</t>
  </si>
  <si>
    <t>LU_UPS_5_12</t>
  </si>
  <si>
    <t>Battery, 12V/4,5Ah</t>
  </si>
  <si>
    <t>Fiamm</t>
  </si>
  <si>
    <t>Power supply 12 VDC</t>
  </si>
  <si>
    <t>Meanwell</t>
  </si>
  <si>
    <t>Power supply 5V, 30W</t>
  </si>
  <si>
    <t>Burklin</t>
  </si>
  <si>
    <t>Thermostat for heater 0-60</t>
  </si>
  <si>
    <t>Prídavný kontakt k ističu</t>
  </si>
  <si>
    <t>Parallel interface motherboard</t>
  </si>
  <si>
    <t>LU_MBIO3</t>
  </si>
  <si>
    <t>Opto-relay interface motherboard</t>
  </si>
  <si>
    <t>LU_MBOR2</t>
  </si>
  <si>
    <t>CPU Motherboard</t>
  </si>
  <si>
    <t>Dverný kontakt</t>
  </si>
  <si>
    <t>Serial convertor motherboard</t>
  </si>
  <si>
    <t>SERV_CONV MBOOARD/2</t>
  </si>
  <si>
    <t>EMC filter</t>
  </si>
  <si>
    <t>Epcos</t>
  </si>
  <si>
    <t>B84114-D-A30</t>
  </si>
  <si>
    <t>Relé 85.02.8.240  240VAC/DC</t>
  </si>
  <si>
    <t>Dvojkomorový blikač výstražný, priemer svetla 300mm</t>
  </si>
  <si>
    <t>Digi One IA - 1port RS-232/422/485</t>
  </si>
  <si>
    <t>Zdroj DR 4524  24VDC/2A na DIN lištu</t>
  </si>
  <si>
    <t>Industrial Ethernet Redundant Ring Network switch</t>
  </si>
  <si>
    <t>Video player, napr HP xw4400</t>
  </si>
  <si>
    <t>470065-864 HP ML310eGen8 + OS</t>
  </si>
  <si>
    <t>Database server like HP Proliant ML370 R05</t>
  </si>
  <si>
    <t>818209-B21  HP DL360 Gen9 2xE5-2650v4 2x16GB P440ar/2FBWC 8SFF 2x800W 1U</t>
  </si>
  <si>
    <t>HDD pre databázový server</t>
  </si>
  <si>
    <t>652583-B21 HP 600GB 6G SAS 10K 2.5in SC ENT HDD</t>
  </si>
  <si>
    <t>Firewall 19" like Cisco PIX 506E</t>
  </si>
  <si>
    <t>Cisco ASA 5512-X with SW, 6GE Data, 1GE Mgmt, AC, 3DES/AES</t>
  </si>
  <si>
    <t>Traffic control station server like HP ProLiant DL360G5</t>
  </si>
  <si>
    <t>K8N31A - HP DL360 Gen9 E5-2603v3 2x8GB 2x300GB P440ar/2FBWC 8SFF DVDRW 2x500W 1U</t>
  </si>
  <si>
    <t>HDD pre traffic control station</t>
  </si>
  <si>
    <t>Video server like HO ProLiant</t>
  </si>
  <si>
    <t>HDD pre video server</t>
  </si>
  <si>
    <t>Operator control workstation for traffic like HP xw4400</t>
  </si>
  <si>
    <t>Operator control workstation for video like HP xw4400</t>
  </si>
  <si>
    <t>HDD klientskej stanice</t>
  </si>
  <si>
    <t>Keyboard, video and mouse switch like HP CAT 0x1x8</t>
  </si>
  <si>
    <t>AP5808 APC 17" Rack LCD Console with Integrated 8 Port Analog KVM Switch</t>
  </si>
  <si>
    <t>NETWORK REPORT PRINTER (ink-jet)</t>
  </si>
  <si>
    <t>SL-M2825ND/SEE SAMSUNG Mono Laser Printer SL-M2825ND/SEE, 28 str/min, 1200x1200 dpi, 128MB, USB 2.0, PCL, 600MHz, duplex, ethernet</t>
  </si>
  <si>
    <t>LCD monitor 21", 1600x1200 for pre operátorské stanice, napr. HP L2035</t>
  </si>
  <si>
    <t>M1N96AA#ABB HP EliteDisplay E222, 21,5 IPS/LED, 1920x1080 FHD, 1000:1, 7ms, 250cd, VGA DP HDMI, USB, PIVOT</t>
  </si>
  <si>
    <t>Main Centre management software suite upgrade</t>
  </si>
  <si>
    <t>LCD monitor 40" P403</t>
  </si>
  <si>
    <t>Operator control workstation for meteo like HP xw4400</t>
  </si>
  <si>
    <t>ATI Radeon x1050 128MB/64 bit PCI-Express low profile</t>
  </si>
  <si>
    <t>Pluggable SAS Universal Hard Drive</t>
  </si>
  <si>
    <t>UPS APC Smart RT 8000</t>
  </si>
  <si>
    <t>UPS APC Smart Battery Pack RT 192V</t>
  </si>
  <si>
    <t>Napájací zdroj servera</t>
  </si>
  <si>
    <t>Napájací zdroj pracovnej stanice operátora</t>
  </si>
  <si>
    <t>Prepínač 2PC na 1 zariadenie PS2</t>
  </si>
  <si>
    <t>Optoswitch MOXA EDS 510</t>
  </si>
  <si>
    <t>Zdroj 24 V DC</t>
  </si>
  <si>
    <t>MW</t>
  </si>
  <si>
    <t>Kamerový dohľad, elektrická zabezpečovacia signalizácia</t>
  </si>
  <si>
    <t>Stavebná časť</t>
  </si>
  <si>
    <t>Vrchný kryt s klapkou a vnútornou nosnou časťou bez elektroniky a LED</t>
  </si>
  <si>
    <t>L30430-X7984-S3</t>
  </si>
  <si>
    <t>Vrchný kryt s klapkou</t>
  </si>
  <si>
    <t>C39332-A8-B56</t>
  </si>
  <si>
    <t>Vnútorná nosná časť DB4</t>
  </si>
  <si>
    <t>Stĺpik</t>
  </si>
  <si>
    <t>S30362-H5041-A101-1</t>
  </si>
  <si>
    <t xml:space="preserve">Batéria </t>
  </si>
  <si>
    <t>Spínač otvorenia hlásky</t>
  </si>
  <si>
    <t>398-7900</t>
  </si>
  <si>
    <t>Mikrofón/reproduktor</t>
  </si>
  <si>
    <t>M032620861</t>
  </si>
  <si>
    <t>Trichtýr</t>
  </si>
  <si>
    <t>C39332-A8-B53</t>
  </si>
  <si>
    <t>Platňa s 50 LED diodami a káblom</t>
  </si>
  <si>
    <t>G97000-U2060-269</t>
  </si>
  <si>
    <t>Platňa s 2 LED diodami a káblom</t>
  </si>
  <si>
    <t>G97000-U2060-270</t>
  </si>
  <si>
    <t>Upevnenie LED platní</t>
  </si>
  <si>
    <t>G97000-T2090-C595</t>
  </si>
  <si>
    <t>Riadiaca jednotka DB4</t>
  </si>
  <si>
    <t>DB4</t>
  </si>
  <si>
    <t>fólia s číslom</t>
  </si>
  <si>
    <t>Napájací zdroj SITOP</t>
  </si>
  <si>
    <t>6EP1353-2BA00</t>
  </si>
  <si>
    <t>rečový modul so zosilňovačom - repas</t>
  </si>
  <si>
    <t>konvertor RS 485-USB</t>
  </si>
  <si>
    <t>konvertor RS 232-USB</t>
  </si>
  <si>
    <t>rozvádzač RN s výstrojom</t>
  </si>
  <si>
    <t>rozvádzač RX s výstrojom</t>
  </si>
  <si>
    <t>rozvádzač R-TZD (ISD)</t>
  </si>
  <si>
    <t>rozvádzač RK s výstrojom</t>
  </si>
  <si>
    <t>Plastový pilier Thalassa pre rozvádzače RN, RX</t>
  </si>
  <si>
    <t>spojka na DK</t>
  </si>
  <si>
    <t>kábel TCEPKPFLE10xXN0,8</t>
  </si>
  <si>
    <t>kábel 12DM0,8</t>
  </si>
  <si>
    <t>kábel A-DQ(ZN)2Y 3*4E9/125</t>
  </si>
  <si>
    <t>kábel A-DQ(ZN)2Y 4*6E9/125</t>
  </si>
  <si>
    <t>spojka optickádo 24 zvarov</t>
  </si>
  <si>
    <t>marker</t>
  </si>
  <si>
    <t>káblová šachta ROMOLD</t>
  </si>
  <si>
    <t>HDPE rúra</t>
  </si>
  <si>
    <t>spojka HDPE rúry</t>
  </si>
  <si>
    <t>Kábel CYKY 5x35mm2</t>
  </si>
  <si>
    <t>Kábel CYKY 5x do 6mm2</t>
  </si>
  <si>
    <t>Spojka kábla CYKY</t>
  </si>
  <si>
    <t>Zemniaca doska FeZn s prísl</t>
  </si>
  <si>
    <t>Snehová zábrana vrátane základov</t>
  </si>
  <si>
    <t>Vyspravovacia hmota k betónovým základom</t>
  </si>
  <si>
    <t>AK187/VPT42      Základný zdroj kamery, IP 66/67,pre kam.v kryte W2/SONDRL</t>
  </si>
  <si>
    <t>30AK187/VPT42</t>
  </si>
  <si>
    <t xml:space="preserve">AK 187 SV2  Doplnkový zdroj pre vyhrievanie a pohon statívu, vstavaný do AK 187   </t>
  </si>
  <si>
    <t>30AK187SV2</t>
  </si>
  <si>
    <t xml:space="preserve">DM 006/14RD   Prepäťová ochrana pre ovl.otoč.kamier a komunikáciu s kamerou      </t>
  </si>
  <si>
    <t>1DM006/14RD</t>
  </si>
  <si>
    <t>UTF 4040 TX-MSA Miniaturny digitálny video vysielač s prenosom alarm kontaktu,  SM 23 dB 1x SM</t>
  </si>
  <si>
    <t>UTF4040TXMSA</t>
  </si>
  <si>
    <t>Zdroj/adaptér 12V DC / 500mA - zástrčkový zdroj pre korekčný videozosilovač s rozbočením</t>
  </si>
  <si>
    <t>EKO-9512S0.5</t>
  </si>
  <si>
    <t xml:space="preserve">Zdroj/adaptér 12 V DC/0,8 A   </t>
  </si>
  <si>
    <t>30PS12DC/U</t>
  </si>
  <si>
    <t>PSR 12 DC, Zdroj pre MC 02E/SS, 230 V AC/12 V DC/1,5 A</t>
  </si>
  <si>
    <t>213PSR12DC</t>
  </si>
  <si>
    <t>LEV86/16  prijímací zosilovač s equalizérom(19")</t>
  </si>
  <si>
    <t>30LEV8616</t>
  </si>
  <si>
    <t>LEV 100-19" vysielací / prijímací a zosilňovací modul s ekvalizérom, 19"</t>
  </si>
  <si>
    <t>30LEV100-19"</t>
  </si>
  <si>
    <t>BGT 3HU stavebnica 19" rack 3HU</t>
  </si>
  <si>
    <t>30BGT3HU</t>
  </si>
  <si>
    <t>TM1 transformátorový modul</t>
  </si>
  <si>
    <t>30TM1</t>
  </si>
  <si>
    <t>NVT sieťový rozvádzač</t>
  </si>
  <si>
    <t>30NVT</t>
  </si>
  <si>
    <t>AE4 prípojná doska ku LEV/LE</t>
  </si>
  <si>
    <t>30AE4</t>
  </si>
  <si>
    <t>Optický prijímač video, data RS 422/485 duplex, 1 x CC,   2 x 2 x MM vlákno, prevedenie do RACKU, konektor  SC, 1300 nm</t>
  </si>
  <si>
    <t>30UTF4200RXRM</t>
  </si>
  <si>
    <t xml:space="preserve">MC 11 AC-zdroj a nosič pre moduly          </t>
  </si>
  <si>
    <t>30MC11AC</t>
  </si>
  <si>
    <t>DSC POWER 864/LCD5500Z - 8-64 slučiek s klávesnicou LCD 5500Z 8 podsystémov, veľká skrinka</t>
  </si>
  <si>
    <t>power864</t>
  </si>
  <si>
    <t>PC 5208 - Modul 8 tranzistorových výstupov pre Power 832 a 864</t>
  </si>
  <si>
    <t>PC 5208</t>
  </si>
  <si>
    <t>PC 5108/64 - Expandér - rozširovací modul pre 8 zón, pre POWER 864 (max. 64 zón)</t>
  </si>
  <si>
    <t>PC 5108/64</t>
  </si>
  <si>
    <t>Infrazávora Optex Optex AX-100 TF</t>
  </si>
  <si>
    <t>AX-100 TF</t>
  </si>
  <si>
    <t>Zdroj 1PS/13V8/5A.3</t>
  </si>
  <si>
    <t>1PS</t>
  </si>
  <si>
    <t>Vyhrievanie IU008346-A, 15W, 9-36V AC/DC</t>
  </si>
  <si>
    <t>IU008346-A</t>
  </si>
  <si>
    <t>Magnetický kontakt BSD-3011 veľký na vchod</t>
  </si>
  <si>
    <t>BSD-3011</t>
  </si>
  <si>
    <t>Nalepovací tamper FM102</t>
  </si>
  <si>
    <t>FM12</t>
  </si>
  <si>
    <t>Vyhrievanie  SA 17506  55W</t>
  </si>
  <si>
    <t>SA17506</t>
  </si>
  <si>
    <t>Regulátor teploty SA 17561 1R</t>
  </si>
  <si>
    <t>SA17561</t>
  </si>
  <si>
    <t>7.22</t>
  </si>
  <si>
    <t>7.23</t>
  </si>
  <si>
    <t>Informačný systém diaľnice D1 Liptovský Mikuláš - Važec</t>
  </si>
  <si>
    <t>Informačný systém diaľnice D1 Važec - Mengusovce - Jánovce, I., II. a III. úsek</t>
  </si>
  <si>
    <t>Kamera EXSD270S36DN, PTZkam. obj. 3,4-122,4mm</t>
  </si>
  <si>
    <t>Zdroj pre PTZ kamery 24V/4A, 105VA</t>
  </si>
  <si>
    <t>Optoprevodník DLX-01</t>
  </si>
  <si>
    <t>Prepäťová ochrana SP05VPD</t>
  </si>
  <si>
    <t>Príjímač H12S5RWN 1k singm</t>
  </si>
  <si>
    <t>Vysielač H12S5TWN 1k singm</t>
  </si>
  <si>
    <t>Prevodník VWD300-0T2V0S1P</t>
  </si>
  <si>
    <t>Server NPort 5150 1xRS232/422/485 DB9M, 4980</t>
  </si>
  <si>
    <t>Server NPort 5150A-T 1xRS232/422/485 DB9M, 48710</t>
  </si>
  <si>
    <t>Server NPort 5232l 2xRS422/485 svorky 1xLAN, 1669</t>
  </si>
  <si>
    <t>Spojka optická IP65 pre 48 vlákien (2 kazety) OEM</t>
  </si>
  <si>
    <t>Komora vodotesná TEKO 0</t>
  </si>
  <si>
    <t>Sonda Teplomerová E3389 PVC 50m</t>
  </si>
  <si>
    <t>Sonda Teplomerová E3390 PVC 75m</t>
  </si>
  <si>
    <t>Anténa všesmerová 8dBi 2,4GHz Mikrotik</t>
  </si>
  <si>
    <t>APC 910 V5.10</t>
  </si>
  <si>
    <t>Router WiFi ZyXEL NBG-416N, obj.č.47973</t>
  </si>
  <si>
    <t>Snímač teploty PP 45-6-300</t>
  </si>
  <si>
    <t>Switch EDS-510A-1GT2SFP-T, obj.č.12211</t>
  </si>
  <si>
    <t>X20AT2222</t>
  </si>
  <si>
    <t>X20BM11</t>
  </si>
  <si>
    <t>X20BM12</t>
  </si>
  <si>
    <t>X20CP1584</t>
  </si>
  <si>
    <t>X20DI2653</t>
  </si>
  <si>
    <t>X20DI9371</t>
  </si>
  <si>
    <t>X20IF1030</t>
  </si>
  <si>
    <t>X20TB32</t>
  </si>
  <si>
    <t>Zdroj WDR 240-24</t>
  </si>
  <si>
    <t>Spojka XAGA 500-75/15-400-SK</t>
  </si>
  <si>
    <t>Spojka Plasson 7010 40x40</t>
  </si>
  <si>
    <t>Spojka SVCZ 5x35 S Cu</t>
  </si>
  <si>
    <t>Spojka SVCZSS 5x95-150 Al/Cu</t>
  </si>
  <si>
    <t>Infrazávora Optex AX-100TF</t>
  </si>
  <si>
    <t>Modul ADAM - 4052-BE</t>
  </si>
  <si>
    <t>Prevodník opt. H12S5RWN</t>
  </si>
  <si>
    <t>Prevodník opt. H12S5TWN</t>
  </si>
  <si>
    <t>Prevodník VWD300-0T1V0S1P</t>
  </si>
  <si>
    <t>Server web DS6101HFIIPSD DVS 1kV,1A, 25sn</t>
  </si>
  <si>
    <t>Snímač magnetický CQR GP 001</t>
  </si>
  <si>
    <t>Snímač pohybu SD-8561W 26mm</t>
  </si>
  <si>
    <t>Zdroj MDR-20-12</t>
  </si>
  <si>
    <t>Rozvádzač-napájací</t>
  </si>
  <si>
    <t>Anténa 80Mhz / 0dB</t>
  </si>
  <si>
    <t>Motorola CM 340 / 80MHz</t>
  </si>
  <si>
    <t xml:space="preserve">Zdroj 230/12/75W </t>
  </si>
  <si>
    <t>Prevodník RS 485/TCP/IP</t>
  </si>
  <si>
    <t>Vnútorná nosná časť</t>
  </si>
  <si>
    <t>Riadiaca jednotka DTMF Master</t>
  </si>
  <si>
    <t>Riadiaca jednotka DTMF Slave</t>
  </si>
  <si>
    <t>Podruzna centrala GXmS-ABG</t>
  </si>
  <si>
    <t>Názov zákazky: Výkon servisnej činnosti a opráv technologického vybavenia diaľnic v úsekoch D1 Liptovský Mikuláš - Jablonov, I. úsek, vrátane tunela Bôrik a podjazdu Lučivná</t>
  </si>
  <si>
    <t>Profesia</t>
  </si>
  <si>
    <r>
      <t xml:space="preserve">Cena za opravy vykonané </t>
    </r>
    <r>
      <rPr>
        <b/>
        <sz val="11"/>
        <color theme="1"/>
        <rFont val="Calibri"/>
        <family val="2"/>
        <charset val="238"/>
        <scheme val="minor"/>
      </rPr>
      <t>jednotlivými profesistami</t>
    </r>
  </si>
  <si>
    <r>
      <rPr>
        <b/>
        <sz val="11"/>
        <color theme="1"/>
        <rFont val="Calibri"/>
        <family val="2"/>
        <charset val="238"/>
        <scheme val="minor"/>
      </rPr>
      <t>Hodinová sadzba</t>
    </r>
    <r>
      <rPr>
        <sz val="11"/>
        <color theme="1"/>
        <rFont val="Calibri"/>
        <family val="2"/>
        <charset val="238"/>
        <scheme val="minor"/>
      </rPr>
      <t xml:space="preserve"> za opravu v EUR/hod</t>
    </r>
  </si>
  <si>
    <t>LC-LHP470/390-0,5</t>
  </si>
  <si>
    <t>LC390/9</t>
  </si>
  <si>
    <t>Smerová anténa Tetrapol (9-prvková Yagi, zisk minimálne 9dB)</t>
  </si>
  <si>
    <t>Anténny combiner (spiner coupler 10, vložený útlm -0,5dBm, odborčný útlm 10dBm)</t>
  </si>
  <si>
    <t>LDF4</t>
  </si>
  <si>
    <t>Koaxiálne vedenie s konektormi (impedancia 50ohm, pracovná frekvencia 1-8800MHz, dĺžka 40m, útlm max 3,9dB/100m)</t>
  </si>
  <si>
    <t>Diplexer 400/390MHz (vložený útlm -0,5dBm, ukončenie konketormi 3x SMA FM)</t>
  </si>
  <si>
    <r>
      <t>DC BS kondenzátor, kapacita 7200</t>
    </r>
    <r>
      <rPr>
        <sz val="10"/>
        <rFont val="Calibri"/>
        <family val="2"/>
        <charset val="238"/>
      </rPr>
      <t>μF, napätie 550V DC</t>
    </r>
  </si>
  <si>
    <t>Žalúzie na PTO</t>
  </si>
  <si>
    <t>Žalúzia pre klimatizáciu, nerez, rozmer 280x380mm</t>
  </si>
  <si>
    <t>žalúzia pre motorgenerátor, nerez, rozmery 2485x2485mm</t>
  </si>
  <si>
    <t>Regulačná klapka, nerez, 355x225mm, servopohon 230V AC</t>
  </si>
  <si>
    <t>Regulačná klapka, nerez, 250x200mm, servopohon 230V AC</t>
  </si>
  <si>
    <t>Montážny spojovací materiál - skrutky M8</t>
  </si>
  <si>
    <t>Montážny spojovací materiál - matice M8</t>
  </si>
  <si>
    <t>Prechod asymetrický, nerez, rozmery 355x225/390x255mm</t>
  </si>
  <si>
    <t>Prepojovacie jumpre pre trubkové nízkoútlmové vedenie, osadené konektormi 4310Male, pracovná frekvencia 600MHz-2GHz</t>
  </si>
  <si>
    <t>HPF filter 750MHz GSM/LTE, horná pásmová priepusť, strmosť filtra -50 až -55dBm, výkon minimálne 50W</t>
  </si>
  <si>
    <t>Pásmový výkonový GSM/LTE rozbočovač, vložený útlm -3,5dBm (insertion loss), deliaci pomer 1:2, pracovná frekvencia 600MHz-2GHz</t>
  </si>
  <si>
    <r>
      <t>Konektor pre koaxiálny kábel 7/8", typ N (samec), pracovná frekvencia 1-2400MHz, VSWR -</t>
    </r>
    <r>
      <rPr>
        <sz val="10"/>
        <rFont val="Calibri"/>
        <family val="2"/>
        <charset val="238"/>
      </rPr>
      <t>≤</t>
    </r>
    <r>
      <rPr>
        <sz val="9"/>
        <rFont val="Calibri"/>
        <family val="2"/>
        <charset val="238"/>
      </rPr>
      <t>1,10</t>
    </r>
  </si>
  <si>
    <t>Koaxiálny kábel trubkový 7/8", impedancia 50ohm, pracovná frekvencia 1-2400MHz - cena za bm</t>
  </si>
  <si>
    <r>
      <t>Softštartér ventilátora - sada elektrolytických a prepäťových kondenzátorov obsahujúca:
- 5ks kondenzátor elektrolytický TBR, 470</t>
    </r>
    <r>
      <rPr>
        <sz val="10"/>
        <rFont val="Calibri"/>
        <family val="2"/>
        <charset val="238"/>
      </rPr>
      <t>μF/35V, TBR471M1VG20R 105°C, 10x20x5, 60981,
- 1ks kondenzátor PME 261 JA 4100 KR30 1nF/200VAC,
- 3ks kondenzátor elektrolytický TBR, 330μF/25V 105°C, 60980,
- 3ks kondenzátor elektrolytický TBR, 47μF/25V TBR470M1ED11M 105°C, 5x11x2, 60978,
- 3ks kondenzátor elektrolytický TBR, 100μF/35V 105°C, 60979,
- 1ks kondenzátor elektrolytický TBR, 1000μF/35V 105°C, 60982,
- 2ks kondenzátor elektrolytický radiál ECA2GHG470, 47μF/400V, 105°C, 16,5x33,5x7,5mm, 45236,
- 6ks kondenzátor fóliový ARCOTRONICS, R46 X2, RM27,5 1μF/275V, 40851,
- 6ks kondenzátor fóliový WIMA, MKS4 0,1μF/1000V RM22,5,
- 1ks kondenzátor VISHAY Y2 F17104101000 0,1μF/250Vac, RM27,5</t>
    </r>
  </si>
  <si>
    <t>257.</t>
  </si>
  <si>
    <t>258.</t>
  </si>
  <si>
    <t>KD408,KD409</t>
  </si>
  <si>
    <t>polročne</t>
  </si>
  <si>
    <t>Kontrola ohrevu kamery</t>
  </si>
  <si>
    <t>pkd25</t>
  </si>
  <si>
    <t>TD25</t>
  </si>
  <si>
    <t>Vyčistenie kamerového krytu kamery zvnútra</t>
  </si>
  <si>
    <t>kd30</t>
  </si>
  <si>
    <t>Rozvádzače RN a RX</t>
  </si>
  <si>
    <t>Vizuálna kontrola mechanického stavu zariadenia</t>
  </si>
  <si>
    <t>Vizuálna kontrola pripojených vedení</t>
  </si>
  <si>
    <t>Vizuálna kontrola stavu batérií</t>
  </si>
  <si>
    <t>Prepnutie zariadenia do manuálneho By-Passu</t>
  </si>
  <si>
    <t>Vypnutie zariadenia</t>
  </si>
  <si>
    <t>Vyčistenie plošných spojov od nečistôt a prachu</t>
  </si>
  <si>
    <t>Vyčistenie priestoru batérií od nečistôt a prachu</t>
  </si>
  <si>
    <t>Premeranie stavu jednotlivých batériových blokov</t>
  </si>
  <si>
    <t>Kontrola  a prečistenie kontaktov prípojných vodičov</t>
  </si>
  <si>
    <t>Zapnutie zariadenia a test prevádzky na batérie</t>
  </si>
  <si>
    <t>Kontrola dobíjania batérie</t>
  </si>
  <si>
    <t>Kontrola výstupného napätia a frekvencie</t>
  </si>
  <si>
    <t>Kontrola funkčnosti meracích a signalizačných prístrojov</t>
  </si>
  <si>
    <t>Uvedenie zariadenia do normalnej prevádzky</t>
  </si>
  <si>
    <t>Protokol o parametroch systému a výsledku servisnej prehliadky</t>
  </si>
  <si>
    <t>Kontrola skrine zvonka a zvnútra, kontrola tesnosti prechodiek</t>
  </si>
  <si>
    <t>Kontrola a čistenie optických prepojovacích káblov</t>
  </si>
  <si>
    <t>Kontrola uzemnenia rozvádzača</t>
  </si>
  <si>
    <t>Odborná prehliadka a odborná skúška rozvádzača v zmysle</t>
  </si>
  <si>
    <t>AL1 - AL8</t>
  </si>
  <si>
    <t>Kontrola mechanického uchytenia skeneru a dotiahnutie všetkých skrutiek</t>
  </si>
  <si>
    <t>Nastavenie skenovacej zóny</t>
  </si>
  <si>
    <t>Údržba softwarových aplikácií a databázy, kontrola chybových hlásení, záloha a optimalizácia databázy</t>
  </si>
  <si>
    <t>Diagnostika komunikácie zo zariadeniami vrátane komunikačných modulov</t>
  </si>
  <si>
    <t>Vyčistenie PC od prachu a nečistôt</t>
  </si>
  <si>
    <t>Diagnostika systému a záverečné komplexné overenie činnosti systému sčítavania a klasifikácie vozidiel</t>
  </si>
  <si>
    <t>ORL</t>
  </si>
  <si>
    <t>Kontrola šnekového prevodu a stavadla ORL</t>
  </si>
  <si>
    <t>Vyčistenie, mazanie, nasatvenie a kontrola koncových polôh</t>
  </si>
  <si>
    <t>Funkčná skúška systému</t>
  </si>
  <si>
    <t>Príloha č. 5: Cena za servis a údržbu informačného systému diaľnice - 5.7</t>
  </si>
  <si>
    <t>Informačný systém diaľnice D1 Važec - Mengusovce - Jánovce, I., II. a III.úsek, Jánovce - Jablonov, I.úsek - stavebná časť</t>
  </si>
  <si>
    <t>Príloha č. 5: Cena za servis a údržbu informačného systému diaľnice - 5.6.1</t>
  </si>
  <si>
    <t>Príloha č. 5: Cena za servis a údržbu informačného systému diaľnice - 5.6.2</t>
  </si>
  <si>
    <t>Príloha č. 5: Cena za servis a údržbu informačného systému diaľnice - 5.6.3</t>
  </si>
  <si>
    <t>Príloha č. 5: Cena za servis a údržbu informačného systému diaľnice - 5.6.4</t>
  </si>
  <si>
    <t>Príloha č. 5: Cena za servis a údržbu informačného systému diaľnice - 5.6.5</t>
  </si>
  <si>
    <t>Príloha č. 5: Cena za servis a údržbu informačného systému diaľnice - 5.6.6</t>
  </si>
  <si>
    <t>Príloha č. 5: Cena za servis a údržbu informačného systému diaľnice - 5.6.7</t>
  </si>
  <si>
    <t>Príloha č. 5 - 5.6: Cena za servis a údržbu informačného systému diaľnice</t>
  </si>
  <si>
    <t>5.6.1</t>
  </si>
  <si>
    <t>5.6.2</t>
  </si>
  <si>
    <t>5.6.3</t>
  </si>
  <si>
    <t>5.6.4</t>
  </si>
  <si>
    <t>5.6.5</t>
  </si>
  <si>
    <t>5.6.6</t>
  </si>
  <si>
    <t>5.6.7</t>
  </si>
  <si>
    <t>Pravidelné odborné prehliadky a skúšky el. zariadení v zmysle
(rozvádzače RN v počte 61ks, rozvádzače RX v počte 27ks)</t>
  </si>
  <si>
    <t>Informačný systém diaľnice - stavebná časť</t>
  </si>
  <si>
    <t>RT14</t>
  </si>
  <si>
    <t>Informačný systém diaľnice D1 Jánovce - Jablonov, I. úsek</t>
  </si>
  <si>
    <t>SO 271-53 Požiarny vodovod - elektroinštalácia</t>
  </si>
  <si>
    <t>Príloha č. 7: Zoznam náhradných dielov - 7.24</t>
  </si>
  <si>
    <t>7.24</t>
  </si>
  <si>
    <t>Tunel Bôrik - stavebná časť</t>
  </si>
  <si>
    <t>Prevodovka Bernard, prevod 1:1, materiál nerez A304, tesnenie EPDM</t>
  </si>
  <si>
    <t>Stavidlo - stenové hradítko vrátane tyčky predĺženia, armatúra 400x4000mm</t>
  </si>
  <si>
    <t>MU-400x400/BD/NRS</t>
  </si>
  <si>
    <t>CPU 1211C</t>
  </si>
  <si>
    <t>Procesor CPU 1211C - DC/DC/DC, 6DI, 4DO, 2AI, 50kB memory card</t>
  </si>
  <si>
    <t>Kamery Portálové</t>
  </si>
  <si>
    <t>Kamerová konzola (typ3)</t>
  </si>
  <si>
    <t>Integrovaný kábel pre KVM USB dĺžka 1,8m</t>
  </si>
  <si>
    <t>ATEN</t>
  </si>
  <si>
    <t>KVM prepínač pre 8PC s 19" LCD displayom</t>
  </si>
  <si>
    <t>Dieselagregát</t>
  </si>
  <si>
    <t>LG</t>
  </si>
  <si>
    <t>PC 09</t>
  </si>
  <si>
    <t xml:space="preserve">Klimatizačná jednotka, nástenná, vrátane konzoly, chladivo R32, chladiaci výkon 2,5kW, 230V/50Hz, Pi 0,65kW, SEER7, EER 3,8 </t>
  </si>
  <si>
    <t>Batéria 12V/120Ah, životnosť 10 rokov</t>
  </si>
  <si>
    <t>Kondenzátor 100μF 500VAC</t>
  </si>
  <si>
    <r>
      <t>Kondenzátor 6800</t>
    </r>
    <r>
      <rPr>
        <sz val="10"/>
        <rFont val="Calibri"/>
        <family val="2"/>
        <charset val="238"/>
      </rPr>
      <t>μ</t>
    </r>
    <r>
      <rPr>
        <sz val="9"/>
        <rFont val="Calibri"/>
        <family val="2"/>
        <charset val="238"/>
      </rPr>
      <t>F 350VAC</t>
    </r>
  </si>
  <si>
    <t>LZ47AP792380001</t>
  </si>
  <si>
    <t>Filter pre nasávací systém VESDA</t>
  </si>
  <si>
    <t>VSP-501</t>
  </si>
  <si>
    <t>Ventilátor pre nasávací hlásič Vesda</t>
  </si>
  <si>
    <t>Optický prevodník RF Fiber 1GHz</t>
  </si>
  <si>
    <t>LC-602</t>
  </si>
  <si>
    <t>MC4-XR208-240AC</t>
  </si>
  <si>
    <t>Motorový pohon k MC4, synchronizácia/blokovanie</t>
  </si>
  <si>
    <t>Sčítač dopravy</t>
  </si>
  <si>
    <t>Radarový snímač</t>
  </si>
  <si>
    <t>Napájací zdroj 230VAC/24VDC/60W</t>
  </si>
  <si>
    <t>Prevodník RS485/TCP/IP, Moxa Nport, 5130A-T</t>
  </si>
  <si>
    <t>Kapilárny termostat
- funkcia kontaktov SPDT
- rozmer senzora pr. 9,5x110mm
- rozsah teploty -5 až 30°C
- krytie IP66</t>
  </si>
  <si>
    <t>Snímač teploty
- nerezová hlavica
- ponor 100mm
- programovateľný prevodník TH100
- výstup 4-20mA
- rozsah teploty -30 až 60°C</t>
  </si>
  <si>
    <t>XMP i</t>
  </si>
  <si>
    <t>Snímač relatívneho tlaku
- rozsah 0 až 40bar
- výstupný signál 4-20mA/2v/HART
- presnosť 0,1%
- nerezové púzdro
- DIN 3852
- materiál membrány nerez 1.4435
- tesnenie Viton (FKM)
- náplň silikónový olej</t>
  </si>
  <si>
    <t>Batéria pre núdzové požiarne svietidlo, vrátane konektoru</t>
  </si>
  <si>
    <t>Ni-Cd HT D40000mAh 3,6V</t>
  </si>
  <si>
    <t>C3,6V 2500mAh Ni-Cd</t>
  </si>
  <si>
    <t>NS-HT AA1000mAh x 3,6V</t>
  </si>
  <si>
    <t>2,4V 4,5Ah DATE</t>
  </si>
  <si>
    <t>Servopohon 230V, koncový spínač polohy - Požiarna klapka 355x200mm</t>
  </si>
  <si>
    <t>Servopohon 230V, koncový spínač polohy - Požiarna klapka 250x200mm</t>
  </si>
  <si>
    <t>Požiarna klapka, nerez 630x500mm</t>
  </si>
  <si>
    <t>Požiarna klapka, nerez 400x400mm</t>
  </si>
  <si>
    <t>Požiarna klapka, nerez 355x200mm</t>
  </si>
  <si>
    <t>Požiarna klapka, nerez 250x200mm</t>
  </si>
  <si>
    <t>Koleno bronz 1/2</t>
  </si>
  <si>
    <t>T kus bronz 1/2</t>
  </si>
  <si>
    <t>Vsuvka bronz 1/2</t>
  </si>
  <si>
    <t>Redukcia bronz 1/2</t>
  </si>
  <si>
    <t>Predĺženie bronz 1/2</t>
  </si>
  <si>
    <t>Tesniaca niť</t>
  </si>
  <si>
    <t>Protipožiarna pena Soudalfoam GUN</t>
  </si>
  <si>
    <t>Praesideo - klávesnica stanice hlásateľa</t>
  </si>
  <si>
    <t>Sada palivových hadíc</t>
  </si>
  <si>
    <t>1Termočlánok s kabelážou pre predohrev motora</t>
  </si>
  <si>
    <t>Palivomer</t>
  </si>
  <si>
    <t>Ventilátor chladenia RUPS, 240V AC, 50/60Hz, 300x300x170mm</t>
  </si>
  <si>
    <t>Zdroj redundantného interného napájania, 240V AC, 50/60Hz, 24V DC, 250x170x120mm</t>
  </si>
  <si>
    <t>Monitorovacia doska pre redundantné zdroje, 2014634, 30148-1n Rev B, 160x70x120mm, firmware Rev A</t>
  </si>
  <si>
    <t>Informačný systém diaľnice - technologická časť: 662.11.1 Stojany tiesňového volania</t>
  </si>
  <si>
    <t>OP - Preverovanie zobrazenia funkcií na monitore op. pracoviska</t>
  </si>
  <si>
    <r>
      <t>Informačný systém diaľnice - technologická časť</t>
    </r>
    <r>
      <rPr>
        <b/>
        <sz val="12"/>
        <rFont val="Calibri"/>
        <family val="2"/>
        <charset val="238"/>
        <scheme val="minor"/>
      </rPr>
      <t>: 662.11.2</t>
    </r>
    <r>
      <rPr>
        <b/>
        <sz val="12"/>
        <color theme="1"/>
        <rFont val="Calibri"/>
        <family val="2"/>
        <charset val="238"/>
        <scheme val="minor"/>
      </rPr>
      <t xml:space="preserve"> Kamerový dohľad</t>
    </r>
  </si>
  <si>
    <r>
      <t>Informačný systém diaľnice - technologická časť:</t>
    </r>
    <r>
      <rPr>
        <b/>
        <sz val="12"/>
        <rFont val="Calibri"/>
        <family val="2"/>
        <charset val="238"/>
        <scheme val="minor"/>
      </rPr>
      <t xml:space="preserve"> 662.11.3</t>
    </r>
    <r>
      <rPr>
        <b/>
        <sz val="12"/>
        <color theme="1"/>
        <rFont val="Calibri"/>
        <family val="2"/>
        <charset val="238"/>
        <scheme val="minor"/>
      </rPr>
      <t xml:space="preserve"> Radiče návestného rezu</t>
    </r>
  </si>
  <si>
    <r>
      <t>Informačný systém diaľnice - technologická časť</t>
    </r>
    <r>
      <rPr>
        <b/>
        <sz val="12"/>
        <rFont val="Calibri"/>
        <family val="2"/>
        <charset val="238"/>
        <scheme val="minor"/>
      </rPr>
      <t>: 662.11.4</t>
    </r>
    <r>
      <rPr>
        <b/>
        <sz val="12"/>
        <color theme="1"/>
        <rFont val="Calibri"/>
        <family val="2"/>
        <charset val="238"/>
        <scheme val="minor"/>
      </rPr>
      <t xml:space="preserve"> Technologické uzly</t>
    </r>
  </si>
  <si>
    <r>
      <t>Informačný systém diaľnice - technologická časť:</t>
    </r>
    <r>
      <rPr>
        <b/>
        <sz val="12"/>
        <rFont val="Calibri"/>
        <family val="2"/>
        <charset val="238"/>
        <scheme val="minor"/>
      </rPr>
      <t xml:space="preserve"> 662.11.5</t>
    </r>
    <r>
      <rPr>
        <b/>
        <sz val="12"/>
        <color theme="1"/>
        <rFont val="Calibri"/>
        <family val="2"/>
        <charset val="238"/>
        <scheme val="minor"/>
      </rPr>
      <t xml:space="preserve"> Merač výšky vozidiel</t>
    </r>
  </si>
  <si>
    <r>
      <t>Informačný systém diaľnice - technologická časť:</t>
    </r>
    <r>
      <rPr>
        <b/>
        <sz val="12"/>
        <rFont val="Calibri"/>
        <family val="2"/>
        <charset val="238"/>
        <scheme val="minor"/>
      </rPr>
      <t xml:space="preserve"> 662.11.6</t>
    </r>
    <r>
      <rPr>
        <b/>
        <sz val="12"/>
        <color theme="1"/>
        <rFont val="Calibri"/>
        <family val="2"/>
        <charset val="238"/>
        <scheme val="minor"/>
      </rPr>
      <t xml:space="preserve"> Lokálny dispečing</t>
    </r>
  </si>
  <si>
    <r>
      <t>Informačný systém diaľnice - technologická časť:</t>
    </r>
    <r>
      <rPr>
        <b/>
        <sz val="12"/>
        <rFont val="Calibri"/>
        <family val="2"/>
        <charset val="238"/>
        <scheme val="minor"/>
      </rPr>
      <t xml:space="preserve"> 662.11.7</t>
    </r>
    <r>
      <rPr>
        <b/>
        <sz val="12"/>
        <color theme="1"/>
        <rFont val="Calibri"/>
        <family val="2"/>
        <charset val="238"/>
        <scheme val="minor"/>
      </rPr>
      <t xml:space="preserve"> Elektrická zabezpečovacia signalizácia</t>
    </r>
  </si>
  <si>
    <t>662.11.1</t>
  </si>
  <si>
    <t>662.11.2</t>
  </si>
  <si>
    <t>662.11.3</t>
  </si>
  <si>
    <t>662.11.4</t>
  </si>
  <si>
    <t>662.11.5</t>
  </si>
  <si>
    <t>662.11.6</t>
  </si>
  <si>
    <t>662.11.7</t>
  </si>
  <si>
    <t>Výmena filtračných vložiek v RUPS</t>
  </si>
  <si>
    <t>zabezpečuje NDS</t>
  </si>
  <si>
    <t>Meranie vyžarovacích parametrov v tunel, UC - FM, 160MHz, MATRA</t>
  </si>
  <si>
    <t>Kontrola systémovej komunikácie - Ethernet, LAN</t>
  </si>
  <si>
    <t>Vypustenie kondenzátu a doplnenie maziva</t>
  </si>
  <si>
    <t>Vozidlové rádiostanice 160MHz</t>
  </si>
  <si>
    <t>SAN, ORL</t>
  </si>
  <si>
    <r>
      <t>Informačný systém diaľnice - technologická časť:</t>
    </r>
    <r>
      <rPr>
        <b/>
        <sz val="12"/>
        <rFont val="Calibri"/>
        <family val="2"/>
        <charset val="238"/>
        <scheme val="minor"/>
      </rPr>
      <t xml:space="preserve"> 670-11</t>
    </r>
    <r>
      <rPr>
        <b/>
        <sz val="12"/>
        <color theme="1"/>
        <rFont val="Calibri"/>
        <family val="2"/>
        <charset val="238"/>
        <scheme val="minor"/>
      </rPr>
      <t xml:space="preserve"> Stojany tiesňového volania</t>
    </r>
  </si>
  <si>
    <t>Informačný systém diaľnice - technologická časť: 670-11 Elektrická zabezpečovacia signalizácia</t>
  </si>
  <si>
    <t>Informačný systém diaľnice - technologická časť: 670-11 Kamerový dohľad</t>
  </si>
  <si>
    <t>Kontrola prijímacej antény FM, zmeranie parametrov PSW</t>
  </si>
  <si>
    <t>Kontrolné meranie príjmu jednotlivých FM staníc na vstupe do FM prijímačov</t>
  </si>
  <si>
    <t>Kontrola vysielacích výkonov FM vysielačov do vyžarovacieho kábla</t>
  </si>
  <si>
    <t>Kontrola a meranie vysielania v priestoroch tunela</t>
  </si>
  <si>
    <t>Kontrola parametrov FM vysielania – zdvih, RDS, modulácia, spektrum</t>
  </si>
  <si>
    <t>Kontrola FM enkoderov</t>
  </si>
  <si>
    <t>Kontrola vysielania operátora a automatických hlásení</t>
  </si>
  <si>
    <t>Kontrola rádiového pultu</t>
  </si>
  <si>
    <t>Vypracovanie protokolu o kontrole a parametroch</t>
  </si>
  <si>
    <t>Kontrola vysielania servisných správ v jednotlivých tubusoch</t>
  </si>
  <si>
    <t>Kontrola deleného vysielania FM signálu</t>
  </si>
  <si>
    <t>Kontrola vysielania operátora a automatických hlásení do jednotlivých tubusov</t>
  </si>
  <si>
    <t>Kontrola prepínania rádiového pultu</t>
  </si>
  <si>
    <t>Profylaktická kontrola vysielania FM v tuneli</t>
  </si>
  <si>
    <t>Profylaktická kontrola rádiových zariadení tunela – rozdelenie FM vysielania</t>
  </si>
  <si>
    <t>Informačný systém diaľnice - technologická časť: 670-11 Technologické rozvádzače RNR a TU</t>
  </si>
  <si>
    <t>Informačný systém diaľnice - technologická časť: 670-11 Rádiový prenos</t>
  </si>
  <si>
    <t>Informačný systém diaľnice - technologická časť: 670-11 Káblové vedenia</t>
  </si>
  <si>
    <t>Informačný systém diaľnice - technologická časť: 670-11 Lokálne operátorské pracovisko</t>
  </si>
  <si>
    <t>670-11</t>
  </si>
  <si>
    <t>Filtračná vložka</t>
  </si>
  <si>
    <t>Značka II1a presvetlená SOS - komplet</t>
  </si>
  <si>
    <t>obojstranná s rozmermi 500 x 500 mm, svetelný zdroj LED</t>
  </si>
  <si>
    <t>Revízia všetkých elektrických pripojení v zmysle</t>
  </si>
  <si>
    <t>Revízia všetkých elektrických zariadení v zmysle</t>
  </si>
  <si>
    <t>Pravidelné odborné prehliadky a skúšky všetkých el. zariadení</t>
  </si>
  <si>
    <t>Kompletná funkčná skúška riadiaceho systému v RCSS</t>
  </si>
  <si>
    <t>TU10</t>
  </si>
  <si>
    <t>FlexScan EV2495-BK</t>
  </si>
  <si>
    <t>FlexScan EV2795-BK</t>
  </si>
  <si>
    <t>Monitor 24"</t>
  </si>
  <si>
    <t>Monitor 27"</t>
  </si>
  <si>
    <t>Monitor</t>
  </si>
  <si>
    <t xml:space="preserve">Klimatizačná jednotka nástenná 5kW </t>
  </si>
  <si>
    <t xml:space="preserve">Kondenzačné čerpadlo pre klimatizáciu </t>
  </si>
  <si>
    <t>Trafostanica (križovatka Poprad, západ)</t>
  </si>
  <si>
    <t xml:space="preserve">Klimatizačná jednotka PC Qch=3,5kW </t>
  </si>
  <si>
    <t>tunelový rozhlas</t>
  </si>
  <si>
    <t>Informačný panel</t>
  </si>
  <si>
    <t>Kontrola funkčnosti spínaných stavov</t>
  </si>
  <si>
    <t>Kontrola signálov do CRS</t>
  </si>
  <si>
    <t>Pravidelná odoborná prehliadka v zmysle</t>
  </si>
  <si>
    <t>LED informačná tabuľa 1330 x 264 x 55 mm (zobrazovacia plocha 1280 x 256 mm)</t>
  </si>
  <si>
    <t>pSOS1</t>
  </si>
  <si>
    <t>pSOS2</t>
  </si>
  <si>
    <t>pSOS3</t>
  </si>
  <si>
    <t>pSOS4</t>
  </si>
  <si>
    <t>pSOS5</t>
  </si>
  <si>
    <t>pSOS6</t>
  </si>
  <si>
    <t>pSOS7</t>
  </si>
  <si>
    <t>pSOS8</t>
  </si>
  <si>
    <t>pSOS9</t>
  </si>
  <si>
    <t>SOS001-007
SOS101-107</t>
  </si>
  <si>
    <t>SOS007 a 107</t>
  </si>
  <si>
    <t>Vizuálna kontrola, očistenie, kontrola mechanických častí a spojov</t>
  </si>
  <si>
    <t>Kontrola hlasového spojenia na operátorské pracovisko, nastavenie akustických parametrov</t>
  </si>
  <si>
    <t>Kontrola optickej signalizácie, kontrola diagnostických funkcií</t>
  </si>
  <si>
    <t>Kontrola prevodníkov 2-drát/Ethernet</t>
  </si>
  <si>
    <t>Kontrola napájania hlásky, kontrola napájacích zdrojov, kontrola istenia</t>
  </si>
  <si>
    <t>Kontrola alarmu v CRS, kontrola alarmu na ovládacom pulte, simulácia alarmu SOS hlásky</t>
  </si>
  <si>
    <t>Kontrola metalického switchu</t>
  </si>
  <si>
    <t>SOS hlásky v tuneli</t>
  </si>
  <si>
    <t>STV13-16</t>
  </si>
  <si>
    <t>Stojany tiesňového volania na portáloch tunela</t>
  </si>
  <si>
    <t>Vizuálna kontrola, očistenie, kontrola mechanických častí, spojov STV</t>
  </si>
  <si>
    <t>Kontrola funkčnosti optickej signalizácie STV, kontrola ovládania majáka</t>
  </si>
  <si>
    <t>Kontrola diagnostických funkcií STV, vizualizácia signalizácie na operátorskom pracovisku</t>
  </si>
  <si>
    <t>Kontrola hlasového spojenia s operátorským pracoviskom SSÚD a ZP, kontrola hlasitosti a zrozumiteľnosti, nastavenie</t>
  </si>
  <si>
    <t>Kontrola prevodníka 2-drát/Ethernet</t>
  </si>
  <si>
    <t>Kontrola napájania hlásky, kontrola meniča</t>
  </si>
  <si>
    <t>Kontrola alarmu na ovládacom pulte, simulácia alarmu STV hlásky</t>
  </si>
  <si>
    <t>Zariadenia v núdzových zálivoch</t>
  </si>
  <si>
    <t>pSOS10</t>
  </si>
  <si>
    <t>pSOS11</t>
  </si>
  <si>
    <t>pSOS12</t>
  </si>
  <si>
    <t>pSOS13</t>
  </si>
  <si>
    <t>pSOS14</t>
  </si>
  <si>
    <t>pSOS15</t>
  </si>
  <si>
    <t>pSOS16</t>
  </si>
  <si>
    <t>pSOS17</t>
  </si>
  <si>
    <t>pSOS18</t>
  </si>
  <si>
    <t>pSOS19</t>
  </si>
  <si>
    <t>pSOS20</t>
  </si>
  <si>
    <t>pSOS21</t>
  </si>
  <si>
    <t>NZJ, NZS</t>
  </si>
  <si>
    <t>Kontrola switchu ICX7150</t>
  </si>
  <si>
    <t>Kontrola a dotiahnutie skrutkových spojov</t>
  </si>
  <si>
    <t>Kontrola operátorského pracoviska CD800, vizuálna kontrola, kontrola káblového pripojenia a modulov, interný test zariadenia</t>
  </si>
  <si>
    <t>Ústredňa SOS - Kontrola stavu riadiacich a interfejsových modulov ústredne</t>
  </si>
  <si>
    <t>Ústredňa SOS - Kontrola logov v databáze udalostí ComReporter</t>
  </si>
  <si>
    <t>Ústredňa SOS - Vytvorenie aktuálnej zálohy databázy ústredne</t>
  </si>
  <si>
    <t>Ústredňa SOS - Vizuálna kontrola ústredne, vyčistenie od prachu, kontrola zástrčkových spojov a konektorov, kontrola napájania</t>
  </si>
  <si>
    <t>Ústredňa SOS - Kontrola záznamového zariadenia, kontrola nahrávania (záznamu) hlasových spojení</t>
  </si>
  <si>
    <t>Ústredňa SOS - Kontrola spojenia z operátorského pracoviska SSÚD s SOS hláskami v tuneli</t>
  </si>
  <si>
    <t>Operátorské pracovisko SSÚD Mengusovce</t>
  </si>
  <si>
    <t>Kontrola a vyčistenie PC</t>
  </si>
  <si>
    <t>pSOS22</t>
  </si>
  <si>
    <t>pSOS23</t>
  </si>
  <si>
    <t>pSOS24</t>
  </si>
  <si>
    <t>Kontrola a vyčistenie monitora</t>
  </si>
  <si>
    <t>Kontrola kovania, funkčnosť, kontrola a dopĺňanie maziva do zámkov a panikových kovaní</t>
  </si>
  <si>
    <r>
      <t>Cena za opravy technologického vybavenia tunela Bôrik, podjazdu Lučivná a informačného systému diaľnice</t>
    </r>
    <r>
      <rPr>
        <b/>
        <sz val="11"/>
        <color indexed="8"/>
        <rFont val="Calibri"/>
        <family val="2"/>
        <charset val="238"/>
      </rPr>
      <t xml:space="preserve"> za celé obdobie účinnosti Dohody</t>
    </r>
  </si>
  <si>
    <t>september</t>
  </si>
  <si>
    <t>apríl, september</t>
  </si>
  <si>
    <t xml:space="preserve"> á mesiac</t>
  </si>
  <si>
    <t>á mesiac</t>
  </si>
  <si>
    <t>CENA za 4 kalendárne roky (v € bez DPH)</t>
  </si>
  <si>
    <t>CENA za 4 kalendárne roky (v € bez DPH)
(v € bez DPH)</t>
  </si>
  <si>
    <t>Celková cena bez DPH v € za 4 kalendárne roky:</t>
  </si>
  <si>
    <r>
      <t xml:space="preserve">Celková cena </t>
    </r>
    <r>
      <rPr>
        <b/>
        <sz val="11"/>
        <color indexed="8"/>
        <rFont val="Calibri"/>
        <family val="2"/>
        <charset val="238"/>
      </rPr>
      <t>s DPH v €</t>
    </r>
    <r>
      <rPr>
        <b/>
        <sz val="11"/>
        <color theme="1"/>
        <rFont val="Calibri"/>
        <family val="2"/>
        <charset val="238"/>
        <scheme val="minor"/>
      </rPr>
      <t xml:space="preserve"> za 4 kalendárne roky:</t>
    </r>
  </si>
  <si>
    <t>(v € bez DPH) za 4 kalendárne roky</t>
  </si>
  <si>
    <r>
      <t xml:space="preserve">Celková cena </t>
    </r>
    <r>
      <rPr>
        <b/>
        <sz val="12"/>
        <color indexed="8"/>
        <rFont val="Calibri"/>
        <family val="2"/>
        <charset val="238"/>
      </rPr>
      <t>bez DPH v €</t>
    </r>
    <r>
      <rPr>
        <b/>
        <sz val="12"/>
        <color theme="1"/>
        <rFont val="Calibri"/>
        <family val="2"/>
        <charset val="238"/>
        <scheme val="minor"/>
      </rPr>
      <t xml:space="preserve"> za 4</t>
    </r>
    <r>
      <rPr>
        <b/>
        <sz val="12"/>
        <rFont val="Calibri"/>
        <family val="2"/>
        <charset val="238"/>
      </rPr>
      <t xml:space="preserve"> kalendárne roky</t>
    </r>
    <r>
      <rPr>
        <b/>
        <sz val="12"/>
        <color indexed="8"/>
        <rFont val="Calibri"/>
        <family val="2"/>
        <charset val="238"/>
      </rPr>
      <t>:</t>
    </r>
  </si>
  <si>
    <r>
      <t xml:space="preserve">Celková cena </t>
    </r>
    <r>
      <rPr>
        <b/>
        <sz val="11"/>
        <color indexed="8"/>
        <rFont val="Calibri"/>
        <family val="2"/>
        <charset val="238"/>
      </rPr>
      <t>s DPH v €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za 4 kalendárne</t>
    </r>
    <r>
      <rPr>
        <b/>
        <sz val="11"/>
        <color indexed="8"/>
        <rFont val="Calibri"/>
        <family val="2"/>
        <charset val="238"/>
      </rPr>
      <t xml:space="preserve"> roky</t>
    </r>
    <r>
      <rPr>
        <b/>
        <sz val="11"/>
        <color theme="1"/>
        <rFont val="Calibri"/>
        <family val="2"/>
        <charset val="238"/>
        <scheme val="minor"/>
      </rPr>
      <t>:</t>
    </r>
  </si>
  <si>
    <r>
      <t xml:space="preserve">Celková cena </t>
    </r>
    <r>
      <rPr>
        <b/>
        <sz val="12"/>
        <color indexed="8"/>
        <rFont val="Calibri"/>
        <family val="2"/>
        <charset val="238"/>
      </rPr>
      <t>bez DPH v €</t>
    </r>
    <r>
      <rPr>
        <b/>
        <sz val="12"/>
        <color theme="1"/>
        <rFont val="Calibri"/>
        <family val="2"/>
        <charset val="238"/>
        <scheme val="minor"/>
      </rPr>
      <t xml:space="preserve"> za 4 kalendárne </t>
    </r>
    <r>
      <rPr>
        <b/>
        <sz val="12"/>
        <rFont val="Calibri"/>
        <family val="2"/>
        <charset val="238"/>
      </rPr>
      <t>roky</t>
    </r>
    <r>
      <rPr>
        <b/>
        <sz val="12"/>
        <color indexed="8"/>
        <rFont val="Calibri"/>
        <family val="2"/>
        <charset val="238"/>
      </rPr>
      <t>:</t>
    </r>
  </si>
  <si>
    <r>
      <t xml:space="preserve">Celková cena </t>
    </r>
    <r>
      <rPr>
        <b/>
        <sz val="11"/>
        <color indexed="8"/>
        <rFont val="Calibri"/>
        <family val="2"/>
        <charset val="238"/>
      </rPr>
      <t>s DPH v €</t>
    </r>
    <r>
      <rPr>
        <b/>
        <sz val="11"/>
        <color theme="1"/>
        <rFont val="Calibri"/>
        <family val="2"/>
        <charset val="238"/>
        <scheme val="minor"/>
      </rPr>
      <t xml:space="preserve"> za 4</t>
    </r>
    <r>
      <rPr>
        <b/>
        <sz val="11"/>
        <color indexed="8"/>
        <rFont val="Calibri"/>
        <family val="2"/>
        <charset val="238"/>
      </rPr>
      <t xml:space="preserve"> kalendárne roky</t>
    </r>
    <r>
      <rPr>
        <b/>
        <sz val="11"/>
        <color theme="1"/>
        <rFont val="Calibri"/>
        <family val="2"/>
        <charset val="238"/>
        <scheme val="minor"/>
      </rPr>
      <t>:</t>
    </r>
  </si>
  <si>
    <r>
      <rPr>
        <sz val="11"/>
        <rFont val="Calibri"/>
        <family val="2"/>
        <charset val="238"/>
      </rPr>
      <t>Celková cena</t>
    </r>
    <r>
      <rPr>
        <b/>
        <sz val="11"/>
        <rFont val="Calibri"/>
        <family val="2"/>
        <charset val="238"/>
      </rPr>
      <t xml:space="preserve"> s DPH v € za 4 kalendárne roky:</t>
    </r>
  </si>
  <si>
    <t>UPS pre zálohovanie ovládacieho napätia ZP</t>
  </si>
  <si>
    <t>UPS ZON</t>
  </si>
  <si>
    <t xml:space="preserve">Profylaktická prehliadka </t>
  </si>
  <si>
    <t>ADIRA 6kVA</t>
  </si>
  <si>
    <t>UPS EFFEKTA</t>
  </si>
  <si>
    <t>Kontrola správnej funkcie systému vrátane komunikácie</t>
  </si>
  <si>
    <t>Video dohľad 
D1 - vedúci</t>
  </si>
  <si>
    <t xml:space="preserve">HDMI extender LAN 60m </t>
  </si>
  <si>
    <t>Monitor DAHUA</t>
  </si>
  <si>
    <t xml:space="preserve">Rozvádzače RN a RX </t>
  </si>
  <si>
    <t>Polyesterová skriňa IP55 500x500x300, uzatvorená</t>
  </si>
  <si>
    <t>Polyesterový podstavec do zeme, 500x300x1000 mm</t>
  </si>
  <si>
    <t xml:space="preserve">Montážny panel, kovový pre skriňu 500x500, pevný </t>
  </si>
  <si>
    <t>Vložka polcylindrického zámku 333, systém EMKA</t>
  </si>
  <si>
    <t>Pánt pre skriňu rozvádzača TU</t>
  </si>
  <si>
    <t>Modul Green Box pre TU</t>
  </si>
  <si>
    <t>9732009/SO2304</t>
  </si>
  <si>
    <t xml:space="preserve">Otočná rukoväť s vložkou pre skriňu TOPTEC </t>
  </si>
  <si>
    <t>CPU 1211C – DC/DC/DC, 6DI, 4DO, 2AI, 50kB memory</t>
  </si>
  <si>
    <t>Dvojkomorové návestidlo LED 300mm vrátane upevňovacej súpravy</t>
  </si>
  <si>
    <t>DAHUA</t>
  </si>
  <si>
    <t>LM43-F410</t>
  </si>
  <si>
    <t>Križovatka Mengusovce zjazd</t>
  </si>
  <si>
    <t>VZ1_1</t>
  </si>
  <si>
    <t>MVV - RNR9</t>
  </si>
  <si>
    <t>Vizuálna kontrola, celistvosť, označenie, náterov</t>
  </si>
  <si>
    <t>VZ1_2</t>
  </si>
  <si>
    <t>Kontrola konštrukcie,dotiahnutie skrutkových spojov, funkčnosť</t>
  </si>
  <si>
    <t>VZ1_3</t>
  </si>
  <si>
    <t>Kontrola, údržba a ošetrenie kĺbových častí výsuvného mechanizmu</t>
  </si>
  <si>
    <t>VZ1_4</t>
  </si>
  <si>
    <t>Kontrola funkčnosti + očistenie výsuvného mechanizmu a závesov od prípadných vonkajších necistôt a premazanie závesov a pohyblivých častí zámkov (strelky)</t>
  </si>
  <si>
    <t>VZ1_5</t>
  </si>
  <si>
    <t xml:space="preserve">Kontrola káblových chárničiek </t>
  </si>
  <si>
    <t>VZ1_6</t>
  </si>
  <si>
    <t>Kontrola neporušenosti zariadení v skrini technológie (RNR, TU), dotiahnutie skrutkových spojov mechanických častí</t>
  </si>
  <si>
    <t>VZ1_7</t>
  </si>
  <si>
    <t>Kontrola prepäťovej ochrany</t>
  </si>
  <si>
    <t>VZ1_8</t>
  </si>
  <si>
    <t>Kontrola signalizácie stavu snímača a prenos údajov do vizualizácie</t>
  </si>
  <si>
    <t>VZ1_9</t>
  </si>
  <si>
    <t>Križovatka Mengusovce D1</t>
  </si>
  <si>
    <t>VZ2_1</t>
  </si>
  <si>
    <t>MVV - RNR6</t>
  </si>
  <si>
    <t>VZ2_2</t>
  </si>
  <si>
    <t>VZ2_3</t>
  </si>
  <si>
    <t>VZ2_4</t>
  </si>
  <si>
    <t>VZ2_5</t>
  </si>
  <si>
    <t>VZ2_6</t>
  </si>
  <si>
    <t>VZ2_7</t>
  </si>
  <si>
    <t>VZ2_8</t>
  </si>
  <si>
    <t>VZ2_9</t>
  </si>
  <si>
    <t>Križovatka Poprad zjazd</t>
  </si>
  <si>
    <t>VZ3_1</t>
  </si>
  <si>
    <t>MVV - RNR21</t>
  </si>
  <si>
    <t>VZ3_2</t>
  </si>
  <si>
    <t>VZ3_3</t>
  </si>
  <si>
    <t>VZ3_4</t>
  </si>
  <si>
    <t>VZ3_5</t>
  </si>
  <si>
    <t>VZ3_6</t>
  </si>
  <si>
    <t>VZ3_7</t>
  </si>
  <si>
    <t>VZ3_8</t>
  </si>
  <si>
    <t>VZ3_9</t>
  </si>
  <si>
    <t>Križovatka Poprad D1</t>
  </si>
  <si>
    <t>VZ4_1</t>
  </si>
  <si>
    <t>MVV - TU5</t>
  </si>
  <si>
    <t>VZ4_2</t>
  </si>
  <si>
    <t>VZ4_3</t>
  </si>
  <si>
    <t>VZ4_4</t>
  </si>
  <si>
    <t>VZ4_5</t>
  </si>
  <si>
    <t>VZ4_6</t>
  </si>
  <si>
    <t>VZ4_7</t>
  </si>
  <si>
    <t>VZ4_8</t>
  </si>
  <si>
    <t>VZ5_9</t>
  </si>
  <si>
    <t>Príloha č. 1: Cena za servis a údržbu technologickej časti tunela Bôrik - 1.19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</si>
  <si>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</si>
  <si>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</si>
  <si>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</si>
  <si>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</si>
  <si>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</si>
  <si>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</si>
  <si>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</si>
  <si>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</si>
  <si>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</si>
  <si>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</si>
  <si>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</si>
  <si>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</si>
  <si>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</si>
  <si>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</si>
  <si>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</si>
  <si>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</si>
  <si>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</si>
  <si>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</si>
  <si>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</si>
  <si>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3.1</t>
  </si>
  <si>
    <t>SOS</t>
  </si>
  <si>
    <t>ÚC1, ÚC2, ÚC3, NZJ, NZS, PTO VP, PTO ZP, SOS</t>
  </si>
  <si>
    <t>Stroj</t>
  </si>
  <si>
    <t>plošina</t>
  </si>
  <si>
    <r>
      <rPr>
        <b/>
        <sz val="11"/>
        <color theme="1"/>
        <rFont val="Calibri"/>
        <family val="2"/>
        <charset val="238"/>
        <scheme val="minor"/>
      </rPr>
      <t>Hodinová sadzba</t>
    </r>
    <r>
      <rPr>
        <sz val="11"/>
        <color theme="1"/>
        <rFont val="Calibri"/>
        <family val="2"/>
        <charset val="238"/>
        <scheme val="minor"/>
      </rPr>
      <t xml:space="preserve"> za prenájom v EUR/hod</t>
    </r>
  </si>
  <si>
    <r>
      <t xml:space="preserve">Predpokladaný počet hodín opráv </t>
    </r>
    <r>
      <rPr>
        <b/>
        <sz val="11"/>
        <color theme="1"/>
        <rFont val="Calibri"/>
        <family val="2"/>
        <charset val="238"/>
        <scheme val="minor"/>
      </rPr>
      <t>za celé obdobie účinnosti Dohody</t>
    </r>
  </si>
  <si>
    <r>
      <t xml:space="preserve">Predpokladaný počet hodín prenájmu </t>
    </r>
    <r>
      <rPr>
        <b/>
        <sz val="11"/>
        <color theme="1"/>
        <rFont val="Calibri"/>
        <family val="2"/>
        <charset val="238"/>
        <scheme val="minor"/>
      </rPr>
      <t>za celé obdobie účinnosti Dohody</t>
    </r>
  </si>
  <si>
    <t>Cena za prenájom</t>
  </si>
  <si>
    <r>
      <t xml:space="preserve">Cena za prenájom strojov s obsluhou </t>
    </r>
    <r>
      <rPr>
        <b/>
        <u/>
        <sz val="11"/>
        <color rgb="FFFF0000"/>
        <rFont val="Calibri"/>
        <family val="2"/>
        <charset val="238"/>
        <scheme val="minor"/>
      </rPr>
      <t>(neposkytované objednávateľom)</t>
    </r>
    <r>
      <rPr>
        <b/>
        <sz val="11"/>
        <color theme="1"/>
        <rFont val="Calibri"/>
        <family val="2"/>
        <charset val="238"/>
        <scheme val="minor"/>
      </rPr>
      <t xml:space="preserve"> pre opravy technologického vybavenia tunela Bôrik, podjazdu Lučivná a informačného systému diaľnice</t>
    </r>
    <r>
      <rPr>
        <b/>
        <sz val="11"/>
        <color indexed="8"/>
        <rFont val="Calibri"/>
        <family val="2"/>
        <charset val="238"/>
      </rPr>
      <t xml:space="preserve"> za celé obdobie účinnosti Dohody</t>
    </r>
  </si>
  <si>
    <t>môže byť predmetom redukcie</t>
  </si>
  <si>
    <t>áno</t>
  </si>
  <si>
    <t>Tunel Bôrik - technologická časť: Prepojenie kamerového dohľadu tunelov Šibenik a Bôrik</t>
  </si>
  <si>
    <t>Prepojenie kamerového dohľadu tunelov Šibenik a Bôrik</t>
  </si>
  <si>
    <t>Hlavný ventilátor - komplet, v nerezovom prevedení vrátane lopatiek a obehového kolesa</t>
  </si>
  <si>
    <t>február, máj, august, november</t>
  </si>
  <si>
    <t>apríl, október</t>
  </si>
  <si>
    <t>október</t>
  </si>
  <si>
    <t>Spolu</t>
  </si>
  <si>
    <t xml:space="preserve">Konzola pre kamerový kryt v nerezovom prevedení 316L vrátane spojovacieho materiálu  </t>
  </si>
  <si>
    <t>počet 
zariadení</t>
  </si>
  <si>
    <t>počet
zariadení</t>
  </si>
  <si>
    <t xml:space="preserve">LCD monitor 21.5" Dell P2214H Professional </t>
  </si>
  <si>
    <t>DELL</t>
  </si>
  <si>
    <t>P2214H</t>
  </si>
  <si>
    <t>Kamerová skriňa komplet vrátane výzbroje/AP komplet -  DELTECH, a.s.</t>
  </si>
  <si>
    <t>DELTECH</t>
  </si>
  <si>
    <t>NMS DataLoger</t>
  </si>
  <si>
    <t>HAJ400DT+</t>
  </si>
  <si>
    <t>Otočná kamera ROBOT 2MPx, IP 23X OPTICAL ZOOM, 16X DIGITAL ZOOM, WDR,3D DNR, DEFOG, IR 200M, 360° PTZ, IP66</t>
  </si>
  <si>
    <t>Hikvision</t>
  </si>
  <si>
    <t>DS-2DY9185-AI2</t>
  </si>
  <si>
    <t>Spare IR reflector</t>
  </si>
  <si>
    <t>DA-275-DJ25</t>
  </si>
  <si>
    <t>FLP-B+C MAXI V/2</t>
  </si>
  <si>
    <t>FLP-12,5 V/4 S</t>
  </si>
  <si>
    <t>Zvodič bleskových prudov</t>
  </si>
  <si>
    <t>BDG-24</t>
  </si>
  <si>
    <t>DL-1G RJ45</t>
  </si>
  <si>
    <t>DP-024-V/1-F16</t>
  </si>
  <si>
    <t xml:space="preserve">Prepojovacia krabica 315 x 264x122 mm </t>
  </si>
  <si>
    <t>SCAME</t>
  </si>
  <si>
    <t>653.05</t>
  </si>
  <si>
    <t>Doska montážna ALUBOX 315x264x122</t>
  </si>
  <si>
    <t>653.015</t>
  </si>
  <si>
    <t>Termostat do rozvádzača pre vykurovacie telesá</t>
  </si>
  <si>
    <t>SCHNEIDER</t>
  </si>
  <si>
    <t>NSYCCOTHC 10A/250VAC 0-60°C 1V</t>
  </si>
  <si>
    <t>Vyhrevné teleso 230V/55W</t>
  </si>
  <si>
    <t>NSYCR50WU2C 230V/55W</t>
  </si>
  <si>
    <t>Kamerová skrinka –  200x300x150mm, IP66, nerez 1.4404 NSYS3X3215 S3X 304L 300X200X150 + NSYMM32</t>
  </si>
  <si>
    <t xml:space="preserve">Spacial S3X </t>
  </si>
  <si>
    <t>Skriňa Thalassa</t>
  </si>
  <si>
    <t>NSYPLM64</t>
  </si>
  <si>
    <t>Mont. plech</t>
  </si>
  <si>
    <t xml:space="preserve">NSYMM64 </t>
  </si>
  <si>
    <t>Bezp.vložka so zámkom č. 3524E do skrine AE</t>
  </si>
  <si>
    <t>Upevnenie Thalassa</t>
  </si>
  <si>
    <t xml:space="preserve">NSYSFP400 </t>
  </si>
  <si>
    <t>Mini digital video transmitter, 1x CC and 2-way data, MM</t>
  </si>
  <si>
    <t>TKH</t>
  </si>
  <si>
    <t>Dual digital video receiver, 1x CC and 2-way data, MM, SA</t>
  </si>
  <si>
    <t xml:space="preserve">UTF 4210 RX-2 /SA </t>
  </si>
  <si>
    <t xml:space="preserve">Prevodník priemyselný </t>
  </si>
  <si>
    <t>IMC-21A-M-SC</t>
  </si>
  <si>
    <t>Licencia pre videoserver</t>
  </si>
  <si>
    <t>SP-PRO Base Diva-Sense</t>
  </si>
  <si>
    <t>Licencie na pripojenie kamery -SP-VCH</t>
  </si>
  <si>
    <t>SP-VCH</t>
  </si>
  <si>
    <t>Videoserver DIVA (Maste, Slave)</t>
  </si>
  <si>
    <t>NVH-2608XR  Video server 19", Xeon, 3U, SSD, 16-port HS RAID, RPSU- redundatný zdroj vrátane licencie SENSE, systém kompatibilný a integrovateľný do existujúceho systému</t>
  </si>
  <si>
    <t>Video Server Storage Disc</t>
  </si>
  <si>
    <t>NVH-96TB - 6 TB HDD určené pre server NVH 2516 XR</t>
  </si>
  <si>
    <t xml:space="preserve">Klientska stanica </t>
  </si>
  <si>
    <t xml:space="preserve">NVH-1101 Klienetska pracovná a zobrazovacia stanica SENSE  - Viewer hardware, i7, SSD (desktop/tower) </t>
  </si>
  <si>
    <t>DVI výstup pre štyri monitory NVH-QUAD Quad DVI output for NVH-11xx, NVH-15xx, NVH-XS15xx</t>
  </si>
  <si>
    <t xml:space="preserve">NVH-QUAD  </t>
  </si>
  <si>
    <t>I/O modul</t>
  </si>
  <si>
    <t>NVH-IO 6x I/O contacts, Ethernet interface pre pipojwenie k SENSE serveru</t>
  </si>
  <si>
    <t>IP, MPEG2/4, H.264 Video encoder</t>
  </si>
  <si>
    <t>C60</t>
  </si>
  <si>
    <t>Compact 1-ch video encoder, dual stream H.264/MJPEG, 960H, zdroj</t>
  </si>
  <si>
    <t>Compact 4-ch video encoder, dual stream H.264/MJPEG, 960H, zdroj</t>
  </si>
  <si>
    <t>16-ch modular video encoder, 1U 19-inch rack, dual stream H.264/MJPEG, 960H, PSU</t>
  </si>
  <si>
    <t>EVE 4x4V2</t>
  </si>
  <si>
    <t>Media converter</t>
  </si>
  <si>
    <t xml:space="preserve">XSNet 3300MC </t>
  </si>
  <si>
    <t>Surveillance Controller  Desktop, USB, hall effect joystick</t>
  </si>
  <si>
    <t>Weatherproof Housing (330), Heater, Central Plug, RAL9016/703 kryt kamier</t>
  </si>
  <si>
    <t>VHM/ZLB-W</t>
  </si>
  <si>
    <t xml:space="preserve">TPLINK_TL-SG1008PE </t>
  </si>
  <si>
    <t>TP LINK</t>
  </si>
  <si>
    <t xml:space="preserve">SG1008PE </t>
  </si>
  <si>
    <t>Transformátor TRL012/ST44, 230VAC/24VAC</t>
  </si>
  <si>
    <t>TPC</t>
  </si>
  <si>
    <t>TRL 012/ST44 230/24  150W</t>
  </si>
  <si>
    <t>Rozv. stojanový 42U/800x1000 predné a zadne dvere perforov</t>
  </si>
  <si>
    <t>Triton</t>
  </si>
  <si>
    <t xml:space="preserve">RMA-42-L81-CAY-A1-MAA </t>
  </si>
  <si>
    <t xml:space="preserve">Podstavec s filtrom </t>
  </si>
  <si>
    <t xml:space="preserve">RAC-PO-X81-XN </t>
  </si>
  <si>
    <t xml:space="preserve">Switch 5-port 10/100Mbps Ethernet switch, 2x </t>
  </si>
  <si>
    <t xml:space="preserve">Zyxel </t>
  </si>
  <si>
    <t xml:space="preserve">ES-105A </t>
  </si>
  <si>
    <t>Security Firewall, VPN: 10x IPSec/ 7x SSL (2 default ), 4x 1Gbps (3x LAN/DMZ, 1x WAN) USG40-EU0101F</t>
  </si>
  <si>
    <t>ZyWALL USG40</t>
  </si>
  <si>
    <t xml:space="preserve">Pozinkovaný držiak kamier vrátane spojovacieho materiálu, Držiak 2 kam VPT42 na bet.stĺp </t>
  </si>
  <si>
    <t>2G-B-2209-Z</t>
  </si>
  <si>
    <t>Konzola s prírubou</t>
  </si>
  <si>
    <t>PBS 13,5/6 EPV stožiar 13,5m</t>
  </si>
  <si>
    <t>Patch kábel CAT5E UTP PVC 0,5m</t>
  </si>
  <si>
    <t>Prepäťová ochrana DA.275 - DJ</t>
  </si>
  <si>
    <t xml:space="preserve">Ústredňa </t>
  </si>
  <si>
    <t>SATEL</t>
  </si>
  <si>
    <t>Integra 64</t>
  </si>
  <si>
    <t>Integra 32</t>
  </si>
  <si>
    <t>LCD klávesnica zabezpečovacieho systému</t>
  </si>
  <si>
    <t>INT-KLFR-SSW</t>
  </si>
  <si>
    <t>Externá zálohovaná siréna s akumulátorom</t>
  </si>
  <si>
    <t>SPLZ-1011 R</t>
  </si>
  <si>
    <t>PIR+MW s konzolou</t>
  </si>
  <si>
    <t>COBALT PLUS</t>
  </si>
  <si>
    <t>Kovový magnetický kontakt</t>
  </si>
  <si>
    <t>B-3A</t>
  </si>
  <si>
    <t>ADAM 6060</t>
  </si>
  <si>
    <t>Napájací zdroj 1PS 13V8/5A</t>
  </si>
  <si>
    <t>Akumulátor 12 V / 26 Ah</t>
  </si>
  <si>
    <t>Akumulátor 12 V / 17 Ah</t>
  </si>
  <si>
    <t>Akumulátor 12 V / 7 Ah</t>
  </si>
  <si>
    <t>4 digitálne vstupy, 4 výstupné relátka, teplomer, komunikácia Ethernet, pripojeteľnosť vstupov napäťových / kontakty, výstupné relé s prepínacím kontaktom, teplomer v rozsahu -55 až +125 °C.</t>
  </si>
  <si>
    <t>Quido ETH 4/4</t>
  </si>
  <si>
    <t>Ethernet (10/100 Mb) cez nekrížený pár vodičov na vzdialenosť až 2600m, odolné priemyslové prevedenie, 1x 10/100BaseTX Ethernet port s RJ45 konektorom</t>
  </si>
  <si>
    <t>EIR2-EXTEND</t>
  </si>
  <si>
    <t xml:space="preserve">Exteriérový duálny (PIR+MW) detektor vhodný pre široké spektrum, detekčná charakteristika typ vejár max. 30 x 20 m, odporúčaná montážna výška 1,5-6m. Pracovná frekvencia MW časti 9,36 GHz. </t>
  </si>
  <si>
    <t>GJD360 Duál</t>
  </si>
  <si>
    <t>IR Bariéra 2 lúčová IP54</t>
  </si>
  <si>
    <t>Optex</t>
  </si>
  <si>
    <t>Optex AX-250+</t>
  </si>
  <si>
    <t>PC so zobrazovacím softvérom</t>
  </si>
  <si>
    <t>Modem/prevodník</t>
  </si>
  <si>
    <t>Adwantech</t>
  </si>
  <si>
    <t>VDSL2 Industrial Ethernet Extender 701MI Series</t>
  </si>
  <si>
    <t>VDSL2 SFP Modem For Long Reach Ethernet</t>
  </si>
  <si>
    <t>EKI-1751 10/100BASE-T, Ethernet Over VDSL2</t>
  </si>
  <si>
    <t>EKI-1751I Industrial Ethernet Over VDSL2 with M12</t>
  </si>
  <si>
    <t>Komunikačný modul  RS 485/TCP/IP</t>
  </si>
  <si>
    <t>ETHM -1 +</t>
  </si>
  <si>
    <t>Vizuálna kontrola kamier</t>
  </si>
  <si>
    <t>Prípravné práce k inšpekčnej kontrole</t>
  </si>
  <si>
    <t>Vyčistenie ochranného krytu kamerovej zostavy zvonku</t>
  </si>
  <si>
    <t>Kontrola kvality videosignálu na výstupe z kamery a kontrola kvality signálu na sieťovej úrovi v káblovej skrinke</t>
  </si>
  <si>
    <t>Kontrola stavu napájacej sústavy pre zabezpečenie predpísaného napájania kamery</t>
  </si>
  <si>
    <t xml:space="preserve">Kontrola tesnosti všetkých káblových priechodiek, konektorov v statíve, prepojov ochranný kryt - statív, </t>
  </si>
  <si>
    <t>Kontrola komunikácie so samotnou kamerou, vrátane kontrola backfokusu</t>
  </si>
  <si>
    <t>Nastavenie polohovania a ostrenia</t>
  </si>
  <si>
    <t>Kontrola plynulosti pohybu zoom objektívu,- kontrola funkcie SCS obvodu kamery podľa postupu určeného výrobcom kamery</t>
  </si>
  <si>
    <t>Premazanie a vyčistenie pohyblivých časti objektívu</t>
  </si>
  <si>
    <t>Kontrola plynulosti pohybu otočného statívu</t>
  </si>
  <si>
    <t xml:space="preserve">Premazanie a vyčistenie pohyblivých časti otočné statívu </t>
  </si>
  <si>
    <t>Kontrola funkčnosti vyhrievacích telies a termostatov v kamerovej zostave</t>
  </si>
  <si>
    <t xml:space="preserve">Vyčistenie rotačného mechanizmu vrátane odstránenia prebytočného maziva </t>
  </si>
  <si>
    <t>Kontrola a meranie optickej/metalickej trasy medzi KD a TU</t>
  </si>
  <si>
    <t>Kontrola komunikačného rozhrania a prenosu signálu po LAN</t>
  </si>
  <si>
    <t>Správa o profylaktickej prehliadke v elektronickej forme</t>
  </si>
  <si>
    <t>Vizuálna kontrola technického stavu</t>
  </si>
  <si>
    <t>Kontrola dotiahnutie spojov</t>
  </si>
  <si>
    <t>Kontrola funkčnosti elektrických obvodov a uzemnenia</t>
  </si>
  <si>
    <t>Kontrola napájacích napätí a káblových prepojení</t>
  </si>
  <si>
    <t>Kontrola uzemnenia - korodovanie, očistenie a ošetrenie</t>
  </si>
  <si>
    <t xml:space="preserve">Skúška komunikačného rozhrania a prenosu prevádzkových stavov do CRS </t>
  </si>
  <si>
    <t>Skúška komunikačného rozhrania a prenosu signálu po LAN</t>
  </si>
  <si>
    <t>Kontrola záznamov (logov), systémové hlásenia. LAN komunikácia</t>
  </si>
  <si>
    <t>Kontrola fixácie prepojovacích káblov</t>
  </si>
  <si>
    <t>Aktualizácie firmwaru podľa doporučenia výrobcu</t>
  </si>
  <si>
    <t>Záloha konfigurácie</t>
  </si>
  <si>
    <t>Kontrola funkčnosti a stavu zdrojovej časti</t>
  </si>
  <si>
    <t>Kontrola a čistenie technologických a prenosových 
zariadení UTO, aktívne prvky switche...</t>
  </si>
  <si>
    <t xml:space="preserve">Kontrola a meranie uzemnenia </t>
  </si>
  <si>
    <t>Kontrola uzemnenia - korodovanie, očistenie
a ošetrenie</t>
  </si>
  <si>
    <t>Kontrola izolačného stavu a impedancie 
vypínacej slučky</t>
  </si>
  <si>
    <t>Kontrola a čistenie technologických a prenosových 
zariadení UTO</t>
  </si>
  <si>
    <t>Kontrola, odstránenie nečistôt,kontr.optických konektorov, kontrola polomerov prepojovacích káblov</t>
  </si>
  <si>
    <t>Výstupná správa a protokol</t>
  </si>
  <si>
    <t>Kontrola záznamov (logov) operačného systému (OS)</t>
  </si>
  <si>
    <t>Kontrola záznamov (logov) aplikačného programového vybavenia</t>
  </si>
  <si>
    <t>Kontrola celistvosti databáz</t>
  </si>
  <si>
    <t>Kontrola zaplnenia hard diskov a ich defragmentácia</t>
  </si>
  <si>
    <t xml:space="preserve">Antivírová kontrola </t>
  </si>
  <si>
    <t>Kontrola pripravenosti záložných zdrojov napájania</t>
  </si>
  <si>
    <t>Kontrola funkčnosti a diagnostika UTO PC serverov</t>
  </si>
  <si>
    <t>Profylaktická prehliadka UTO PC serverov</t>
  </si>
  <si>
    <t>Kontrola funkcie videodetekcie a archivovania
videozáznamu</t>
  </si>
  <si>
    <t>Kamerová skrinka</t>
  </si>
  <si>
    <t>Rozvádzač videodohľadu</t>
  </si>
  <si>
    <t xml:space="preserve">Server DIVA - master, Server DIVA - slave 1, Server DIVA - slave 2, </t>
  </si>
  <si>
    <t>Kamerový systém</t>
  </si>
  <si>
    <t>Odborná prehliadka, Odborná skúška, Revízna správa</t>
  </si>
  <si>
    <t>ISD</t>
  </si>
  <si>
    <t>Vizuálna kontrola optických káblových trás - uloženie káblov, rošty, žľaby, prepážky, káblové šachty</t>
  </si>
  <si>
    <t>Kontrolné meranie prenosových vlastností a útlmu OK - metóda OTDR</t>
  </si>
  <si>
    <t>kd31</t>
  </si>
  <si>
    <t>kd32</t>
  </si>
  <si>
    <t>kd33</t>
  </si>
  <si>
    <t>kd34</t>
  </si>
  <si>
    <t>kd35</t>
  </si>
  <si>
    <t>kd36</t>
  </si>
  <si>
    <t>kd37</t>
  </si>
  <si>
    <t>kd38</t>
  </si>
  <si>
    <t>kd39</t>
  </si>
  <si>
    <t>kd40</t>
  </si>
  <si>
    <t>kd41</t>
  </si>
  <si>
    <t>kd42</t>
  </si>
  <si>
    <t>kd43</t>
  </si>
  <si>
    <t>kd44</t>
  </si>
  <si>
    <t>kd45</t>
  </si>
  <si>
    <t>kd46</t>
  </si>
  <si>
    <t>kd47</t>
  </si>
  <si>
    <t>kd48</t>
  </si>
  <si>
    <t>kd49</t>
  </si>
  <si>
    <t>kd50</t>
  </si>
  <si>
    <t>kd51</t>
  </si>
  <si>
    <t>kd52</t>
  </si>
  <si>
    <t>kd53</t>
  </si>
  <si>
    <t>kd54</t>
  </si>
  <si>
    <t>kd55</t>
  </si>
  <si>
    <t>kd56</t>
  </si>
  <si>
    <t>kd57</t>
  </si>
  <si>
    <t>kd58</t>
  </si>
  <si>
    <t>kd59</t>
  </si>
  <si>
    <t>kd60</t>
  </si>
  <si>
    <t>kd61</t>
  </si>
  <si>
    <t>kd62</t>
  </si>
  <si>
    <t>kd63</t>
  </si>
  <si>
    <t>kd64</t>
  </si>
  <si>
    <t>kd65</t>
  </si>
  <si>
    <t>kd66</t>
  </si>
  <si>
    <t>kd67</t>
  </si>
  <si>
    <t>Video dohľad</t>
  </si>
  <si>
    <t>Operátorská PC stanica</t>
  </si>
  <si>
    <t>OD PZ, Zimná údržba</t>
  </si>
  <si>
    <t>Kontrola funkčnosti a diagnostika UTO PC stanice</t>
  </si>
  <si>
    <t>Profylaktická prehliadka UTO PC stanice</t>
  </si>
  <si>
    <t>Kontrola čistoty a odstránenie nečistôt</t>
  </si>
  <si>
    <t>Kontrola farebného nastavenia a geometrie obrazu</t>
  </si>
  <si>
    <t>pOP51</t>
  </si>
  <si>
    <t>pOP52</t>
  </si>
  <si>
    <t>pOP53</t>
  </si>
  <si>
    <t>pOP54</t>
  </si>
  <si>
    <t>pOP55</t>
  </si>
  <si>
    <t>pOP56</t>
  </si>
  <si>
    <t>pOP57</t>
  </si>
  <si>
    <t>pOP58</t>
  </si>
  <si>
    <t>pOP59</t>
  </si>
  <si>
    <t>Hlavné osvetlenie</t>
  </si>
  <si>
    <t>h_osv1</t>
  </si>
  <si>
    <t>PTR, ĽTR</t>
  </si>
  <si>
    <t>Kontrola stavu svietidiel - vizuálna kontrola</t>
  </si>
  <si>
    <t>h_osv2</t>
  </si>
  <si>
    <t>Kontrola funkčnosti svetelných zdrojov - vizuálna kontrola</t>
  </si>
  <si>
    <t>h_osv3</t>
  </si>
  <si>
    <t>Dodávka svetelných zdrojov</t>
  </si>
  <si>
    <t>h_osv4</t>
  </si>
  <si>
    <t>Výmena jednotlivých nefunkčných zdrojov</t>
  </si>
  <si>
    <t>h_osv5</t>
  </si>
  <si>
    <t>Vyčistenie svietidiel od prachu a nečistôt</t>
  </si>
  <si>
    <t>h_osv6</t>
  </si>
  <si>
    <t>Skupinová výmena zdrojov pri odsvietení 16 000 hod.</t>
  </si>
  <si>
    <t>h_osv7</t>
  </si>
  <si>
    <t>Osvetlenie núdzových zálivov</t>
  </si>
  <si>
    <t>nz_osv1</t>
  </si>
  <si>
    <t>nz_osv2</t>
  </si>
  <si>
    <t>nz_osv3</t>
  </si>
  <si>
    <t>nz_osv4</t>
  </si>
  <si>
    <t>nz_osv5</t>
  </si>
  <si>
    <t>nz_osv6</t>
  </si>
  <si>
    <t>nz_osv7</t>
  </si>
  <si>
    <t>Svietidlá DAMBACH LED</t>
  </si>
  <si>
    <t>dambach1</t>
  </si>
  <si>
    <t>dambach2</t>
  </si>
  <si>
    <t>dambach3</t>
  </si>
  <si>
    <t>dambach4</t>
  </si>
  <si>
    <t>dambach5</t>
  </si>
  <si>
    <t>dambach6</t>
  </si>
  <si>
    <t>Svietidlá SwaroLine 6xLED</t>
  </si>
  <si>
    <t>swl1</t>
  </si>
  <si>
    <t>swl2</t>
  </si>
  <si>
    <t>swl3</t>
  </si>
  <si>
    <t>swl4</t>
  </si>
  <si>
    <t>Výmena jednotlivých nefunkčných svietidiel</t>
  </si>
  <si>
    <t>swl5</t>
  </si>
  <si>
    <t>swl6</t>
  </si>
  <si>
    <t>Svietidlá SwaroFlex - vodiace osvetlenie</t>
  </si>
  <si>
    <t>swflex1</t>
  </si>
  <si>
    <t>swflex2</t>
  </si>
  <si>
    <t>swflex3</t>
  </si>
  <si>
    <t>swflex4</t>
  </si>
  <si>
    <t>swflex5</t>
  </si>
  <si>
    <t>swflex6</t>
  </si>
  <si>
    <t xml:space="preserve">Osvetlenie v priečných prepojeniach </t>
  </si>
  <si>
    <t>pposv1</t>
  </si>
  <si>
    <t>PP01 - PP03</t>
  </si>
  <si>
    <t>pposv2</t>
  </si>
  <si>
    <t>pposv3</t>
  </si>
  <si>
    <t>pposv4</t>
  </si>
  <si>
    <t>Výmena jednotlivých nefunkčných zdrojov svietidiel</t>
  </si>
  <si>
    <t>pposv5</t>
  </si>
  <si>
    <t>pposv6</t>
  </si>
  <si>
    <t>1.20</t>
  </si>
  <si>
    <t>Príloha č. 1: Cena za servis a údržbu technologickej časti tunela Bôrik - 1.20</t>
  </si>
  <si>
    <t>Trafostanice ZP - (T1A, T1B, J1,RE1)</t>
  </si>
  <si>
    <t>tszp1</t>
  </si>
  <si>
    <t>TS ZP</t>
  </si>
  <si>
    <t>Kontrola stavu zariadení (T1A, T1B, J1,RE1) - vizuálna kontrola</t>
  </si>
  <si>
    <t>tszp2</t>
  </si>
  <si>
    <t>Kontrola vykonania záskoku</t>
  </si>
  <si>
    <t>tszp3</t>
  </si>
  <si>
    <t>Transformátory ZP</t>
  </si>
  <si>
    <t>t1ab1</t>
  </si>
  <si>
    <t>T1A, T1B</t>
  </si>
  <si>
    <t>Skontrolovať utiahnutosť skrutiek na svorkách a odbočkách</t>
  </si>
  <si>
    <t>t1ab2</t>
  </si>
  <si>
    <t>Vyfúkať vzduchom ťažšie prístupné miesta</t>
  </si>
  <si>
    <t>t1ab3</t>
  </si>
  <si>
    <t>VN rozvádzač ZP</t>
  </si>
  <si>
    <t>vnzp1</t>
  </si>
  <si>
    <t>J1</t>
  </si>
  <si>
    <t>vnzp2</t>
  </si>
  <si>
    <t>Očistenie zariadenía od prachu a nečistôt</t>
  </si>
  <si>
    <t>Elektromerová rozvodnica ZP</t>
  </si>
  <si>
    <t>rezp1</t>
  </si>
  <si>
    <t>RE1</t>
  </si>
  <si>
    <t>rezp2</t>
  </si>
  <si>
    <t>rezp3</t>
  </si>
  <si>
    <t>Kontrola funkčnosti zariadenia - vizuálna kontrola</t>
  </si>
  <si>
    <t xml:space="preserve">Ochranné pomôcky v TS ZP </t>
  </si>
  <si>
    <t>opts1</t>
  </si>
  <si>
    <t>Kontrola kompletnosti</t>
  </si>
  <si>
    <t>Trafostanice VP - (T2A, T2B, J2,RE2)</t>
  </si>
  <si>
    <t>tsvp1</t>
  </si>
  <si>
    <t>TS VP</t>
  </si>
  <si>
    <t>Kontrola stavu zariadení (T2A, T2B, J2,RE2) - vizuálna kontrola</t>
  </si>
  <si>
    <t>tsvp2</t>
  </si>
  <si>
    <t>tsvp3</t>
  </si>
  <si>
    <t>Transformátory VP</t>
  </si>
  <si>
    <t>t2ab1</t>
  </si>
  <si>
    <t>T2A, T2B</t>
  </si>
  <si>
    <t>t2ab2</t>
  </si>
  <si>
    <t>t2ab3</t>
  </si>
  <si>
    <t>VN rozvádzač VP</t>
  </si>
  <si>
    <t>vnvp1</t>
  </si>
  <si>
    <t>J2</t>
  </si>
  <si>
    <t>vnvp2</t>
  </si>
  <si>
    <t>Elektromerová rozvodnica VP</t>
  </si>
  <si>
    <t>revp1</t>
  </si>
  <si>
    <t>RE2</t>
  </si>
  <si>
    <t>revp2</t>
  </si>
  <si>
    <t>revp3</t>
  </si>
  <si>
    <t>Ochranné pomôcky v TS VP</t>
  </si>
  <si>
    <t>opts2</t>
  </si>
  <si>
    <t>Uzemňovacia sústava tunela Bôrik PS 271-64.113</t>
  </si>
  <si>
    <t>uzem1</t>
  </si>
  <si>
    <t xml:space="preserve">Bôrik </t>
  </si>
  <si>
    <t>Rozvádzače PTO ZP - RH1A(B), RC1A(B), RG1, RU1, RVOS1, RVOK1</t>
  </si>
  <si>
    <t>rhzp1</t>
  </si>
  <si>
    <t>RH1A(B), RC1A(B), RG1, RU1, RVOS1, RVOK1</t>
  </si>
  <si>
    <t>rhzp2</t>
  </si>
  <si>
    <t>rhzp3</t>
  </si>
  <si>
    <t>Kontrola signalizačných stavov - vizuálna</t>
  </si>
  <si>
    <t>rhzp4</t>
  </si>
  <si>
    <t>rhzp5</t>
  </si>
  <si>
    <t>rhzp6</t>
  </si>
  <si>
    <t>rhzp7</t>
  </si>
  <si>
    <t>rhvp1</t>
  </si>
  <si>
    <t>RH2A(B), RC2A(B), RG2, RU2, RVOS2, RVOK2</t>
  </si>
  <si>
    <t>rhvp2</t>
  </si>
  <si>
    <t>rhvp3</t>
  </si>
  <si>
    <t>rhvp4</t>
  </si>
  <si>
    <t>rhvp5</t>
  </si>
  <si>
    <t>rhvp6</t>
  </si>
  <si>
    <t>rhvp7</t>
  </si>
  <si>
    <t>Rozvádzače v priečných prepojeniach a v núdzových zálivoch - RP1(2,3)U, RPA(B)U</t>
  </si>
  <si>
    <t>rppnz1</t>
  </si>
  <si>
    <t>RP1(2,3)U, RPA(B)U</t>
  </si>
  <si>
    <t>rppnz2</t>
  </si>
  <si>
    <t>rppnz3</t>
  </si>
  <si>
    <t>rppnz4</t>
  </si>
  <si>
    <t>rppnz5</t>
  </si>
  <si>
    <t>rppnz6</t>
  </si>
  <si>
    <t>rppnz7</t>
  </si>
  <si>
    <t>Tunel Bôrik - technologická časť: PS 271 – 53 Požiarny vodovod - elektrotechnická časť</t>
  </si>
  <si>
    <t>NN rozvádzače RHS01 - RHS07; RHJ01 - RHJ07; RHZP, RHVP</t>
  </si>
  <si>
    <t>pvnn1</t>
  </si>
  <si>
    <t>RHS01 - RHS07; RHJ01 - RHJ07; RHZP, RHVP</t>
  </si>
  <si>
    <t>Vizuálna obhliadka stavu elektrickcýh zariadení a spojov</t>
  </si>
  <si>
    <t>pvnn2</t>
  </si>
  <si>
    <t>pvnn3</t>
  </si>
  <si>
    <t>Očistiť zariadenie od prachu a nečistôt</t>
  </si>
  <si>
    <t>pvnn4</t>
  </si>
  <si>
    <t>Vykonať podrobnú kontrolu zariadenia, spínacích a istiacich prístrojov</t>
  </si>
  <si>
    <t>pvnn5</t>
  </si>
  <si>
    <t>Kontrola stavu signálov v systéme vizualizácie</t>
  </si>
  <si>
    <t>pvnn6</t>
  </si>
  <si>
    <t>Fyzická kontrola funkčnosti signálov, ich signalizácia vo vizualizácii CRS</t>
  </si>
  <si>
    <t>pvnn7</t>
  </si>
  <si>
    <t>Tunel Bôrik - technologická časť: Elektrotechnická časť portálových objektov tunela Bôrik - západ a východ</t>
  </si>
  <si>
    <t>NN rozvádzač ZP</t>
  </si>
  <si>
    <t>ptozp1</t>
  </si>
  <si>
    <t>RZP</t>
  </si>
  <si>
    <t>ptozp2</t>
  </si>
  <si>
    <t>ptozp3</t>
  </si>
  <si>
    <t>ptozp4</t>
  </si>
  <si>
    <t>NN rozvádzač VP</t>
  </si>
  <si>
    <t>ptovp1</t>
  </si>
  <si>
    <t>RVP</t>
  </si>
  <si>
    <t>ptovp2</t>
  </si>
  <si>
    <t>ptovp3</t>
  </si>
  <si>
    <t>ptovp4</t>
  </si>
  <si>
    <t xml:space="preserve">Bleskozvod objektu západného portálu tunela Bôrik </t>
  </si>
  <si>
    <t>ptozp5</t>
  </si>
  <si>
    <t>Bleskozvod</t>
  </si>
  <si>
    <t>PS 271-53 Požiarny vodovod - elektrotechnická časť</t>
  </si>
  <si>
    <t>1.21</t>
  </si>
  <si>
    <t>1.22</t>
  </si>
  <si>
    <t>1.23</t>
  </si>
  <si>
    <t>1.24</t>
  </si>
  <si>
    <t>9Príloha č. 1: Cena za servis a údržbu technologickej časti tunela Bôrik - 1.6</t>
  </si>
  <si>
    <t>Príloha č. 1: Cena za servis a údržbu technologickej časti tunela Bôrik - 1.21</t>
  </si>
  <si>
    <t>Príloha č. 1: Cena za servis a údržbu technologickej časti tunela Bôrik - 1.22</t>
  </si>
  <si>
    <t>Príloha č. 1: Cena za servis a údržbu technologickej časti tunela Bôrik - 1.23</t>
  </si>
  <si>
    <t>Príloha č. 1: Cena za servis a údržbu technologickej časti tunela Bôrik - 1.24</t>
  </si>
  <si>
    <t>Elektrotechnická časť portálových objektov tunela Bôrik - západ a východ</t>
  </si>
  <si>
    <t>Revízia elektrických pripojení v zmysle</t>
  </si>
  <si>
    <t>10 kVA</t>
  </si>
  <si>
    <t>15 kVA</t>
  </si>
  <si>
    <t>UPS batériová</t>
  </si>
  <si>
    <t>Akumulátor 12V 0,8 Ah</t>
  </si>
  <si>
    <t>Yucell</t>
  </si>
  <si>
    <t>Y08-12</t>
  </si>
  <si>
    <t>Akumulátor 12V 5,4 Ah</t>
  </si>
  <si>
    <t>leaprom</t>
  </si>
  <si>
    <t>lpx12-5,4</t>
  </si>
  <si>
    <t>TUV</t>
  </si>
  <si>
    <t>pTU13V</t>
  </si>
  <si>
    <t>tuv15</t>
  </si>
  <si>
    <t>Doplnenie maziva do UCFL ložísk</t>
  </si>
  <si>
    <t>apríl</t>
  </si>
  <si>
    <t>Náhradný zdroj podjazdu Lučivná - Elektrocentrála J220K</t>
  </si>
  <si>
    <t xml:space="preserve">UPS - bezvýpadkový zdroj </t>
  </si>
  <si>
    <t>plrh1</t>
  </si>
  <si>
    <t>RH1</t>
  </si>
  <si>
    <t>plrh2</t>
  </si>
  <si>
    <t>Vizuálna kontrola rozvádzačov, kontrola termokamerou</t>
  </si>
  <si>
    <t>plrh3</t>
  </si>
  <si>
    <t>plrh4</t>
  </si>
  <si>
    <t>plrh5</t>
  </si>
  <si>
    <t>Kontrola skrutkových spojov a ich dotiahnutie</t>
  </si>
  <si>
    <t>plrh6</t>
  </si>
  <si>
    <t>plrh7</t>
  </si>
  <si>
    <t>Elektrická inštalácia objektov podjazdu Lučivná -  RH1/2.pole</t>
  </si>
  <si>
    <t>plrh8</t>
  </si>
  <si>
    <t>plrh9</t>
  </si>
  <si>
    <t>plrh10</t>
  </si>
  <si>
    <t>plrh11</t>
  </si>
  <si>
    <t>plrh12</t>
  </si>
  <si>
    <t>plrh13</t>
  </si>
  <si>
    <t>plrh14</t>
  </si>
  <si>
    <t xml:space="preserve">Akomodačné osvetlenie podjazdu Lučivná </t>
  </si>
  <si>
    <t>ĽTR, PTR</t>
  </si>
  <si>
    <t xml:space="preserve">Priebežné osvetlenie podjazdu Lučivná </t>
  </si>
  <si>
    <t>Indukčné osvetlenie podjazdu Lučivná - SWAROLINE</t>
  </si>
  <si>
    <t xml:space="preserve">Vonkajšie portálové osvetlenie pred podjazdom Lučivná </t>
  </si>
  <si>
    <t>Kontrola stavu svietidiel a stožiarov - vizuálna kontrola</t>
  </si>
  <si>
    <t xml:space="preserve">Osvetlenie diaľnice na portálových úsekoch pred tunelom </t>
  </si>
  <si>
    <t>ptoosv1</t>
  </si>
  <si>
    <t>ZP, VP</t>
  </si>
  <si>
    <t>ptoosv2</t>
  </si>
  <si>
    <t>ptoosv3</t>
  </si>
  <si>
    <t>ptoosv4</t>
  </si>
  <si>
    <t>ptoosv5</t>
  </si>
  <si>
    <t>ptoosv6</t>
  </si>
  <si>
    <t>TU3V</t>
  </si>
  <si>
    <r>
      <rPr>
        <sz val="9"/>
        <color theme="1"/>
        <rFont val="Calibri"/>
        <family val="2"/>
        <charset val="238"/>
      </rPr>
      <t xml:space="preserve">Σ </t>
    </r>
    <r>
      <rPr>
        <sz val="9"/>
        <color theme="1"/>
        <rFont val="Calibri"/>
        <family val="2"/>
        <charset val="238"/>
        <scheme val="minor"/>
      </rPr>
      <t>ročná</t>
    </r>
  </si>
  <si>
    <t>vn8</t>
  </si>
  <si>
    <t>Kontrola signalizačných stavov stavových LED a hlásení</t>
  </si>
  <si>
    <t>Klimatizačná jednotka - technologická centrála, ZP</t>
  </si>
  <si>
    <t>Radarové skenery</t>
  </si>
  <si>
    <t>Sada vstupných filtračných kondenzátorov</t>
  </si>
  <si>
    <t>Ručné rádiostanice 160MHz - kontrola funkčnosti, stav batérie</t>
  </si>
  <si>
    <t>EFFEKTA</t>
  </si>
  <si>
    <t xml:space="preserve">UPS bateriová, racková 2,6 kVA </t>
  </si>
  <si>
    <t>EVO DSP MM 2.6 RACK TOWER</t>
  </si>
  <si>
    <t>R-KOM</t>
  </si>
  <si>
    <t>R-ISD</t>
  </si>
  <si>
    <t>Jasomery</t>
  </si>
  <si>
    <t>jas1</t>
  </si>
  <si>
    <t>Vizuálna kontrola technického stavu a funkčnosti</t>
  </si>
  <si>
    <t>jas2</t>
  </si>
  <si>
    <t xml:space="preserve">Vizuálna kontrola neporušenosti krytia, upevnenia a čistoty </t>
  </si>
  <si>
    <t>jas3</t>
  </si>
  <si>
    <t>Očistenie optických plôch jasomeru</t>
  </si>
  <si>
    <t>jas4</t>
  </si>
  <si>
    <t>Kontrola nádržky na kvpalinu, doplnenie ostrekovacej kvapaliny</t>
  </si>
  <si>
    <t>jas5</t>
  </si>
  <si>
    <t xml:space="preserve">Kontrola funkčnosti, komunikačného rozhrania a ostreku </t>
  </si>
  <si>
    <t>Kontrola dotiahnutia skrutkových spojov ventilátora podľa predpísaných hodnôt krútiacich momentov pre jednotlivé typy skrutiek od výrobcu ventilátorov</t>
  </si>
  <si>
    <t>Kontrola dotiahnutia skrutkových spojov nosnej konštrukcie podľa predpísaných hodnôt krútiacich momentov pre jednotlivé typy skrutiek od výrobcu ventilátorov</t>
  </si>
  <si>
    <t>Rozvádzač R-UPS</t>
  </si>
  <si>
    <t>Vypracovanie FLANGE protokolov o dotiahnutí skrutkových spojov ventilátora a nosnej konštrukcie</t>
  </si>
  <si>
    <t xml:space="preserve">Dotiahnutie skrutkových spojov vykonať podľa potreby na základe diagnostiky termo kamerou </t>
  </si>
  <si>
    <t>Skontrolovať utiahnutosť skrutiek na prípojniciach, prístrojoch a svorkách</t>
  </si>
  <si>
    <t>každý rok alebo každých 250 motohodín</t>
  </si>
  <si>
    <t>každé dva roky</t>
  </si>
  <si>
    <t>Rozvádzače PTO VP - RH2A(B), RC2A(B), RG2, RU2, RVOS2, RVOK2</t>
  </si>
  <si>
    <t>v zimnom období je nutné vykonávať týždenne</t>
  </si>
  <si>
    <t>termín výkonu servisu SAN sa vzťahuje na termín jarnej a jesennej odstávky tunela Bôrik</t>
  </si>
  <si>
    <t>Iné</t>
  </si>
  <si>
    <t>Kontrola skrutkových spojov, dotiahnutie</t>
  </si>
  <si>
    <t>12/52**</t>
  </si>
  <si>
    <t>v zimnom období sa vykonáva týždenne</t>
  </si>
  <si>
    <t>X***</t>
  </si>
  <si>
    <t xml:space="preserve">dotiahnutie skrutkových spojov vykonať podľa potreby na základe diagnostiky termo kamerou </t>
  </si>
  <si>
    <t>Skontrolovať utiahnutosť skrutiek na prípojniciach, prístrojoch a svorkách, dotiahnutie</t>
  </si>
  <si>
    <t>Špecifikácia ceny za plnenie povinností vyplývajúcich zo Zmluvy KB</t>
  </si>
  <si>
    <t>merná
jednotka</t>
  </si>
  <si>
    <t>denne
(24x7)</t>
  </si>
  <si>
    <t>týždenne</t>
  </si>
  <si>
    <t>mesačne</t>
  </si>
  <si>
    <t>každé 3
mesiace</t>
  </si>
  <si>
    <t>jarná
uzávera</t>
  </si>
  <si>
    <t>jesenná
uzávera</t>
  </si>
  <si>
    <t>poznámka</t>
  </si>
  <si>
    <t>Plnenie podmienok odseku 1 čl.  V Zmuvy KB</t>
  </si>
  <si>
    <t>zabezpečiť bezpečnostné povedomie svojich zamestnancov</t>
  </si>
  <si>
    <t>sledovať výstrahy a varovania (od overených odborných zdrojov SKCERT, NBU, výrobcov, ...)</t>
  </si>
  <si>
    <t>hod</t>
  </si>
  <si>
    <t>sledovať hrozby a zraniteľnosti</t>
  </si>
  <si>
    <t>analyzovať  a vyhodnocovať informácie o incidentoch (iba v prípade vzniku závažného incidentu)</t>
  </si>
  <si>
    <t>v prípade vzniku závažných incidentov</t>
  </si>
  <si>
    <t>prijímať varovania, zasielať včasné varovania (v prípade vzniku incidentu)</t>
  </si>
  <si>
    <t>v prípade vzniku incidentu</t>
  </si>
  <si>
    <t>spolupracovať pri zabezpečení bezpečnosti sietí a IS (preveriť opatrenia a súčinnosť pri implementácii opatrení)</t>
  </si>
  <si>
    <t>Plnenie podmienok odseku 2, 3 čl.  V Zmuvy KB</t>
  </si>
  <si>
    <t>2.1</t>
  </si>
  <si>
    <t>vytvorenie správy ohľadom plnenia a sledovania zmien legislatívy, noriem a TP (sumar zmien a opatrení) (je súčasťou zmluvy)</t>
  </si>
  <si>
    <t>Plnenie podmienok odseku 4, 5, 6, 7 čl.  V Zmuvy KB</t>
  </si>
  <si>
    <r>
      <rPr>
        <b/>
        <sz val="10"/>
        <color rgb="FF000000"/>
        <rFont val="Calibri"/>
        <family val="2"/>
        <charset val="238"/>
      </rPr>
      <t xml:space="preserve">d) §8 </t>
    </r>
    <r>
      <rPr>
        <sz val="10"/>
        <color rgb="FF000000"/>
        <rFont val="Calibri"/>
        <family val="2"/>
        <charset val="238"/>
      </rPr>
      <t xml:space="preserve">
viesť zoznamy prístupových práv a privilégií všetkých používateľov spravovaných IS s pravidelnou aktualizáciou zoznamu</t>
    </r>
  </si>
  <si>
    <t>3.2</t>
  </si>
  <si>
    <r>
      <rPr>
        <b/>
        <sz val="10"/>
        <color rgb="FF000000"/>
        <rFont val="Calibri"/>
        <family val="2"/>
        <charset val="238"/>
      </rPr>
      <t>g) §11</t>
    </r>
    <r>
      <rPr>
        <sz val="10"/>
        <color rgb="FF000000"/>
        <rFont val="Calibri"/>
        <family val="2"/>
        <charset val="238"/>
      </rPr>
      <t xml:space="preserve">
vykonávanie hodnotenia zraniteľností nad sledovanými aktívami a prvkami IS</t>
    </r>
  </si>
  <si>
    <t>3.3</t>
  </si>
  <si>
    <t>3.4</t>
  </si>
  <si>
    <t>3.5</t>
  </si>
  <si>
    <t>3.6</t>
  </si>
  <si>
    <t>3.7</t>
  </si>
  <si>
    <t>identifikovanie neoprávnených sieťových spojení na rozhraní s vonkajšou sieťou</t>
  </si>
  <si>
    <t>3.8</t>
  </si>
  <si>
    <t>3.9</t>
  </si>
  <si>
    <t>24 hod. x 365 dní</t>
  </si>
  <si>
    <t>3.10</t>
  </si>
  <si>
    <t>monitorovanie udalosti v sieťach a informačných systémoch (nástroj na detekciu kybernetických bezpečnostných incidentov)</t>
  </si>
  <si>
    <t>3.11</t>
  </si>
  <si>
    <t>3.12</t>
  </si>
  <si>
    <t>3.13</t>
  </si>
  <si>
    <t xml:space="preserve">analyzovanie a vyhodnocovanie záznamov z centrálneho nástroja na zaznamenávanie činností sietí a informačných IS </t>
  </si>
  <si>
    <t>3.14</t>
  </si>
  <si>
    <t>Plnenie podmienok čl.  VI Zmuvy KB</t>
  </si>
  <si>
    <t>4.1</t>
  </si>
  <si>
    <t>Ostatné plnenia vyplývajúce z prílohy č.2 zmluvy o KB</t>
  </si>
  <si>
    <t>pasívna pohotovosť pracovníka na telefóne/e-maile (bezpečnosti/prevádzkový) (čas do reaktivity na bezpečnostnostný incident)</t>
  </si>
  <si>
    <t>aktívna pohotovosť pracovníka pracovníka na telefóne/e-maile (bezpečnosti/prevádzkový) (v rámci výkonu servisných činností)</t>
  </si>
  <si>
    <t>detegovanie existujúcich zraniteľností programových prostriedkov a technických prostriedkov</t>
  </si>
  <si>
    <t>analýza rizík v IT/OT</t>
  </si>
  <si>
    <t>5.8</t>
  </si>
  <si>
    <t>súčinnosť pri audite bezpečnosti Poskytovateľa/Zhotoviteľa a subdodávateľov v zmysle ZoKB a Zmluvy o KB</t>
  </si>
  <si>
    <t>5.9</t>
  </si>
  <si>
    <t>penetračné testy CRS (odsek a, čl.  P.  Audit a kontrolné činnosti vyhlášky č. 179/2020 Z. z.)</t>
  </si>
  <si>
    <t>5.10</t>
  </si>
  <si>
    <t>spolu € (bez DPH)</t>
  </si>
  <si>
    <t>Celková cena bez DPH v € za 1 kalendárny rok:</t>
  </si>
  <si>
    <t>Príloha č. 10 - Cena za plnenie povinností Zmluvy KB</t>
  </si>
  <si>
    <r>
      <t xml:space="preserve">Celková cena </t>
    </r>
    <r>
      <rPr>
        <b/>
        <sz val="11"/>
        <color indexed="8"/>
        <rFont val="Calibri"/>
        <family val="2"/>
        <charset val="238"/>
      </rPr>
      <t>bez DPH v €</t>
    </r>
    <r>
      <rPr>
        <b/>
        <sz val="11"/>
        <color theme="1"/>
        <rFont val="Calibri"/>
        <family val="2"/>
        <charset val="238"/>
        <scheme val="minor"/>
      </rPr>
      <t xml:space="preserve"> za 4</t>
    </r>
    <r>
      <rPr>
        <b/>
        <sz val="11"/>
        <rFont val="Calibri"/>
        <family val="2"/>
        <charset val="238"/>
      </rPr>
      <t xml:space="preserve"> kalendárne roky</t>
    </r>
    <r>
      <rPr>
        <b/>
        <sz val="11"/>
        <color indexed="8"/>
        <rFont val="Calibri"/>
        <family val="2"/>
        <charset val="238"/>
      </rPr>
      <t>:</t>
    </r>
  </si>
  <si>
    <t>Elektro a montážne práce</t>
  </si>
  <si>
    <t>Softvérové a progamátorské práce</t>
  </si>
  <si>
    <t>Stavebné práce</t>
  </si>
  <si>
    <t>Projekčné práce</t>
  </si>
  <si>
    <t>Funkčné skúšky, testy a zaškolenie obsluhy</t>
  </si>
  <si>
    <t>Projektový manažment</t>
  </si>
  <si>
    <t>Celkové očistenie ventilátora (povrch + vnútro)</t>
  </si>
  <si>
    <t>Štart ventilátora na 30min so zaznamenaním odberu elektrickej energie a kontrolou vibrácií Wolter</t>
  </si>
  <si>
    <t>Kontrola motora, ložísk, premazanie</t>
  </si>
  <si>
    <t>Štart ventilátora na 30min so zaznamenaním odberu elektrickej energie a kontrolou vibrácií Zitrón</t>
  </si>
  <si>
    <t>Kontrola lopatiek obehového kolesa a skeletu ventilátora - medzera medzi nimi nesmie byť menšia ako 2mm Wolter</t>
  </si>
  <si>
    <t>Zistenie zvláštnych zvukov Zitrón</t>
  </si>
  <si>
    <t>Kontrola snímačov teploty a vykurovania Zitrón *</t>
  </si>
  <si>
    <t>Kontrola snímača vibrácií Zitrón *</t>
  </si>
  <si>
    <t>Kontrola lopatiek obehového kolesa a skeletu ventilátora - medzera medzi nimi nesmie byť menšia ako 5mm Zitrón *</t>
  </si>
  <si>
    <t>Vykonáva sa na skutočnom množstve inštalovaných zariadení (v čase uzatvárania rámcovej dohody je počet zariadení 4)</t>
  </si>
  <si>
    <t>259.</t>
  </si>
  <si>
    <t>Všeobecné</t>
  </si>
  <si>
    <t>Systémy, licencie a certifikáty</t>
  </si>
  <si>
    <t>Kontrola dostupnosti aktualizácií softvérov a inštalácia dostupných aktualizácií, kontrola platnosti licencií a prípadná obnova licencií, kontrola a aktualizácia bezpečnostných certifikátov</t>
  </si>
  <si>
    <t>Rozvodňa podjazdu Lučivná - RH1/1.pole</t>
  </si>
  <si>
    <t>Diaľnica D1 Liptovský Mikuláš – Važec</t>
  </si>
  <si>
    <t>Diaľnica D1 Važec – Mengusovce</t>
  </si>
  <si>
    <t>Diaľnica D1 Mengusovce – Jánovce, I. úsek</t>
  </si>
  <si>
    <t>Diaľnica D1 Mengusovce – Jánovce, II. úsek</t>
  </si>
  <si>
    <t>Diaľnica D1 Mengusovce – Jánovce, III. úsek</t>
  </si>
  <si>
    <t>Diaľnica D1 Jánovce – Jablonov, I. úsek</t>
  </si>
  <si>
    <t>Diaľnica D1 Važec – Mengusovce – Jánovce, I., II. a III. úsek – Jablonov, I. úsek, Informačný systém diaľnice – stavebná časť</t>
  </si>
  <si>
    <t xml:space="preserve">Tunel Bôrik, technologická časť </t>
  </si>
  <si>
    <t>Podjazd Lučivná, technologická časť</t>
  </si>
  <si>
    <t>Kybernetická bezpečnosť</t>
  </si>
  <si>
    <t>harmonogram</t>
  </si>
  <si>
    <t>1 x ročne
(najneskôr do 28.02.)</t>
  </si>
  <si>
    <t>Cena za servis tunela Bôrik</t>
  </si>
  <si>
    <t>Cena za servis podjazdu Lučivná</t>
  </si>
  <si>
    <t>Cena za servis ISD</t>
  </si>
  <si>
    <t>Cena za náhradné diely</t>
  </si>
  <si>
    <t>Cena za opravy</t>
  </si>
  <si>
    <t>Cena za plnenie povinností Zmluvy KB</t>
  </si>
  <si>
    <t xml:space="preserve">Cena za celý predmet zákazky </t>
  </si>
  <si>
    <t>Technologické vybavenie diaľnice D1</t>
  </si>
  <si>
    <t>Hodnotiace správy</t>
  </si>
  <si>
    <t>správy o vykonávaní činnosti za príslušný kalendárny mesiac v elektronickej forme</t>
  </si>
  <si>
    <t>Technologické vybavenie tunela Bôrik a podjazdu Lučivná</t>
  </si>
  <si>
    <t>podrobná správa o zhodnotení stavu technologického vybavenia tunela Bôrik a podjazdu Lučivná</t>
  </si>
  <si>
    <t>podrobná správa o zhodnotení stavu technologického vybavenia diaľnice D1</t>
  </si>
  <si>
    <t>1 x mesačne
(najneskôr do 10 kal. dní)</t>
  </si>
  <si>
    <t>Ventilátor - komplet</t>
  </si>
  <si>
    <t>Zitrón</t>
  </si>
  <si>
    <t>JZRi 10-30/4</t>
  </si>
  <si>
    <t>Obežné koleso</t>
  </si>
  <si>
    <t>AISI 316L impeller for JZRi 10-30/4</t>
  </si>
  <si>
    <t>Elektromotor</t>
  </si>
  <si>
    <t>30kW motor for JZRi 10-30/4</t>
  </si>
  <si>
    <t>Sada vibračných izolátorov (4ks)</t>
  </si>
  <si>
    <t>Suspension system vibration isolators</t>
  </si>
  <si>
    <t>Power Terminal block for 30 kW Jetfan</t>
  </si>
  <si>
    <t>Nálepka pre označenie ventilátora</t>
  </si>
  <si>
    <t>Rozmery 95x42cm, dvojfarebná tlač (žltý podklad, čierne písmo)</t>
  </si>
  <si>
    <t>Model VTV 122 (Zitrón)</t>
  </si>
  <si>
    <t>P2L131312 (Wolter)</t>
  </si>
  <si>
    <t>P2L13 13 12 (Zitrón)</t>
  </si>
  <si>
    <t>migruje na Desigo CC</t>
  </si>
  <si>
    <t>prislúchajúci komponent k pripojeniu OTS do MM 8000</t>
  </si>
  <si>
    <t>VEP-A00-P</t>
  </si>
  <si>
    <t>sw DesigoCC
DesigoCC server
pc DesigoCC klient</t>
  </si>
  <si>
    <t>číslo 
položky</t>
  </si>
  <si>
    <r>
      <t xml:space="preserve">predpokladaný
počet hodín
za </t>
    </r>
    <r>
      <rPr>
        <b/>
        <sz val="10"/>
        <color rgb="FFFF0000"/>
        <rFont val="Calibri"/>
        <family val="2"/>
        <charset val="238"/>
        <scheme val="minor"/>
      </rPr>
      <t>1 rok</t>
    </r>
  </si>
  <si>
    <t>predchádzať vzniku incidentov (aplikovanie nápravných opatrení, ak je potrtebné)</t>
  </si>
  <si>
    <r>
      <rPr>
        <b/>
        <sz val="10"/>
        <color rgb="FF000000"/>
        <rFont val="Calibri"/>
        <family val="2"/>
        <charset val="238"/>
      </rPr>
      <t>Odsek 4</t>
    </r>
    <r>
      <rPr>
        <sz val="10"/>
        <color rgb="FF000000"/>
        <rFont val="Calibri"/>
        <family val="2"/>
        <charset val="238"/>
      </rPr>
      <t xml:space="preserve">
Poskytovateľ/Zhotoviteľ je povinný prijať a dodržiavať bezpečnostné opatrenia najmenej v oblastiach podľa </t>
    </r>
    <r>
      <rPr>
        <b/>
        <sz val="10"/>
        <color rgb="FF000000"/>
        <rFont val="Calibri"/>
        <family val="2"/>
        <charset val="238"/>
      </rPr>
      <t>§20 ods. 3 písm. d), g), h), i), k) a m)</t>
    </r>
    <r>
      <rPr>
        <sz val="10"/>
        <color rgb="FF000000"/>
        <rFont val="Calibri"/>
        <family val="2"/>
        <charset val="238"/>
      </rPr>
      <t xml:space="preserve"> ZoKB v rozsahu podľa</t>
    </r>
    <r>
      <rPr>
        <b/>
        <sz val="10"/>
        <color rgb="FF000000"/>
        <rFont val="Calibri"/>
        <family val="2"/>
        <charset val="238"/>
      </rPr>
      <t xml:space="preserve"> §8, §11 až §13, §15 a §17</t>
    </r>
    <r>
      <rPr>
        <sz val="10"/>
        <color rgb="FF000000"/>
        <rFont val="Calibri"/>
        <family val="2"/>
        <charset val="238"/>
      </rPr>
      <t xml:space="preserve"> Vyhlášky NBÚ, špecifikovanom v bezpečnostných politikách Prevádzkovateľa základnej služby.</t>
    </r>
  </si>
  <si>
    <t>overovanie (testovanie) aktualizácií (záplat) pred nasadením, vytvorenie správy o výsledku testov</t>
  </si>
  <si>
    <t>viesť evidenciu záplat vykonaných Poskytovateľom</t>
  </si>
  <si>
    <r>
      <rPr>
        <b/>
        <sz val="10"/>
        <color rgb="FF000000"/>
        <rFont val="Calibri"/>
        <family val="2"/>
        <charset val="238"/>
      </rPr>
      <t>h) §12)</t>
    </r>
    <r>
      <rPr>
        <sz val="10"/>
        <color rgb="FF000000"/>
        <rFont val="Calibri"/>
        <family val="2"/>
        <charset val="238"/>
      </rPr>
      <t xml:space="preserve">
zabezpečenie monitorovania prieniku škodlivého kódu do prostredia sietí ba IS v správe Poskytovateľa. Poskytovanie reportu o takýchto kódoch a navrnutých nápravných opatreniach</t>
    </r>
  </si>
  <si>
    <r>
      <rPr>
        <b/>
        <sz val="10"/>
        <color rgb="FF000000"/>
        <rFont val="Calibri"/>
        <family val="2"/>
        <charset val="238"/>
      </rPr>
      <t>i) §13</t>
    </r>
    <r>
      <rPr>
        <sz val="10"/>
        <color rgb="FF000000"/>
        <rFont val="Calibri"/>
        <family val="2"/>
        <charset val="238"/>
      </rPr>
      <t xml:space="preserve">
udržovanie evidencie a jej aktuálnosti vstupno-výstupných bodov na rozhraní siete</t>
    </r>
  </si>
  <si>
    <t>monitorovanie bezpečnosti, záznam a vyhodnocovanie paketov na rozhraní siete v správe Poskytovateľa</t>
  </si>
  <si>
    <r>
      <rPr>
        <b/>
        <sz val="10"/>
        <color rgb="FF000000"/>
        <rFont val="Calibri"/>
        <family val="2"/>
        <charset val="238"/>
      </rPr>
      <t>m) §17</t>
    </r>
    <r>
      <rPr>
        <sz val="10"/>
        <color rgb="FF000000"/>
        <rFont val="Calibri"/>
        <family val="2"/>
        <charset val="238"/>
      </rPr>
      <t xml:space="preserve">
monitorovanie a analyzovanie udalostí v sieťach a informačných systémoch v správe Poskytovateľa (nástroj na detekciu kybernetických bezpečnostných incidentov)</t>
    </r>
  </si>
  <si>
    <r>
      <rPr>
        <b/>
        <sz val="10"/>
        <color rgb="FF000000"/>
        <rFont val="Calibri"/>
        <family val="2"/>
        <charset val="238"/>
      </rPr>
      <t>Odsek 5</t>
    </r>
    <r>
      <rPr>
        <sz val="10"/>
        <color rgb="FF000000"/>
        <rFont val="Calibri"/>
        <family val="2"/>
        <charset val="238"/>
      </rPr>
      <t xml:space="preserve">
dodržiavať sektorové bezpečnostné opatrenia v rozsahu špecifikovanom v bezpečnostných politikách Prevádzkovateľa a Prílohe č. 2 Zmluvy KB.</t>
    </r>
  </si>
  <si>
    <r>
      <rPr>
        <b/>
        <sz val="10"/>
        <color rgb="FF000000"/>
        <rFont val="Calibri"/>
        <family val="2"/>
        <charset val="238"/>
      </rPr>
      <t>Odsek 6</t>
    </r>
    <r>
      <rPr>
        <sz val="10"/>
        <color rgb="FF000000"/>
        <rFont val="Calibri"/>
        <family val="2"/>
        <charset val="238"/>
      </rPr>
      <t xml:space="preserve">
vytvorenie správy o každej preukázateľne známej zmene, ktorá má významný vplyv na bezp. opatrenia alebo o všetkých preukázateľne známych skutočnostiach, majúcich vplyv na zabezpečovanie KB za sledované obdobie</t>
    </r>
  </si>
  <si>
    <t>riešiť bezpečnostné incidenty v súčinnosti s Objednávateľom (na základe akceptácie Objednávateľom) v systémoch, správe a prevádzke Poskytovateľa</t>
  </si>
  <si>
    <t>mimoriadny bezpečnostný patch manažment, testovanie patchov a update</t>
  </si>
  <si>
    <t>zabezpečenie súčinnosti pri vypracovaní aktuálnych BCM plánov (plány obnovy) systémov v správe a prevádzke Poskytovateľa</t>
  </si>
  <si>
    <r>
      <t xml:space="preserve">Celková cena </t>
    </r>
    <r>
      <rPr>
        <b/>
        <sz val="11"/>
        <color indexed="8"/>
        <rFont val="Calibri"/>
        <family val="2"/>
        <charset val="238"/>
      </rPr>
      <t>bez DPH v €</t>
    </r>
    <r>
      <rPr>
        <sz val="11"/>
        <color theme="1"/>
        <rFont val="Calibri"/>
        <family val="2"/>
        <charset val="238"/>
        <scheme val="minor"/>
      </rPr>
      <t xml:space="preserve"> za 4</t>
    </r>
    <r>
      <rPr>
        <b/>
        <sz val="11"/>
        <rFont val="Calibri"/>
        <family val="2"/>
        <charset val="238"/>
      </rPr>
      <t xml:space="preserve"> kalendárne roky</t>
    </r>
    <r>
      <rPr>
        <sz val="11"/>
        <color indexed="8"/>
        <rFont val="Calibri"/>
        <family val="2"/>
        <charset val="238"/>
      </rPr>
      <t>:</t>
    </r>
  </si>
  <si>
    <r>
      <t xml:space="preserve">Celková cena </t>
    </r>
    <r>
      <rPr>
        <b/>
        <sz val="11"/>
        <color indexed="8"/>
        <rFont val="Calibri"/>
        <family val="2"/>
        <charset val="238"/>
      </rPr>
      <t>s DPH v €</t>
    </r>
    <r>
      <rPr>
        <sz val="11"/>
        <color theme="1"/>
        <rFont val="Calibri"/>
        <family val="2"/>
        <charset val="238"/>
        <scheme val="minor"/>
      </rPr>
      <t xml:space="preserve"> za 4</t>
    </r>
    <r>
      <rPr>
        <b/>
        <sz val="11"/>
        <color indexed="8"/>
        <rFont val="Calibri"/>
        <family val="2"/>
        <charset val="238"/>
      </rPr>
      <t xml:space="preserve"> kalendárne roky</t>
    </r>
    <r>
      <rPr>
        <sz val="11"/>
        <color theme="1"/>
        <rFont val="Calibri"/>
        <family val="2"/>
        <charset val="238"/>
        <scheme val="minor"/>
      </rPr>
      <t>:</t>
    </r>
  </si>
  <si>
    <t>harmonogram činností vyplývajúcich zo Zmluvy KB</t>
  </si>
  <si>
    <t>hodinová zúčtovacia
sadzba v € za 1 hodinu</t>
  </si>
  <si>
    <r>
      <t xml:space="preserve">cena </t>
    </r>
    <r>
      <rPr>
        <b/>
        <sz val="10"/>
        <color indexed="10"/>
        <rFont val="Calibri"/>
        <family val="2"/>
        <charset val="238"/>
      </rPr>
      <t xml:space="preserve">za 1 rok
</t>
    </r>
    <r>
      <rPr>
        <b/>
        <sz val="10"/>
        <color indexed="8"/>
        <rFont val="Calibri"/>
        <family val="2"/>
        <charset val="238"/>
      </rPr>
      <t>(v € bez DPH)</t>
    </r>
  </si>
  <si>
    <t>jednotková cena za 1 úkon na 1 zariadení
(v € bez DPH)</t>
  </si>
  <si>
    <t>cena za rok na všetkých zariadeniach
(v € bez DPH)</t>
  </si>
  <si>
    <t>jednotková cena za 1 úkon na jednom zariadení
(v € bez DPH)</t>
  </si>
  <si>
    <t>CENA za rok na všetkých zariadeniach
(v € bez DPH)</t>
  </si>
  <si>
    <t>jednotková cena za 1 úkon na 1 objekte
(v € bez DPH)</t>
  </si>
  <si>
    <t>cena za rok na všetkých objektoch
(v € bez DPH)</t>
  </si>
  <si>
    <t>jednotková cena
za 1 kus
(v € bez DPH)</t>
  </si>
  <si>
    <t>celková suma
za náhradný diel pre obdobie 4 rokov
(v € bez DPH)</t>
  </si>
  <si>
    <t>jednotková cena za 1 úkon
(v € bez DPH)</t>
  </si>
  <si>
    <t>cena za rok
(v € bez DPH)</t>
  </si>
  <si>
    <t>Modul napäťového zdroja GE800</t>
  </si>
  <si>
    <t>C-G8-GEN</t>
  </si>
  <si>
    <t>Commend</t>
  </si>
  <si>
    <t>Modul CPU servera GE800</t>
  </si>
  <si>
    <t>C-G8-GEP</t>
  </si>
  <si>
    <t>Modul pre pripojenie 4 IP účastníkov, využíva fyzické rozhranie Ethernet 100BaseT systému GE800 , SW licencia typ B</t>
  </si>
  <si>
    <t>G8-IP-4B</t>
  </si>
  <si>
    <t>Komunikačný IP modul ET908H, DSP technológia, podpora protokolov IoIP® a SIP, integrovaný LAN switch 2xEthernet 10/100BaseT, integrovaný zosilňovač tr.D 10 W, možnosť pripojiť modul ext. číselnice 18 tlač. alebo 3 tlačidiel, externý reproduktor a mikrofón, 2 spínané výstupy/3 vstupy bezpotenciálových kontaktov, nf vstup 0 dBu (0.775 V/ 10 kΩ), napájanie 24VDC/1A, resp. PoE 802.3af class 0</t>
  </si>
  <si>
    <t>C-ET908H</t>
  </si>
  <si>
    <t>Modul hovorovej jednotky, bez modulu elektroniky, hovorové tlačidlo, prepojovacie káble; materiál nerez oceľ, povrchová úprava</t>
  </si>
  <si>
    <t>2534 5 008-15</t>
  </si>
  <si>
    <t>Modul LED osvetlenia TNV, pripojovací kábel</t>
  </si>
  <si>
    <t>2634 2 020-00</t>
  </si>
  <si>
    <t>Zámok TNV, komplet včítane cylindrickej vložky a rozety</t>
  </si>
  <si>
    <t>6569 3 026-10</t>
  </si>
  <si>
    <t>Reflexná nálepka TNV  (symbol SOS)</t>
  </si>
  <si>
    <t>2534 3 900-10</t>
  </si>
  <si>
    <t>Príslušenstvo TNV - Priemyselný AC/DC zdroj, vstupné napätie 85-264 VAC/120-370 VDC, výstupné napätie 24VDC/0-3,2A, 75W,montáž na DIN lištu</t>
  </si>
  <si>
    <t>X-DR75-24</t>
  </si>
  <si>
    <t>Modul tunelovej tiesňovej hlásky so slúchadlom Commend; priemyselné slúchadlo s automat. magn.vidlicou, pancierová pripojovacia šnúra; predný panel nerez oceľ 1.4571 (V4A);  včítane pripojovacej krabice a nap.zdroja</t>
  </si>
  <si>
    <t>Y-10144-IP</t>
  </si>
  <si>
    <t>Prídavné slúchadlo pre pult CD800, s magnetickou vidlicou a PTT tlačidlom</t>
  </si>
  <si>
    <t>C-CDHS50P</t>
  </si>
  <si>
    <t>Stojanový NC mikrofón pre pult CD800, konektor pre pripojenie náhlavnej súpravy</t>
  </si>
  <si>
    <t>C-CDMI50PHD</t>
  </si>
  <si>
    <t>Stĺp telefónu núdzového volania Y-NRSv02</t>
  </si>
  <si>
    <t>Y-NRSv02</t>
  </si>
  <si>
    <t>Ovládací pult CD800PI - modul komunikačnej hlásky s LCD displejom</t>
  </si>
  <si>
    <t>CD800PI</t>
  </si>
  <si>
    <t>Prevodník CLFE1EOU - jednokanálový Ethernet over xTP prevodník PoE 10/100Mbps</t>
  </si>
  <si>
    <t>CLFE1EOU</t>
  </si>
  <si>
    <t>Prevodník CLFE16EOU - 16 kanálový Ethernet over xTP prevodník PoE 10/100Mbps</t>
  </si>
  <si>
    <t>CLFE16EOU 1</t>
  </si>
  <si>
    <t>Smerovač ICX7150_24_4X10GR - L2/L3 switch s manažmentom, 30 portov</t>
  </si>
  <si>
    <t>ICX7150_24_4X10GR 1</t>
  </si>
  <si>
    <t xml:space="preserve">Menič napätia DC-DC DDR-120B-24 </t>
  </si>
  <si>
    <t>DDR-120B-24 1</t>
  </si>
  <si>
    <t xml:space="preserve">Zdroj napájací MEAN WELL HDR-60-24 </t>
  </si>
  <si>
    <t>HDR-60-24</t>
  </si>
  <si>
    <t xml:space="preserve">Menič DC-DC DDR-15G-5 </t>
  </si>
  <si>
    <t>DDR-15G-5 1</t>
  </si>
  <si>
    <t xml:space="preserve">MOXA EDS-205 </t>
  </si>
  <si>
    <t>EDS-205</t>
  </si>
  <si>
    <t xml:space="preserve">Kábel SHKFH-R </t>
  </si>
  <si>
    <t xml:space="preserve">SHKFH-R </t>
  </si>
  <si>
    <r>
      <t>Príloha č. 1 k časti A.2 (zároveň príloh</t>
    </r>
    <r>
      <rPr>
        <b/>
        <sz val="12"/>
        <rFont val="Calibri"/>
        <family val="2"/>
        <charset val="238"/>
        <scheme val="minor"/>
      </rPr>
      <t>a č. 12</t>
    </r>
    <r>
      <rPr>
        <b/>
        <sz val="12"/>
        <color theme="1"/>
        <rFont val="Calibri"/>
        <family val="2"/>
        <charset val="238"/>
        <scheme val="minor"/>
      </rPr>
      <t xml:space="preserve"> k Rámcovej dohode): Návrh na plnenie kritéria</t>
    </r>
  </si>
  <si>
    <t>k) §15
monitorovanie  technologických oblastí a aktív (centrálny nástroj na zaznamenávanie činností sietí a informačných IS a ich používateľov zabezpečujúceho centrálny bezpečnostný dohľad nad sieťami a informačnými systémami) a monitorovanie prístupov do IS)</t>
  </si>
  <si>
    <t>pravidelná aktualizácia existujúceho zoznamu funkčných členov - ekvivalent identifikácia aktív od NDS</t>
  </si>
  <si>
    <t>identifikácia a súčinnosť pri klasifikácii aktív ak v NDS tento zoznam nexistuje</t>
  </si>
  <si>
    <t xml:space="preserve">podrobná správa o stave kybernetickej bezpečnosti a o zabezpečovaní povinností vyplývajúcich zo Zmluvy KB </t>
  </si>
  <si>
    <t xml:space="preserve">Cena za správy o zhodnotení technologického vybavenia a správy o stave kybernetickej bezpečnosti a o zabezpečovaní povinností vyplývajúcich zo Zmluvy KB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</si>
</sst>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-* #,##0.00\ &quot;€&quot;_-;\-* #,##0.00\ &quot;€&quot;_-;_-* &quot;-&quot;??\ &quot;€&quot;_-;_-@_-"/>
    <numFmt numFmtId="164" formatCode="0.0"/>
    <numFmt numFmtId="165" formatCode="_-* #,##0.00\ [$€-1]_-;\-* #,##0.00\ [$€-1]_-;_-* &quot;-&quot;??\ [$€-1]_-;_-@_-"/>
    <numFmt numFmtId="166" formatCode="#,##0\ [$€-1]"/>
    <numFmt numFmtId="167" formatCode="#,##0\ &quot;Sk&quot;"/>
    <numFmt numFmtId="168" formatCode="#,##0.00\ [$€-1]"/>
    <numFmt numFmtId="169" formatCode="#,##0.00\ &quot;Sk&quot;"/>
    <numFmt numFmtId="170" formatCode="0.0000"/>
    <numFmt numFmtId="171" formatCode="#,##0.0000\ &quot;Sk&quot;"/>
    <numFmt numFmtId="172" formatCode="#,##0.0000\ [$€-1]"/>
    <numFmt numFmtId="173" formatCode="#,##0&quot; Kč&quot;;\-#,##0&quot; Kč&quot;"/>
  </numFmts>
  <fonts count="60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indexed="10"/>
      <name val="Calibri"/>
      <family val="2"/>
      <charset val="238"/>
    </font>
    <font>
      <sz val="1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</font>
    <font>
      <b/>
      <u/>
      <sz val="11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sz val="10"/>
      <name val="Helv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0"/>
      <name val="Calibri"/>
      <family val="2"/>
    </font>
    <font>
      <b/>
      <sz val="10"/>
      <name val="Arial"/>
      <family val="2"/>
    </font>
    <font>
      <sz val="10"/>
      <color indexed="62"/>
      <name val="Calibri"/>
      <family val="2"/>
      <charset val="238"/>
    </font>
    <font>
      <b/>
      <sz val="10"/>
      <color indexed="62"/>
      <name val="Calibri"/>
      <family val="2"/>
      <charset val="238"/>
    </font>
    <font>
      <sz val="10"/>
      <color indexed="17"/>
      <name val="Calibri"/>
      <family val="2"/>
      <charset val="238"/>
    </font>
    <font>
      <b/>
      <sz val="10"/>
      <color indexed="17"/>
      <name val="Calibri"/>
      <family val="2"/>
      <charset val="238"/>
    </font>
    <font>
      <sz val="10"/>
      <color indexed="14"/>
      <name val="Calibri"/>
      <family val="2"/>
      <charset val="238"/>
    </font>
    <font>
      <b/>
      <sz val="10"/>
      <color indexed="1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b/>
      <sz val="10"/>
      <color indexed="36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8"/>
      <name val="MS Sans Serif"/>
      <charset val="1"/>
    </font>
    <font>
      <sz val="9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name val="Arial"/>
      <family val="2"/>
    </font>
    <font>
      <b/>
      <sz val="10"/>
      <color theme="1"/>
      <name val="Calibri"/>
      <family val="2"/>
      <charset val="238"/>
    </font>
    <font>
      <b/>
      <sz val="10"/>
      <color rgb="FFFF0000"/>
      <name val="Calibri"/>
      <family val="2"/>
      <charset val="238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</fills>
  <borders count="9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6">
    <xf numFmtId="0" fontId="0" fillId="0" borderId="0"/>
    <xf numFmtId="0" fontId="17" fillId="0" borderId="0" applyProtection="0"/>
    <xf numFmtId="0" fontId="18" fillId="0" borderId="0"/>
    <xf numFmtId="0" fontId="16" fillId="0" borderId="0"/>
    <xf numFmtId="0" fontId="29" fillId="0" borderId="0"/>
    <xf numFmtId="0" fontId="11" fillId="0" borderId="0"/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49" fillId="0" borderId="0" applyAlignment="0">
      <alignment vertical="top" wrapText="1"/>
      <protection locked="0"/>
    </xf>
    <xf numFmtId="0" fontId="49" fillId="0" borderId="0" applyAlignment="0">
      <alignment vertical="top" wrapText="1"/>
      <protection locked="0"/>
    </xf>
    <xf numFmtId="0" fontId="49" fillId="0" borderId="0" applyAlignment="0">
      <alignment vertical="top" wrapText="1"/>
      <protection locked="0"/>
    </xf>
    <xf numFmtId="0" fontId="16" fillId="0" borderId="0"/>
    <xf numFmtId="0" fontId="49" fillId="0" borderId="0" applyAlignment="0">
      <alignment vertical="top" wrapText="1"/>
      <protection locked="0"/>
    </xf>
    <xf numFmtId="0" fontId="29" fillId="0" borderId="0"/>
    <xf numFmtId="0" fontId="5" fillId="0" borderId="0"/>
    <xf numFmtId="0" fontId="1" fillId="0" borderId="0"/>
  </cellStyleXfs>
  <cellXfs count="1931">
    <xf numFmtId="0" fontId="0" fillId="0" borderId="0" xfId="0"/>
    <xf numFmtId="44" fontId="32" fillId="5" borderId="1" xfId="0" applyNumberFormat="1" applyFont="1" applyFill="1" applyBorder="1" applyAlignment="1" applyProtection="1">
      <alignment horizontal="center" vertical="center"/>
      <protection locked="0"/>
    </xf>
    <xf numFmtId="44" fontId="32" fillId="5" borderId="2" xfId="0" applyNumberFormat="1" applyFont="1" applyFill="1" applyBorder="1" applyAlignment="1" applyProtection="1">
      <alignment horizontal="center" vertical="center"/>
      <protection locked="0"/>
    </xf>
    <xf numFmtId="44" fontId="32" fillId="5" borderId="1" xfId="0" applyNumberFormat="1" applyFont="1" applyFill="1" applyBorder="1" applyAlignment="1" applyProtection="1">
      <alignment vertical="center"/>
      <protection locked="0"/>
    </xf>
    <xf numFmtId="44" fontId="32" fillId="5" borderId="3" xfId="0" applyNumberFormat="1" applyFont="1" applyFill="1" applyBorder="1" applyAlignment="1" applyProtection="1">
      <alignment vertical="center"/>
      <protection locked="0"/>
    </xf>
    <xf numFmtId="44" fontId="32" fillId="5" borderId="2" xfId="0" applyNumberFormat="1" applyFont="1" applyFill="1" applyBorder="1" applyAlignment="1" applyProtection="1">
      <alignment vertical="center"/>
      <protection locked="0"/>
    </xf>
    <xf numFmtId="0" fontId="32" fillId="0" borderId="2" xfId="0" applyFont="1" applyBorder="1" applyAlignment="1" applyProtection="1">
      <alignment vertical="center"/>
    </xf>
    <xf numFmtId="0" fontId="32" fillId="0" borderId="2" xfId="0" applyFont="1" applyBorder="1" applyAlignment="1" applyProtection="1">
      <alignment vertical="center" wrapText="1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Fill="1" applyBorder="1" applyAlignment="1" applyProtection="1">
      <alignment vertical="center"/>
    </xf>
    <xf numFmtId="0" fontId="32" fillId="0" borderId="2" xfId="0" applyFont="1" applyFill="1" applyBorder="1" applyAlignment="1" applyProtection="1">
      <alignment vertical="center"/>
    </xf>
    <xf numFmtId="0" fontId="32" fillId="0" borderId="2" xfId="0" applyFont="1" applyFill="1" applyBorder="1" applyAlignment="1" applyProtection="1">
      <alignment horizontal="left" vertical="center"/>
    </xf>
    <xf numFmtId="0" fontId="32" fillId="0" borderId="5" xfId="0" applyFont="1" applyFill="1" applyBorder="1" applyAlignment="1" applyProtection="1">
      <alignment vertical="center"/>
    </xf>
    <xf numFmtId="0" fontId="32" fillId="0" borderId="5" xfId="0" applyFont="1" applyFill="1" applyBorder="1" applyAlignment="1" applyProtection="1">
      <alignment vertical="center" wrapText="1"/>
    </xf>
    <xf numFmtId="0" fontId="32" fillId="0" borderId="2" xfId="0" applyFont="1" applyFill="1" applyBorder="1" applyAlignment="1" applyProtection="1">
      <alignment horizontal="left" vertical="center" wrapText="1"/>
    </xf>
    <xf numFmtId="0" fontId="32" fillId="0" borderId="2" xfId="0" applyFont="1" applyFill="1" applyBorder="1" applyAlignment="1" applyProtection="1">
      <alignment vertical="center" wrapText="1"/>
    </xf>
    <xf numFmtId="0" fontId="32" fillId="0" borderId="5" xfId="0" applyFont="1" applyBorder="1" applyAlignment="1" applyProtection="1">
      <alignment horizontal="center" vertical="center"/>
    </xf>
    <xf numFmtId="0" fontId="0" fillId="0" borderId="0" xfId="0" applyProtection="1"/>
    <xf numFmtId="0" fontId="31" fillId="0" borderId="0" xfId="0" applyFont="1" applyProtection="1"/>
    <xf numFmtId="0" fontId="32" fillId="0" borderId="1" xfId="0" applyFont="1" applyFill="1" applyBorder="1" applyAlignment="1" applyProtection="1">
      <alignment horizontal="center" vertical="center"/>
    </xf>
    <xf numFmtId="0" fontId="33" fillId="0" borderId="2" xfId="0" applyFont="1" applyFill="1" applyBorder="1" applyAlignment="1" applyProtection="1">
      <alignment horizontal="left" vertical="center" wrapText="1"/>
    </xf>
    <xf numFmtId="1" fontId="33" fillId="0" borderId="2" xfId="0" applyNumberFormat="1" applyFont="1" applyFill="1" applyBorder="1" applyAlignment="1" applyProtection="1">
      <alignment horizontal="center" vertical="center" wrapText="1"/>
    </xf>
    <xf numFmtId="1" fontId="33" fillId="0" borderId="5" xfId="0" applyNumberFormat="1" applyFont="1" applyFill="1" applyBorder="1" applyAlignment="1" applyProtection="1">
      <alignment horizontal="center" vertical="center" wrapText="1"/>
    </xf>
    <xf numFmtId="0" fontId="32" fillId="0" borderId="2" xfId="0" applyFont="1" applyFill="1" applyBorder="1" applyAlignment="1" applyProtection="1">
      <alignment horizontal="center" vertical="center" wrapText="1"/>
    </xf>
    <xf numFmtId="3" fontId="33" fillId="0" borderId="2" xfId="0" applyNumberFormat="1" applyFont="1" applyFill="1" applyBorder="1" applyAlignment="1" applyProtection="1">
      <alignment horizontal="center" vertical="center"/>
    </xf>
    <xf numFmtId="3" fontId="33" fillId="0" borderId="2" xfId="0" applyNumberFormat="1" applyFont="1" applyBorder="1" applyAlignment="1" applyProtection="1">
      <alignment horizontal="center" vertical="center"/>
    </xf>
    <xf numFmtId="0" fontId="32" fillId="0" borderId="2" xfId="0" applyFont="1" applyBorder="1" applyAlignment="1" applyProtection="1">
      <alignment horizontal="left" vertical="center"/>
    </xf>
    <xf numFmtId="0" fontId="33" fillId="0" borderId="2" xfId="0" applyFont="1" applyBorder="1" applyAlignment="1" applyProtection="1">
      <alignment horizontal="left" vertical="center" wrapText="1"/>
    </xf>
    <xf numFmtId="0" fontId="33" fillId="0" borderId="2" xfId="0" applyFont="1" applyBorder="1" applyAlignment="1" applyProtection="1">
      <alignment horizontal="center" vertical="center"/>
    </xf>
    <xf numFmtId="1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2" xfId="0" applyFont="1" applyBorder="1" applyAlignment="1" applyProtection="1">
      <alignment horizontal="left" vertical="center"/>
    </xf>
    <xf numFmtId="0" fontId="33" fillId="0" borderId="7" xfId="0" applyFont="1" applyBorder="1" applyAlignment="1" applyProtection="1">
      <alignment horizontal="center" vertical="center"/>
    </xf>
    <xf numFmtId="0" fontId="33" fillId="0" borderId="6" xfId="0" applyFont="1" applyFill="1" applyBorder="1" applyAlignment="1" applyProtection="1">
      <alignment horizontal="left" vertical="center" wrapText="1"/>
    </xf>
    <xf numFmtId="0" fontId="33" fillId="0" borderId="8" xfId="0" applyFont="1" applyFill="1" applyBorder="1" applyAlignment="1" applyProtection="1">
      <alignment horizontal="left" vertical="center" wrapText="1"/>
    </xf>
    <xf numFmtId="0" fontId="33" fillId="0" borderId="9" xfId="0" applyFont="1" applyBorder="1" applyAlignment="1" applyProtection="1">
      <alignment horizontal="center" vertical="center"/>
    </xf>
    <xf numFmtId="1" fontId="33" fillId="0" borderId="8" xfId="0" applyNumberFormat="1" applyFont="1" applyFill="1" applyBorder="1" applyAlignment="1" applyProtection="1">
      <alignment horizontal="center" vertical="center" wrapText="1"/>
    </xf>
    <xf numFmtId="0" fontId="33" fillId="0" borderId="6" xfId="0" applyFont="1" applyBorder="1" applyAlignment="1" applyProtection="1">
      <alignment horizontal="left" vertical="center"/>
    </xf>
    <xf numFmtId="0" fontId="33" fillId="0" borderId="2" xfId="0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 applyProtection="1">
      <alignment vertical="center" wrapText="1"/>
    </xf>
    <xf numFmtId="0" fontId="0" fillId="0" borderId="11" xfId="0" applyFont="1" applyBorder="1" applyAlignment="1" applyProtection="1">
      <alignment horizontal="center" vertical="center" wrapText="1"/>
    </xf>
    <xf numFmtId="3" fontId="35" fillId="0" borderId="11" xfId="0" applyNumberFormat="1" applyFont="1" applyBorder="1" applyAlignment="1" applyProtection="1">
      <alignment horizontal="center" vertical="center"/>
    </xf>
    <xf numFmtId="0" fontId="33" fillId="0" borderId="1" xfId="0" applyFont="1" applyBorder="1" applyAlignment="1" applyProtection="1">
      <alignment vertical="center" wrapText="1"/>
    </xf>
    <xf numFmtId="0" fontId="0" fillId="0" borderId="2" xfId="0" applyFont="1" applyBorder="1" applyAlignment="1" applyProtection="1">
      <alignment horizontal="center" vertical="center" wrapText="1"/>
    </xf>
    <xf numFmtId="3" fontId="35" fillId="0" borderId="2" xfId="0" applyNumberFormat="1" applyFont="1" applyBorder="1" applyAlignment="1" applyProtection="1">
      <alignment horizontal="center" vertical="center"/>
    </xf>
    <xf numFmtId="0" fontId="0" fillId="0" borderId="2" xfId="0" applyFont="1" applyFill="1" applyBorder="1" applyAlignment="1" applyProtection="1">
      <alignment horizontal="center" vertical="center" wrapText="1"/>
    </xf>
    <xf numFmtId="3" fontId="35" fillId="0" borderId="2" xfId="0" applyNumberFormat="1" applyFont="1" applyFill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vertical="center" wrapText="1"/>
    </xf>
    <xf numFmtId="0" fontId="32" fillId="0" borderId="9" xfId="0" applyFont="1" applyBorder="1" applyAlignment="1" applyProtection="1">
      <alignment horizontal="center" vertical="center"/>
    </xf>
    <xf numFmtId="0" fontId="33" fillId="0" borderId="2" xfId="0" applyFont="1" applyFill="1" applyBorder="1" applyAlignment="1" applyProtection="1">
      <alignment horizontal="left" wrapText="1"/>
    </xf>
    <xf numFmtId="0" fontId="33" fillId="0" borderId="2" xfId="0" applyFont="1" applyFill="1" applyBorder="1" applyAlignment="1" applyProtection="1">
      <alignment horizontal="left" vertical="center"/>
    </xf>
    <xf numFmtId="0" fontId="33" fillId="0" borderId="11" xfId="0" applyFont="1" applyFill="1" applyBorder="1" applyAlignment="1" applyProtection="1">
      <alignment horizontal="left" vertical="center" wrapText="1"/>
    </xf>
    <xf numFmtId="0" fontId="32" fillId="0" borderId="11" xfId="0" applyFont="1" applyBorder="1" applyAlignment="1" applyProtection="1">
      <alignment horizontal="center" vertical="center" wrapText="1"/>
    </xf>
    <xf numFmtId="3" fontId="33" fillId="0" borderId="11" xfId="0" applyNumberFormat="1" applyFont="1" applyBorder="1" applyAlignment="1" applyProtection="1">
      <alignment horizontal="center" vertical="center"/>
    </xf>
    <xf numFmtId="0" fontId="33" fillId="0" borderId="2" xfId="0" applyNumberFormat="1" applyFont="1" applyFill="1" applyBorder="1" applyAlignment="1" applyProtection="1">
      <alignment horizontal="left" vertical="center" wrapText="1" shrinkToFit="1"/>
    </xf>
    <xf numFmtId="0" fontId="32" fillId="0" borderId="2" xfId="0" applyFont="1" applyBorder="1" applyAlignment="1" applyProtection="1">
      <alignment horizontal="left" vertical="center" wrapText="1"/>
    </xf>
    <xf numFmtId="0" fontId="36" fillId="0" borderId="2" xfId="0" applyFont="1" applyFill="1" applyBorder="1" applyAlignment="1" applyProtection="1">
      <alignment horizontal="left" vertical="center" wrapText="1"/>
    </xf>
    <xf numFmtId="0" fontId="33" fillId="0" borderId="2" xfId="11" applyFont="1" applyFill="1" applyBorder="1" applyAlignment="1" applyProtection="1">
      <alignment vertical="center"/>
    </xf>
    <xf numFmtId="0" fontId="33" fillId="0" borderId="5" xfId="0" applyFont="1" applyBorder="1" applyAlignment="1" applyProtection="1">
      <alignment horizontal="left" vertical="center" wrapText="1"/>
    </xf>
    <xf numFmtId="0" fontId="32" fillId="0" borderId="11" xfId="0" applyFont="1" applyFill="1" applyBorder="1" applyAlignment="1" applyProtection="1">
      <alignment vertical="center" wrapText="1"/>
    </xf>
    <xf numFmtId="0" fontId="32" fillId="0" borderId="11" xfId="0" applyFont="1" applyFill="1" applyBorder="1" applyAlignment="1" applyProtection="1">
      <alignment horizontal="center" vertical="center"/>
    </xf>
    <xf numFmtId="0" fontId="33" fillId="0" borderId="2" xfId="0" applyFont="1" applyFill="1" applyBorder="1" applyAlignment="1" applyProtection="1">
      <alignment vertical="center" wrapText="1"/>
    </xf>
    <xf numFmtId="44" fontId="32" fillId="5" borderId="5" xfId="0" applyNumberFormat="1" applyFont="1" applyFill="1" applyBorder="1" applyAlignment="1" applyProtection="1">
      <alignment horizontal="center" vertical="center"/>
      <protection locked="0"/>
    </xf>
    <xf numFmtId="0" fontId="32" fillId="0" borderId="6" xfId="0" applyFont="1" applyFill="1" applyBorder="1" applyAlignment="1" applyProtection="1">
      <alignment vertical="center"/>
    </xf>
    <xf numFmtId="0" fontId="32" fillId="0" borderId="8" xfId="0" applyFont="1" applyFill="1" applyBorder="1" applyAlignment="1" applyProtection="1">
      <alignment vertical="center"/>
    </xf>
    <xf numFmtId="0" fontId="31" fillId="0" borderId="0" xfId="0" applyFont="1" applyAlignment="1" applyProtection="1">
      <alignment horizontal="left"/>
    </xf>
    <xf numFmtId="0" fontId="32" fillId="0" borderId="6" xfId="0" applyFont="1" applyFill="1" applyBorder="1" applyAlignment="1" applyProtection="1">
      <alignment vertical="center" wrapText="1"/>
    </xf>
    <xf numFmtId="0" fontId="33" fillId="0" borderId="6" xfId="0" applyFont="1" applyFill="1" applyBorder="1" applyAlignment="1" applyProtection="1">
      <alignment vertical="center"/>
    </xf>
    <xf numFmtId="0" fontId="33" fillId="0" borderId="6" xfId="0" applyFont="1" applyBorder="1" applyAlignment="1" applyProtection="1">
      <alignment vertical="center"/>
    </xf>
    <xf numFmtId="0" fontId="32" fillId="0" borderId="6" xfId="0" applyFont="1" applyBorder="1" applyAlignment="1" applyProtection="1">
      <alignment vertical="center" wrapText="1"/>
    </xf>
    <xf numFmtId="0" fontId="33" fillId="0" borderId="13" xfId="0" applyFont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 wrapText="1"/>
    </xf>
    <xf numFmtId="0" fontId="33" fillId="0" borderId="6" xfId="0" applyFont="1" applyBorder="1" applyAlignment="1" applyProtection="1">
      <alignment vertical="center" wrapText="1"/>
    </xf>
    <xf numFmtId="0" fontId="33" fillId="0" borderId="14" xfId="0" applyFont="1" applyFill="1" applyBorder="1" applyAlignment="1" applyProtection="1">
      <alignment vertical="center"/>
    </xf>
    <xf numFmtId="0" fontId="33" fillId="0" borderId="8" xfId="0" applyFont="1" applyFill="1" applyBorder="1" applyAlignment="1" applyProtection="1">
      <alignment vertical="center"/>
    </xf>
    <xf numFmtId="0" fontId="32" fillId="0" borderId="8" xfId="0" applyFont="1" applyFill="1" applyBorder="1" applyAlignment="1" applyProtection="1">
      <alignment vertical="center" wrapText="1"/>
    </xf>
    <xf numFmtId="0" fontId="33" fillId="0" borderId="2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30" fillId="0" borderId="0" xfId="0" applyFont="1" applyAlignment="1" applyProtection="1">
      <alignment horizontal="center"/>
    </xf>
    <xf numFmtId="0" fontId="30" fillId="0" borderId="0" xfId="0" applyFont="1" applyProtection="1"/>
    <xf numFmtId="0" fontId="31" fillId="0" borderId="0" xfId="0" applyFont="1" applyAlignment="1" applyProtection="1">
      <alignment horizontal="center"/>
    </xf>
    <xf numFmtId="0" fontId="0" fillId="0" borderId="0" xfId="0" applyFont="1" applyAlignment="1" applyProtection="1">
      <alignment vertical="center"/>
    </xf>
    <xf numFmtId="0" fontId="37" fillId="0" borderId="0" xfId="0" applyFont="1" applyAlignment="1" applyProtection="1"/>
    <xf numFmtId="0" fontId="0" fillId="0" borderId="16" xfId="0" applyBorder="1" applyProtection="1"/>
    <xf numFmtId="0" fontId="0" fillId="0" borderId="0" xfId="0" applyBorder="1" applyProtection="1"/>
    <xf numFmtId="0" fontId="0" fillId="0" borderId="0" xfId="0" applyAlignment="1" applyProtection="1">
      <alignment horizontal="right" vertical="top"/>
    </xf>
    <xf numFmtId="49" fontId="33" fillId="0" borderId="2" xfId="0" applyNumberFormat="1" applyFont="1" applyBorder="1" applyAlignment="1" applyProtection="1">
      <alignment horizontal="center" vertical="center"/>
    </xf>
    <xf numFmtId="0" fontId="33" fillId="0" borderId="2" xfId="0" applyFont="1" applyFill="1" applyBorder="1" applyAlignment="1" applyProtection="1">
      <alignment horizontal="center" vertical="center"/>
    </xf>
    <xf numFmtId="165" fontId="33" fillId="5" borderId="2" xfId="0" applyNumberFormat="1" applyFont="1" applyFill="1" applyBorder="1" applyAlignment="1" applyProtection="1">
      <alignment vertical="center"/>
      <protection locked="0"/>
    </xf>
    <xf numFmtId="49" fontId="33" fillId="0" borderId="5" xfId="0" applyNumberFormat="1" applyFont="1" applyBorder="1" applyAlignment="1" applyProtection="1">
      <alignment horizontal="center" vertical="center"/>
    </xf>
    <xf numFmtId="0" fontId="33" fillId="0" borderId="5" xfId="0" applyFont="1" applyBorder="1" applyAlignment="1" applyProtection="1">
      <alignment vertical="center" wrapText="1"/>
    </xf>
    <xf numFmtId="0" fontId="33" fillId="0" borderId="5" xfId="0" applyFont="1" applyBorder="1" applyAlignment="1" applyProtection="1">
      <alignment horizontal="center" vertical="center"/>
    </xf>
    <xf numFmtId="0" fontId="33" fillId="0" borderId="0" xfId="0" applyFont="1" applyBorder="1" applyAlignment="1" applyProtection="1">
      <alignment vertical="center"/>
    </xf>
    <xf numFmtId="1" fontId="33" fillId="0" borderId="0" xfId="13" applyNumberFormat="1" applyFont="1" applyBorder="1" applyAlignment="1" applyProtection="1">
      <alignment horizontal="left" vertical="center" wrapText="1"/>
    </xf>
    <xf numFmtId="0" fontId="33" fillId="0" borderId="0" xfId="0" applyFont="1" applyBorder="1" applyAlignment="1" applyProtection="1">
      <alignment horizontal="center" vertical="center"/>
    </xf>
    <xf numFmtId="165" fontId="33" fillId="0" borderId="0" xfId="0" applyNumberFormat="1" applyFont="1" applyBorder="1" applyAlignment="1" applyProtection="1">
      <alignment horizontal="center" vertical="center"/>
    </xf>
    <xf numFmtId="0" fontId="32" fillId="0" borderId="8" xfId="0" applyFont="1" applyBorder="1" applyAlignment="1" applyProtection="1">
      <alignment vertical="center" wrapText="1"/>
    </xf>
    <xf numFmtId="0" fontId="3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/>
    </xf>
    <xf numFmtId="0" fontId="38" fillId="0" borderId="0" xfId="0" applyFont="1" applyBorder="1" applyAlignment="1" applyProtection="1"/>
    <xf numFmtId="0" fontId="0" fillId="0" borderId="0" xfId="0" applyFont="1" applyBorder="1" applyAlignment="1" applyProtection="1">
      <alignment horizontal="center"/>
    </xf>
    <xf numFmtId="0" fontId="0" fillId="0" borderId="0" xfId="0" applyFont="1" applyBorder="1" applyProtection="1"/>
    <xf numFmtId="0" fontId="38" fillId="0" borderId="0" xfId="0" applyFont="1" applyProtection="1"/>
    <xf numFmtId="0" fontId="0" fillId="0" borderId="0" xfId="0" applyFont="1" applyProtection="1"/>
    <xf numFmtId="0" fontId="34" fillId="0" borderId="0" xfId="7" applyNumberFormat="1" applyFont="1" applyFill="1" applyBorder="1" applyAlignment="1" applyProtection="1">
      <alignment horizontal="center" vertical="center" wrapText="1"/>
    </xf>
    <xf numFmtId="0" fontId="34" fillId="0" borderId="0" xfId="0" applyFont="1" applyAlignment="1" applyProtection="1">
      <alignment horizontal="center" vertical="center"/>
    </xf>
    <xf numFmtId="166" fontId="33" fillId="0" borderId="0" xfId="0" applyNumberFormat="1" applyFont="1" applyBorder="1" applyAlignment="1" applyProtection="1">
      <alignment vertical="center"/>
    </xf>
    <xf numFmtId="49" fontId="33" fillId="0" borderId="0" xfId="0" applyNumberFormat="1" applyFont="1" applyBorder="1" applyAlignment="1" applyProtection="1">
      <alignment horizontal="center" vertical="center"/>
    </xf>
    <xf numFmtId="0" fontId="33" fillId="0" borderId="0" xfId="0" applyFont="1" applyAlignment="1" applyProtection="1">
      <alignment vertical="center"/>
    </xf>
    <xf numFmtId="0" fontId="33" fillId="0" borderId="9" xfId="0" applyFont="1" applyBorder="1" applyAlignment="1" applyProtection="1">
      <alignment vertical="center" wrapText="1"/>
    </xf>
    <xf numFmtId="0" fontId="33" fillId="0" borderId="7" xfId="0" applyFont="1" applyFill="1" applyBorder="1" applyAlignment="1" applyProtection="1">
      <alignment horizontal="center" vertical="center"/>
    </xf>
    <xf numFmtId="0" fontId="38" fillId="0" borderId="0" xfId="0" applyFont="1" applyBorder="1" applyProtection="1"/>
    <xf numFmtId="1" fontId="38" fillId="0" borderId="0" xfId="13" applyNumberFormat="1" applyFont="1" applyBorder="1" applyAlignment="1" applyProtection="1">
      <alignment horizontal="left" vertical="top" wrapText="1"/>
    </xf>
    <xf numFmtId="0" fontId="38" fillId="0" borderId="0" xfId="0" applyFont="1" applyBorder="1" applyAlignment="1" applyProtection="1">
      <alignment horizontal="center"/>
    </xf>
    <xf numFmtId="167" fontId="38" fillId="0" borderId="0" xfId="0" applyNumberFormat="1" applyFont="1" applyBorder="1" applyProtection="1"/>
    <xf numFmtId="0" fontId="34" fillId="0" borderId="0" xfId="7" applyNumberFormat="1" applyFont="1" applyFill="1" applyBorder="1" applyAlignment="1" applyProtection="1">
      <alignment horizontal="left" vertical="center" wrapText="1"/>
    </xf>
    <xf numFmtId="0" fontId="34" fillId="0" borderId="0" xfId="0" applyFont="1" applyAlignment="1" applyProtection="1">
      <alignment vertical="center"/>
    </xf>
    <xf numFmtId="0" fontId="32" fillId="0" borderId="0" xfId="0" applyFont="1" applyBorder="1" applyAlignment="1" applyProtection="1">
      <alignment vertical="center"/>
    </xf>
    <xf numFmtId="165" fontId="32" fillId="0" borderId="0" xfId="0" applyNumberFormat="1" applyFont="1" applyBorder="1" applyAlignment="1" applyProtection="1">
      <alignment horizontal="center" vertical="center"/>
    </xf>
    <xf numFmtId="165" fontId="32" fillId="0" borderId="0" xfId="0" applyNumberFormat="1" applyFont="1" applyBorder="1" applyAlignment="1" applyProtection="1">
      <alignment vertical="center"/>
    </xf>
    <xf numFmtId="0" fontId="34" fillId="0" borderId="0" xfId="7" applyNumberFormat="1" applyFont="1" applyFill="1" applyBorder="1" applyAlignment="1" applyProtection="1">
      <alignment horizontal="center" vertical="top" wrapText="1"/>
    </xf>
    <xf numFmtId="0" fontId="34" fillId="0" borderId="0" xfId="7" applyNumberFormat="1" applyFont="1" applyFill="1" applyBorder="1" applyAlignment="1" applyProtection="1">
      <alignment horizontal="left" vertical="top" wrapText="1" indent="1"/>
    </xf>
    <xf numFmtId="0" fontId="33" fillId="0" borderId="2" xfId="0" applyNumberFormat="1" applyFont="1" applyFill="1" applyBorder="1" applyAlignment="1" applyProtection="1">
      <alignment horizontal="center" vertical="center"/>
    </xf>
    <xf numFmtId="0" fontId="33" fillId="0" borderId="2" xfId="0" applyNumberFormat="1" applyFont="1" applyBorder="1" applyAlignment="1" applyProtection="1">
      <alignment horizontal="center" vertical="center"/>
    </xf>
    <xf numFmtId="0" fontId="34" fillId="0" borderId="0" xfId="0" applyFont="1" applyBorder="1" applyAlignment="1" applyProtection="1">
      <alignment horizontal="center" vertical="center" wrapText="1"/>
    </xf>
    <xf numFmtId="168" fontId="33" fillId="0" borderId="0" xfId="0" applyNumberFormat="1" applyFont="1" applyBorder="1" applyAlignment="1" applyProtection="1">
      <alignment vertical="center"/>
    </xf>
    <xf numFmtId="165" fontId="33" fillId="0" borderId="0" xfId="0" applyNumberFormat="1" applyFont="1" applyBorder="1" applyAlignment="1" applyProtection="1">
      <alignment vertical="center"/>
    </xf>
    <xf numFmtId="167" fontId="33" fillId="0" borderId="0" xfId="0" applyNumberFormat="1" applyFont="1" applyBorder="1" applyAlignment="1" applyProtection="1">
      <alignment vertical="center"/>
    </xf>
    <xf numFmtId="0" fontId="39" fillId="0" borderId="0" xfId="6" applyNumberFormat="1" applyFont="1" applyFill="1" applyBorder="1" applyAlignment="1" applyProtection="1">
      <alignment vertical="top"/>
    </xf>
    <xf numFmtId="0" fontId="0" fillId="0" borderId="16" xfId="0" applyFont="1" applyBorder="1" applyProtection="1"/>
    <xf numFmtId="0" fontId="0" fillId="0" borderId="0" xfId="0" applyFont="1" applyAlignment="1" applyProtection="1">
      <alignment horizontal="left" vertical="center"/>
    </xf>
    <xf numFmtId="0" fontId="38" fillId="0" borderId="2" xfId="6" applyNumberFormat="1" applyFont="1" applyFill="1" applyBorder="1" applyAlignment="1" applyProtection="1">
      <alignment horizontal="left" vertical="center"/>
    </xf>
    <xf numFmtId="0" fontId="39" fillId="8" borderId="25" xfId="6" applyNumberFormat="1" applyFont="1" applyFill="1" applyBorder="1" applyAlignment="1" applyProtection="1">
      <alignment horizontal="center" vertical="center"/>
    </xf>
    <xf numFmtId="0" fontId="38" fillId="0" borderId="0" xfId="5" applyFont="1" applyProtection="1"/>
    <xf numFmtId="169" fontId="38" fillId="0" borderId="0" xfId="5" applyNumberFormat="1" applyFont="1" applyFill="1" applyProtection="1"/>
    <xf numFmtId="169" fontId="38" fillId="0" borderId="0" xfId="5" applyNumberFormat="1" applyFont="1" applyProtection="1"/>
    <xf numFmtId="0" fontId="39" fillId="0" borderId="0" xfId="5" applyFont="1" applyProtection="1"/>
    <xf numFmtId="0" fontId="38" fillId="0" borderId="0" xfId="5" applyFont="1" applyFill="1" applyAlignment="1" applyProtection="1">
      <alignment horizontal="center"/>
    </xf>
    <xf numFmtId="0" fontId="33" fillId="0" borderId="0" xfId="5" applyFont="1" applyAlignment="1" applyProtection="1">
      <alignment vertical="center" wrapText="1"/>
    </xf>
    <xf numFmtId="0" fontId="33" fillId="0" borderId="0" xfId="5" applyFont="1" applyAlignment="1" applyProtection="1">
      <alignment vertical="center"/>
    </xf>
    <xf numFmtId="0" fontId="33" fillId="0" borderId="7" xfId="5" applyFont="1" applyBorder="1" applyAlignment="1" applyProtection="1">
      <alignment horizontal="center" vertical="center"/>
    </xf>
    <xf numFmtId="0" fontId="33" fillId="0" borderId="7" xfId="5" applyFont="1" applyFill="1" applyBorder="1" applyAlignment="1" applyProtection="1">
      <alignment horizontal="left" vertical="center"/>
    </xf>
    <xf numFmtId="0" fontId="33" fillId="0" borderId="7" xfId="5" applyFont="1" applyFill="1" applyBorder="1" applyAlignment="1" applyProtection="1">
      <alignment horizontal="center" vertical="center"/>
    </xf>
    <xf numFmtId="1" fontId="33" fillId="0" borderId="7" xfId="5" applyNumberFormat="1" applyFont="1" applyFill="1" applyBorder="1" applyAlignment="1" applyProtection="1">
      <alignment horizontal="center" vertical="center" wrapText="1"/>
    </xf>
    <xf numFmtId="165" fontId="33" fillId="0" borderId="0" xfId="5" applyNumberFormat="1" applyFont="1" applyBorder="1" applyAlignment="1" applyProtection="1">
      <alignment horizontal="right" vertical="center"/>
    </xf>
    <xf numFmtId="165" fontId="33" fillId="0" borderId="0" xfId="5" applyNumberFormat="1" applyFont="1" applyFill="1" applyBorder="1" applyAlignment="1" applyProtection="1">
      <alignment horizontal="right" vertical="center"/>
    </xf>
    <xf numFmtId="0" fontId="33" fillId="0" borderId="2" xfId="5" applyFont="1" applyBorder="1" applyAlignment="1" applyProtection="1">
      <alignment horizontal="center" vertical="center"/>
    </xf>
    <xf numFmtId="0" fontId="33" fillId="0" borderId="2" xfId="5" applyFont="1" applyFill="1" applyBorder="1" applyAlignment="1" applyProtection="1">
      <alignment horizontal="left" vertical="center"/>
    </xf>
    <xf numFmtId="0" fontId="33" fillId="0" borderId="2" xfId="5" applyFont="1" applyFill="1" applyBorder="1" applyAlignment="1" applyProtection="1">
      <alignment horizontal="center" vertical="center"/>
    </xf>
    <xf numFmtId="1" fontId="33" fillId="0" borderId="2" xfId="5" applyNumberFormat="1" applyFont="1" applyFill="1" applyBorder="1" applyAlignment="1" applyProtection="1">
      <alignment horizontal="center" vertical="center" wrapText="1"/>
    </xf>
    <xf numFmtId="165" fontId="33" fillId="5" borderId="1" xfId="5" applyNumberFormat="1" applyFont="1" applyFill="1" applyBorder="1" applyAlignment="1" applyProtection="1">
      <alignment horizontal="center" vertical="center"/>
      <protection locked="0"/>
    </xf>
    <xf numFmtId="0" fontId="33" fillId="0" borderId="2" xfId="5" applyFont="1" applyFill="1" applyBorder="1" applyAlignment="1" applyProtection="1">
      <alignment horizontal="left" vertical="center" wrapText="1"/>
    </xf>
    <xf numFmtId="0" fontId="33" fillId="0" borderId="0" xfId="5" applyFont="1" applyFill="1" applyBorder="1" applyAlignment="1" applyProtection="1">
      <alignment horizontal="left" vertical="center"/>
    </xf>
    <xf numFmtId="2" fontId="33" fillId="0" borderId="0" xfId="5" applyNumberFormat="1" applyFont="1" applyAlignment="1" applyProtection="1">
      <alignment horizontal="center" vertical="center"/>
    </xf>
    <xf numFmtId="0" fontId="33" fillId="0" borderId="0" xfId="5" applyFont="1" applyAlignment="1" applyProtection="1">
      <alignment horizontal="center" vertical="center"/>
    </xf>
    <xf numFmtId="165" fontId="34" fillId="0" borderId="0" xfId="5" applyNumberFormat="1" applyFont="1" applyBorder="1" applyAlignment="1" applyProtection="1">
      <alignment horizontal="right" vertical="center"/>
    </xf>
    <xf numFmtId="165" fontId="34" fillId="0" borderId="0" xfId="5" applyNumberFormat="1" applyFont="1" applyFill="1" applyBorder="1" applyAlignment="1" applyProtection="1">
      <alignment horizontal="right" vertical="center"/>
    </xf>
    <xf numFmtId="0" fontId="38" fillId="0" borderId="0" xfId="5" applyFont="1" applyFill="1" applyBorder="1" applyAlignment="1" applyProtection="1">
      <alignment horizontal="left" vertical="center"/>
    </xf>
    <xf numFmtId="0" fontId="38" fillId="0" borderId="0" xfId="5" applyFont="1" applyFill="1" applyBorder="1" applyProtection="1"/>
    <xf numFmtId="0" fontId="38" fillId="0" borderId="0" xfId="5" applyFont="1" applyFill="1" applyBorder="1" applyAlignment="1" applyProtection="1">
      <alignment horizontal="center"/>
    </xf>
    <xf numFmtId="169" fontId="38" fillId="0" borderId="0" xfId="5" applyNumberFormat="1" applyFont="1" applyFill="1" applyBorder="1" applyAlignment="1" applyProtection="1">
      <alignment horizontal="center"/>
    </xf>
    <xf numFmtId="0" fontId="38" fillId="0" borderId="0" xfId="5" applyFont="1" applyAlignment="1" applyProtection="1">
      <alignment horizontal="left" indent="6"/>
    </xf>
    <xf numFmtId="0" fontId="38" fillId="0" borderId="0" xfId="5" applyFont="1" applyFill="1" applyProtection="1"/>
    <xf numFmtId="0" fontId="38" fillId="0" borderId="0" xfId="5" applyFont="1" applyAlignment="1" applyProtection="1">
      <alignment horizontal="center"/>
    </xf>
    <xf numFmtId="0" fontId="38" fillId="0" borderId="0" xfId="5" applyFont="1" applyBorder="1" applyAlignment="1" applyProtection="1">
      <alignment horizontal="center"/>
    </xf>
    <xf numFmtId="0" fontId="38" fillId="0" borderId="0" xfId="5" applyFont="1" applyAlignment="1" applyProtection="1">
      <alignment horizontal="left" vertical="center"/>
    </xf>
    <xf numFmtId="0" fontId="39" fillId="0" borderId="0" xfId="5" applyFont="1" applyAlignment="1" applyProtection="1">
      <alignment horizontal="left" vertical="center"/>
    </xf>
    <xf numFmtId="0" fontId="38" fillId="0" borderId="0" xfId="5" applyFont="1" applyBorder="1" applyProtection="1"/>
    <xf numFmtId="0" fontId="39" fillId="0" borderId="0" xfId="5" applyFont="1" applyBorder="1" applyProtection="1"/>
    <xf numFmtId="169" fontId="38" fillId="0" borderId="0" xfId="5" applyNumberFormat="1" applyFont="1" applyFill="1" applyBorder="1" applyAlignment="1" applyProtection="1">
      <alignment horizontal="right" wrapText="1"/>
    </xf>
    <xf numFmtId="169" fontId="38" fillId="0" borderId="0" xfId="5" applyNumberFormat="1" applyFont="1" applyFill="1" applyBorder="1" applyAlignment="1" applyProtection="1">
      <alignment wrapText="1"/>
    </xf>
    <xf numFmtId="0" fontId="33" fillId="0" borderId="7" xfId="5" applyFont="1" applyFill="1" applyBorder="1" applyAlignment="1" applyProtection="1">
      <alignment vertical="center"/>
    </xf>
    <xf numFmtId="1" fontId="33" fillId="0" borderId="7" xfId="5" applyNumberFormat="1" applyFont="1" applyFill="1" applyBorder="1" applyAlignment="1" applyProtection="1">
      <alignment horizontal="center" vertical="center"/>
    </xf>
    <xf numFmtId="165" fontId="33" fillId="5" borderId="7" xfId="5" applyNumberFormat="1" applyFont="1" applyFill="1" applyBorder="1" applyAlignment="1" applyProtection="1">
      <alignment horizontal="center" vertical="center"/>
      <protection locked="0"/>
    </xf>
    <xf numFmtId="0" fontId="33" fillId="0" borderId="0" xfId="5" applyFont="1" applyFill="1" applyBorder="1" applyAlignment="1" applyProtection="1">
      <alignment horizontal="center" vertical="center"/>
    </xf>
    <xf numFmtId="0" fontId="33" fillId="0" borderId="2" xfId="5" applyFont="1" applyFill="1" applyBorder="1" applyAlignment="1" applyProtection="1">
      <alignment vertical="center"/>
    </xf>
    <xf numFmtId="1" fontId="33" fillId="0" borderId="2" xfId="5" applyNumberFormat="1" applyFont="1" applyFill="1" applyBorder="1" applyAlignment="1" applyProtection="1">
      <alignment horizontal="center" vertical="center"/>
    </xf>
    <xf numFmtId="165" fontId="33" fillId="5" borderId="2" xfId="5" applyNumberFormat="1" applyFont="1" applyFill="1" applyBorder="1" applyAlignment="1" applyProtection="1">
      <alignment horizontal="center" vertical="center"/>
      <protection locked="0"/>
    </xf>
    <xf numFmtId="0" fontId="33" fillId="0" borderId="0" xfId="5" applyFont="1" applyFill="1" applyAlignment="1" applyProtection="1">
      <alignment horizontal="center" vertical="center"/>
    </xf>
    <xf numFmtId="167" fontId="33" fillId="0" borderId="0" xfId="5" applyNumberFormat="1" applyFont="1" applyAlignment="1" applyProtection="1">
      <alignment horizontal="center" vertical="center"/>
    </xf>
    <xf numFmtId="0" fontId="33" fillId="0" borderId="0" xfId="5" applyFont="1" applyAlignment="1" applyProtection="1">
      <alignment horizontal="left" vertical="center"/>
    </xf>
    <xf numFmtId="0" fontId="33" fillId="0" borderId="0" xfId="5" applyFont="1" applyProtection="1"/>
    <xf numFmtId="0" fontId="33" fillId="0" borderId="0" xfId="5" applyFont="1" applyFill="1" applyAlignment="1" applyProtection="1">
      <alignment horizontal="center"/>
    </xf>
    <xf numFmtId="0" fontId="33" fillId="0" borderId="0" xfId="5" applyFont="1" applyAlignment="1" applyProtection="1">
      <alignment horizontal="center"/>
    </xf>
    <xf numFmtId="167" fontId="33" fillId="0" borderId="0" xfId="5" applyNumberFormat="1" applyFont="1" applyAlignment="1" applyProtection="1">
      <alignment horizontal="center"/>
    </xf>
    <xf numFmtId="0" fontId="34" fillId="0" borderId="0" xfId="5" applyFont="1" applyBorder="1" applyAlignment="1" applyProtection="1">
      <alignment horizontal="center"/>
    </xf>
    <xf numFmtId="0" fontId="40" fillId="0" borderId="0" xfId="5" applyFont="1" applyProtection="1"/>
    <xf numFmtId="0" fontId="38" fillId="0" borderId="0" xfId="5" applyFont="1" applyFill="1" applyBorder="1" applyAlignment="1" applyProtection="1">
      <alignment horizontal="left" indent="6"/>
    </xf>
    <xf numFmtId="2" fontId="38" fillId="0" borderId="0" xfId="5" applyNumberFormat="1" applyFont="1" applyFill="1" applyBorder="1" applyAlignment="1" applyProtection="1">
      <alignment horizontal="center"/>
    </xf>
    <xf numFmtId="0" fontId="38" fillId="0" borderId="0" xfId="5" applyFont="1" applyFill="1" applyBorder="1" applyAlignment="1" applyProtection="1">
      <alignment horizontal="left"/>
    </xf>
    <xf numFmtId="0" fontId="38" fillId="0" borderId="0" xfId="5" applyFont="1" applyFill="1" applyBorder="1" applyAlignment="1" applyProtection="1"/>
    <xf numFmtId="0" fontId="38" fillId="0" borderId="0" xfId="12" applyFont="1" applyProtection="1"/>
    <xf numFmtId="0" fontId="33" fillId="0" borderId="0" xfId="12" applyFont="1" applyAlignment="1" applyProtection="1">
      <alignment vertical="center"/>
    </xf>
    <xf numFmtId="0" fontId="33" fillId="0" borderId="2" xfId="12" applyFont="1" applyFill="1" applyBorder="1" applyAlignment="1" applyProtection="1">
      <alignment horizontal="center" vertical="center"/>
    </xf>
    <xf numFmtId="0" fontId="33" fillId="0" borderId="2" xfId="12" applyFont="1" applyFill="1" applyBorder="1" applyAlignment="1" applyProtection="1">
      <alignment vertical="center" wrapText="1"/>
    </xf>
    <xf numFmtId="0" fontId="33" fillId="0" borderId="2" xfId="12" applyFont="1" applyFill="1" applyBorder="1" applyAlignment="1" applyProtection="1">
      <alignment vertical="center"/>
    </xf>
    <xf numFmtId="0" fontId="33" fillId="0" borderId="5" xfId="12" applyFont="1" applyFill="1" applyBorder="1" applyAlignment="1" applyProtection="1">
      <alignment vertical="center"/>
    </xf>
    <xf numFmtId="0" fontId="33" fillId="0" borderId="0" xfId="12" applyFont="1" applyFill="1" applyAlignment="1" applyProtection="1">
      <alignment vertical="center"/>
    </xf>
    <xf numFmtId="0" fontId="38" fillId="0" borderId="0" xfId="12" applyFont="1" applyFill="1" applyProtection="1"/>
    <xf numFmtId="0" fontId="33" fillId="0" borderId="7" xfId="12" applyFont="1" applyFill="1" applyBorder="1" applyAlignment="1" applyProtection="1">
      <alignment horizontal="center" vertical="center"/>
    </xf>
    <xf numFmtId="0" fontId="33" fillId="0" borderId="7" xfId="12" applyFont="1" applyFill="1" applyBorder="1" applyAlignment="1" applyProtection="1">
      <alignment vertical="center"/>
    </xf>
    <xf numFmtId="165" fontId="33" fillId="5" borderId="2" xfId="12" applyNumberFormat="1" applyFont="1" applyFill="1" applyBorder="1" applyAlignment="1" applyProtection="1">
      <alignment horizontal="center" vertical="center"/>
      <protection locked="0"/>
    </xf>
    <xf numFmtId="165" fontId="33" fillId="0" borderId="0" xfId="12" applyNumberFormat="1" applyFont="1" applyFill="1" applyBorder="1" applyAlignment="1" applyProtection="1">
      <alignment horizontal="center" vertical="center"/>
    </xf>
    <xf numFmtId="170" fontId="33" fillId="0" borderId="0" xfId="12" applyNumberFormat="1" applyFont="1" applyAlignment="1" applyProtection="1">
      <alignment vertical="center"/>
    </xf>
    <xf numFmtId="0" fontId="33" fillId="0" borderId="0" xfId="12" applyFont="1" applyFill="1" applyAlignment="1" applyProtection="1">
      <alignment horizontal="center" vertical="center"/>
    </xf>
    <xf numFmtId="0" fontId="33" fillId="0" borderId="0" xfId="12" applyFont="1" applyAlignment="1" applyProtection="1">
      <alignment horizontal="center" vertical="center"/>
    </xf>
    <xf numFmtId="165" fontId="33" fillId="0" borderId="0" xfId="12" applyNumberFormat="1" applyFont="1" applyBorder="1" applyAlignment="1" applyProtection="1">
      <alignment vertical="center"/>
    </xf>
    <xf numFmtId="0" fontId="38" fillId="0" borderId="0" xfId="12" applyFont="1" applyFill="1" applyBorder="1" applyProtection="1"/>
    <xf numFmtId="0" fontId="38" fillId="0" borderId="0" xfId="12" applyFont="1" applyFill="1" applyBorder="1" applyAlignment="1" applyProtection="1"/>
    <xf numFmtId="0" fontId="38" fillId="0" borderId="0" xfId="12" applyFont="1" applyFill="1" applyBorder="1" applyAlignment="1" applyProtection="1">
      <alignment horizontal="center"/>
    </xf>
    <xf numFmtId="0" fontId="38" fillId="0" borderId="0" xfId="12" applyFont="1" applyFill="1" applyBorder="1" applyAlignment="1" applyProtection="1">
      <alignment vertical="center" wrapText="1"/>
    </xf>
    <xf numFmtId="0" fontId="38" fillId="0" borderId="0" xfId="12" applyFont="1" applyFill="1" applyBorder="1" applyAlignment="1" applyProtection="1">
      <alignment horizontal="center" vertical="center"/>
    </xf>
    <xf numFmtId="0" fontId="38" fillId="0" borderId="0" xfId="12" applyFont="1" applyFill="1" applyAlignment="1" applyProtection="1">
      <alignment horizontal="center"/>
    </xf>
    <xf numFmtId="0" fontId="38" fillId="0" borderId="0" xfId="12" applyFont="1" applyAlignment="1" applyProtection="1">
      <alignment horizontal="center"/>
    </xf>
    <xf numFmtId="0" fontId="39" fillId="0" borderId="0" xfId="12" applyFont="1" applyBorder="1" applyProtection="1"/>
    <xf numFmtId="1" fontId="33" fillId="0" borderId="7" xfId="12" applyNumberFormat="1" applyFont="1" applyFill="1" applyBorder="1" applyAlignment="1" applyProtection="1">
      <alignment horizontal="center" vertical="center"/>
    </xf>
    <xf numFmtId="1" fontId="33" fillId="0" borderId="2" xfId="12" applyNumberFormat="1" applyFont="1" applyFill="1" applyBorder="1" applyAlignment="1" applyProtection="1">
      <alignment horizontal="center" vertical="center"/>
    </xf>
    <xf numFmtId="1" fontId="33" fillId="0" borderId="5" xfId="12" applyNumberFormat="1" applyFont="1" applyFill="1" applyBorder="1" applyAlignment="1" applyProtection="1">
      <alignment horizontal="center" vertical="center"/>
    </xf>
    <xf numFmtId="0" fontId="33" fillId="0" borderId="2" xfId="12" applyFont="1" applyFill="1" applyBorder="1" applyAlignment="1" applyProtection="1">
      <alignment horizontal="left" vertical="center"/>
    </xf>
    <xf numFmtId="2" fontId="33" fillId="0" borderId="0" xfId="12" applyNumberFormat="1" applyFont="1" applyAlignment="1" applyProtection="1">
      <alignment vertical="center"/>
    </xf>
    <xf numFmtId="169" fontId="38" fillId="0" borderId="0" xfId="12" applyNumberFormat="1" applyFont="1" applyProtection="1"/>
    <xf numFmtId="4" fontId="38" fillId="0" borderId="0" xfId="5" applyNumberFormat="1" applyFont="1" applyBorder="1" applyProtection="1"/>
    <xf numFmtId="0" fontId="0" fillId="0" borderId="0" xfId="0" applyFont="1" applyAlignment="1" applyProtection="1">
      <alignment wrapText="1"/>
    </xf>
    <xf numFmtId="0" fontId="38" fillId="0" borderId="0" xfId="10" applyFont="1" applyProtection="1"/>
    <xf numFmtId="0" fontId="39" fillId="0" borderId="0" xfId="10" applyFont="1" applyProtection="1"/>
    <xf numFmtId="0" fontId="38" fillId="0" borderId="16" xfId="10" applyFont="1" applyBorder="1" applyProtection="1"/>
    <xf numFmtId="0" fontId="38" fillId="0" borderId="0" xfId="10" applyFont="1" applyBorder="1" applyProtection="1"/>
    <xf numFmtId="4" fontId="38" fillId="0" borderId="0" xfId="10" applyNumberFormat="1" applyFont="1" applyProtection="1"/>
    <xf numFmtId="0" fontId="38" fillId="0" borderId="2" xfId="10" applyNumberFormat="1" applyFont="1" applyFill="1" applyBorder="1" applyAlignment="1" applyProtection="1">
      <alignment horizontal="left" vertical="center"/>
    </xf>
    <xf numFmtId="171" fontId="38" fillId="0" borderId="0" xfId="10" applyNumberFormat="1" applyFont="1" applyProtection="1"/>
    <xf numFmtId="10" fontId="38" fillId="0" borderId="0" xfId="10" applyNumberFormat="1" applyFont="1" applyProtection="1"/>
    <xf numFmtId="0" fontId="33" fillId="0" borderId="0" xfId="5" applyFont="1" applyAlignment="1" applyProtection="1">
      <alignment wrapText="1"/>
    </xf>
    <xf numFmtId="165" fontId="33" fillId="0" borderId="0" xfId="5" applyNumberFormat="1" applyFont="1" applyBorder="1" applyAlignment="1" applyProtection="1">
      <alignment horizontal="right"/>
    </xf>
    <xf numFmtId="165" fontId="33" fillId="0" borderId="0" xfId="5" applyNumberFormat="1" applyFont="1" applyFill="1" applyBorder="1" applyAlignment="1" applyProtection="1">
      <alignment horizontal="right"/>
    </xf>
    <xf numFmtId="165" fontId="34" fillId="0" borderId="0" xfId="5" applyNumberFormat="1" applyFont="1" applyBorder="1" applyAlignment="1" applyProtection="1">
      <alignment horizontal="right"/>
    </xf>
    <xf numFmtId="165" fontId="34" fillId="0" borderId="0" xfId="5" applyNumberFormat="1" applyFont="1" applyFill="1" applyBorder="1" applyAlignment="1" applyProtection="1">
      <alignment horizontal="right"/>
    </xf>
    <xf numFmtId="0" fontId="33" fillId="0" borderId="7" xfId="5" applyFont="1" applyFill="1" applyBorder="1" applyAlignment="1" applyProtection="1">
      <alignment vertical="center" wrapText="1"/>
    </xf>
    <xf numFmtId="0" fontId="33" fillId="0" borderId="2" xfId="5" applyFont="1" applyFill="1" applyBorder="1" applyAlignment="1" applyProtection="1">
      <alignment vertical="center" wrapText="1"/>
    </xf>
    <xf numFmtId="2" fontId="33" fillId="0" borderId="2" xfId="5" applyNumberFormat="1" applyFont="1" applyFill="1" applyBorder="1" applyAlignment="1" applyProtection="1">
      <alignment horizontal="center" vertical="center"/>
    </xf>
    <xf numFmtId="0" fontId="33" fillId="0" borderId="7" xfId="12" applyFont="1" applyFill="1" applyBorder="1" applyAlignment="1" applyProtection="1">
      <alignment vertical="center" wrapText="1"/>
    </xf>
    <xf numFmtId="0" fontId="33" fillId="0" borderId="5" xfId="5" applyFont="1" applyFill="1" applyBorder="1" applyAlignment="1" applyProtection="1">
      <alignment vertical="center"/>
    </xf>
    <xf numFmtId="2" fontId="33" fillId="0" borderId="5" xfId="12" applyNumberFormat="1" applyFont="1" applyFill="1" applyBorder="1" applyAlignment="1" applyProtection="1">
      <alignment horizontal="center" vertical="center"/>
    </xf>
    <xf numFmtId="172" fontId="33" fillId="0" borderId="0" xfId="5" applyNumberFormat="1" applyFont="1" applyFill="1" applyBorder="1" applyAlignment="1" applyProtection="1">
      <alignment horizontal="right" vertical="center"/>
    </xf>
    <xf numFmtId="2" fontId="33" fillId="0" borderId="0" xfId="12" applyNumberFormat="1" applyFont="1" applyAlignment="1" applyProtection="1">
      <alignment horizontal="center" vertical="center"/>
    </xf>
    <xf numFmtId="0" fontId="38" fillId="0" borderId="0" xfId="10" applyFont="1" applyAlignment="1" applyProtection="1">
      <alignment vertical="center"/>
    </xf>
    <xf numFmtId="4" fontId="38" fillId="0" borderId="0" xfId="10" applyNumberFormat="1" applyFont="1" applyAlignment="1" applyProtection="1">
      <alignment vertical="center"/>
    </xf>
    <xf numFmtId="0" fontId="38" fillId="0" borderId="0" xfId="10" applyFont="1" applyBorder="1" applyAlignment="1" applyProtection="1">
      <alignment horizontal="left" vertical="center"/>
    </xf>
    <xf numFmtId="171" fontId="38" fillId="0" borderId="0" xfId="10" applyNumberFormat="1" applyFont="1" applyAlignment="1" applyProtection="1">
      <alignment vertical="center"/>
    </xf>
    <xf numFmtId="0" fontId="33" fillId="0" borderId="7" xfId="5" applyFont="1" applyBorder="1" applyAlignment="1" applyProtection="1">
      <alignment horizontal="left" vertical="center" wrapText="1"/>
    </xf>
    <xf numFmtId="0" fontId="33" fillId="0" borderId="2" xfId="5" applyFont="1" applyBorder="1" applyAlignment="1" applyProtection="1">
      <alignment horizontal="left" vertical="center"/>
    </xf>
    <xf numFmtId="0" fontId="33" fillId="0" borderId="2" xfId="5" applyFont="1" applyBorder="1" applyAlignment="1" applyProtection="1">
      <alignment horizontal="left" vertical="center" wrapText="1"/>
    </xf>
    <xf numFmtId="2" fontId="41" fillId="0" borderId="0" xfId="5" applyNumberFormat="1" applyFont="1" applyFill="1" applyBorder="1" applyAlignment="1" applyProtection="1">
      <alignment horizontal="center" vertical="center"/>
    </xf>
    <xf numFmtId="169" fontId="33" fillId="0" borderId="0" xfId="5" applyNumberFormat="1" applyFont="1" applyBorder="1" applyAlignment="1" applyProtection="1">
      <alignment horizontal="center" vertical="center"/>
    </xf>
    <xf numFmtId="165" fontId="34" fillId="0" borderId="0" xfId="5" applyNumberFormat="1" applyFont="1" applyFill="1" applyBorder="1" applyAlignment="1" applyProtection="1">
      <alignment vertical="center"/>
    </xf>
    <xf numFmtId="0" fontId="39" fillId="0" borderId="0" xfId="5" applyFont="1" applyFill="1" applyBorder="1" applyAlignment="1" applyProtection="1"/>
    <xf numFmtId="169" fontId="38" fillId="0" borderId="0" xfId="5" applyNumberFormat="1" applyFont="1" applyBorder="1" applyAlignment="1" applyProtection="1"/>
    <xf numFmtId="0" fontId="38" fillId="4" borderId="0" xfId="5" applyFont="1" applyFill="1" applyAlignment="1" applyProtection="1">
      <alignment horizontal="center"/>
    </xf>
    <xf numFmtId="0" fontId="33" fillId="0" borderId="7" xfId="12" applyNumberFormat="1" applyFont="1" applyFill="1" applyBorder="1" applyAlignment="1" applyProtection="1">
      <alignment horizontal="center" vertical="center"/>
    </xf>
    <xf numFmtId="0" fontId="33" fillId="0" borderId="2" xfId="12" applyNumberFormat="1" applyFont="1" applyFill="1" applyBorder="1" applyAlignment="1" applyProtection="1">
      <alignment horizontal="center" vertical="center"/>
    </xf>
    <xf numFmtId="0" fontId="38" fillId="0" borderId="2" xfId="10" applyNumberFormat="1" applyFont="1" applyFill="1" applyBorder="1" applyAlignment="1" applyProtection="1">
      <alignment vertical="center"/>
    </xf>
    <xf numFmtId="44" fontId="0" fillId="0" borderId="15" xfId="0" applyNumberFormat="1" applyFont="1" applyBorder="1" applyProtection="1"/>
    <xf numFmtId="44" fontId="38" fillId="0" borderId="23" xfId="6" applyNumberFormat="1" applyFont="1" applyFill="1" applyBorder="1" applyAlignment="1" applyProtection="1"/>
    <xf numFmtId="0" fontId="0" fillId="0" borderId="0" xfId="0" applyFont="1" applyAlignment="1" applyProtection="1"/>
    <xf numFmtId="0" fontId="39" fillId="0" borderId="0" xfId="6" applyNumberFormat="1" applyFont="1" applyFill="1" applyBorder="1" applyAlignment="1" applyProtection="1">
      <alignment horizontal="left" vertical="top" indent="1"/>
    </xf>
    <xf numFmtId="165" fontId="38" fillId="0" borderId="0" xfId="6" applyNumberFormat="1" applyFont="1" applyFill="1" applyBorder="1" applyAlignment="1" applyProtection="1">
      <alignment horizontal="left" vertical="top" indent="8"/>
    </xf>
    <xf numFmtId="44" fontId="0" fillId="0" borderId="27" xfId="0" applyNumberFormat="1" applyFont="1" applyBorder="1" applyAlignment="1" applyProtection="1"/>
    <xf numFmtId="0" fontId="33" fillId="0" borderId="2" xfId="14" applyFont="1" applyFill="1" applyBorder="1" applyAlignment="1" applyProtection="1">
      <alignment horizontal="center" vertical="center"/>
    </xf>
    <xf numFmtId="0" fontId="33" fillId="0" borderId="2" xfId="14" applyFont="1" applyFill="1" applyBorder="1" applyAlignment="1" applyProtection="1">
      <alignment vertical="center" wrapText="1"/>
    </xf>
    <xf numFmtId="0" fontId="34" fillId="0" borderId="2" xfId="14" applyFont="1" applyFill="1" applyBorder="1" applyAlignment="1" applyProtection="1">
      <alignment vertical="center" wrapText="1"/>
    </xf>
    <xf numFmtId="0" fontId="33" fillId="0" borderId="5" xfId="14" applyFont="1" applyFill="1" applyBorder="1" applyAlignment="1" applyProtection="1">
      <alignment vertical="center" wrapText="1"/>
    </xf>
    <xf numFmtId="0" fontId="34" fillId="0" borderId="5" xfId="14" applyFont="1" applyFill="1" applyBorder="1" applyAlignment="1" applyProtection="1">
      <alignment vertical="center" wrapText="1"/>
    </xf>
    <xf numFmtId="0" fontId="33" fillId="0" borderId="5" xfId="14" applyFont="1" applyFill="1" applyBorder="1" applyAlignment="1" applyProtection="1">
      <alignment horizontal="center" vertical="center"/>
    </xf>
    <xf numFmtId="0" fontId="33" fillId="0" borderId="2" xfId="16" applyFont="1" applyFill="1" applyBorder="1" applyAlignment="1" applyProtection="1">
      <alignment vertical="center" wrapText="1"/>
    </xf>
    <xf numFmtId="0" fontId="33" fillId="0" borderId="2" xfId="14" applyFont="1" applyFill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vertical="center" wrapText="1"/>
    </xf>
    <xf numFmtId="0" fontId="4" fillId="0" borderId="2" xfId="14" applyFont="1" applyFill="1" applyBorder="1" applyAlignment="1" applyProtection="1">
      <alignment vertical="center" wrapText="1"/>
    </xf>
    <xf numFmtId="0" fontId="4" fillId="0" borderId="2" xfId="14" applyFont="1" applyFill="1" applyBorder="1" applyAlignment="1" applyProtection="1">
      <alignment horizontal="center" vertical="center"/>
    </xf>
    <xf numFmtId="0" fontId="33" fillId="0" borderId="2" xfId="14" applyFont="1" applyFill="1" applyBorder="1" applyAlignment="1" applyProtection="1">
      <alignment vertical="center"/>
    </xf>
    <xf numFmtId="0" fontId="33" fillId="0" borderId="5" xfId="14" applyFont="1" applyFill="1" applyBorder="1" applyAlignment="1" applyProtection="1">
      <alignment vertical="center"/>
    </xf>
    <xf numFmtId="0" fontId="33" fillId="0" borderId="5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 wrapText="1"/>
    </xf>
    <xf numFmtId="0" fontId="4" fillId="0" borderId="5" xfId="14" applyFont="1" applyFill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0" fontId="4" fillId="0" borderId="5" xfId="14" applyFont="1" applyFill="1" applyBorder="1" applyAlignment="1" applyProtection="1">
      <alignment horizontal="center" vertical="center"/>
    </xf>
    <xf numFmtId="0" fontId="4" fillId="0" borderId="2" xfId="14" applyFont="1" applyFill="1" applyBorder="1" applyAlignment="1" applyProtection="1">
      <alignment vertical="center"/>
    </xf>
    <xf numFmtId="0" fontId="4" fillId="0" borderId="2" xfId="0" applyFont="1" applyBorder="1" applyAlignment="1" applyProtection="1">
      <alignment vertical="center"/>
    </xf>
    <xf numFmtId="49" fontId="33" fillId="0" borderId="2" xfId="9" applyNumberFormat="1" applyFont="1" applyFill="1" applyBorder="1" applyAlignment="1" applyProtection="1">
      <alignment horizontal="left" vertical="center" wrapText="1"/>
    </xf>
    <xf numFmtId="49" fontId="33" fillId="0" borderId="2" xfId="0" applyNumberFormat="1" applyFont="1" applyFill="1" applyBorder="1" applyAlignment="1" applyProtection="1">
      <alignment horizontal="left" vertical="center" wrapText="1"/>
    </xf>
    <xf numFmtId="0" fontId="33" fillId="0" borderId="2" xfId="1" applyFont="1" applyBorder="1" applyAlignment="1" applyProtection="1">
      <alignment vertical="center" wrapText="1"/>
    </xf>
    <xf numFmtId="0" fontId="4" fillId="0" borderId="7" xfId="0" applyFont="1" applyBorder="1" applyAlignment="1" applyProtection="1">
      <alignment vertical="center" wrapText="1"/>
    </xf>
    <xf numFmtId="49" fontId="4" fillId="0" borderId="7" xfId="9" applyNumberFormat="1" applyFont="1" applyFill="1" applyBorder="1" applyAlignment="1" applyProtection="1">
      <alignment horizontal="left" vertical="center" wrapText="1"/>
    </xf>
    <xf numFmtId="0" fontId="4" fillId="0" borderId="7" xfId="14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left"/>
    </xf>
    <xf numFmtId="0" fontId="2" fillId="0" borderId="0" xfId="0" applyFont="1" applyProtection="1"/>
    <xf numFmtId="0" fontId="33" fillId="0" borderId="6" xfId="14" applyFont="1" applyFill="1" applyBorder="1" applyAlignment="1" applyProtection="1">
      <alignment vertical="center" wrapText="1"/>
    </xf>
    <xf numFmtId="0" fontId="33" fillId="0" borderId="3" xfId="0" applyFont="1" applyBorder="1" applyAlignment="1" applyProtection="1">
      <alignment vertical="center" wrapText="1"/>
    </xf>
    <xf numFmtId="0" fontId="33" fillId="0" borderId="8" xfId="14" applyFont="1" applyFill="1" applyBorder="1" applyAlignment="1" applyProtection="1">
      <alignment vertical="center" wrapText="1"/>
    </xf>
    <xf numFmtId="0" fontId="33" fillId="0" borderId="2" xfId="8" applyFont="1" applyFill="1" applyBorder="1" applyAlignment="1" applyProtection="1">
      <alignment vertical="center" wrapText="1"/>
    </xf>
    <xf numFmtId="0" fontId="33" fillId="0" borderId="2" xfId="8" applyFont="1" applyFill="1" applyBorder="1" applyAlignment="1" applyProtection="1">
      <alignment horizontal="left" vertical="center" wrapText="1"/>
    </xf>
    <xf numFmtId="0" fontId="33" fillId="0" borderId="2" xfId="16" applyFont="1" applyFill="1" applyBorder="1" applyAlignment="1" applyProtection="1">
      <alignment horizontal="left" vertical="center" wrapText="1"/>
    </xf>
    <xf numFmtId="0" fontId="33" fillId="0" borderId="2" xfId="16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33" fillId="0" borderId="5" xfId="16" applyFont="1" applyFill="1" applyBorder="1" applyAlignment="1" applyProtection="1">
      <alignment vertical="center" wrapText="1"/>
    </xf>
    <xf numFmtId="0" fontId="33" fillId="0" borderId="5" xfId="14" applyFont="1" applyFill="1" applyBorder="1" applyAlignment="1" applyProtection="1">
      <alignment horizontal="left" vertical="center" wrapText="1"/>
    </xf>
    <xf numFmtId="0" fontId="4" fillId="0" borderId="2" xfId="16" applyFont="1" applyFill="1" applyBorder="1" applyAlignment="1" applyProtection="1">
      <alignment vertical="center" wrapText="1"/>
    </xf>
    <xf numFmtId="0" fontId="4" fillId="0" borderId="2" xfId="14" applyFont="1" applyFill="1" applyBorder="1" applyAlignment="1" applyProtection="1">
      <alignment horizontal="left" vertical="center" wrapText="1"/>
    </xf>
    <xf numFmtId="0" fontId="4" fillId="0" borderId="2" xfId="16" applyFont="1" applyFill="1" applyBorder="1" applyAlignment="1" applyProtection="1">
      <alignment horizontal="left" vertical="center" wrapText="1"/>
    </xf>
    <xf numFmtId="0" fontId="4" fillId="0" borderId="2" xfId="16" applyFont="1" applyFill="1" applyBorder="1" applyAlignment="1" applyProtection="1">
      <alignment horizontal="center" vertical="center" wrapText="1"/>
    </xf>
    <xf numFmtId="0" fontId="9" fillId="0" borderId="2" xfId="14" applyFont="1" applyFill="1" applyBorder="1" applyAlignment="1" applyProtection="1">
      <alignment vertical="center" wrapText="1"/>
    </xf>
    <xf numFmtId="0" fontId="33" fillId="0" borderId="2" xfId="15" applyFont="1" applyFill="1" applyBorder="1" applyAlignment="1" applyProtection="1">
      <alignment vertical="center" wrapText="1"/>
    </xf>
    <xf numFmtId="0" fontId="33" fillId="0" borderId="2" xfId="15" applyFont="1" applyBorder="1" applyAlignment="1" applyProtection="1">
      <alignment vertical="center" wrapText="1"/>
    </xf>
    <xf numFmtId="0" fontId="33" fillId="0" borderId="5" xfId="8" applyFont="1" applyFill="1" applyBorder="1" applyAlignment="1" applyProtection="1">
      <alignment vertical="center" wrapText="1"/>
    </xf>
    <xf numFmtId="0" fontId="33" fillId="0" borderId="5" xfId="8" applyFont="1" applyFill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vertical="center" wrapText="1"/>
    </xf>
    <xf numFmtId="0" fontId="4" fillId="0" borderId="28" xfId="0" applyFont="1" applyBorder="1" applyAlignment="1" applyProtection="1">
      <alignment vertical="center" wrapText="1"/>
    </xf>
    <xf numFmtId="0" fontId="33" fillId="0" borderId="20" xfId="14" applyFont="1" applyFill="1" applyBorder="1" applyAlignment="1" applyProtection="1">
      <alignment vertical="center" wrapText="1"/>
    </xf>
    <xf numFmtId="0" fontId="33" fillId="0" borderId="5" xfId="15" applyFont="1" applyFill="1" applyBorder="1" applyAlignment="1" applyProtection="1">
      <alignment vertical="center" wrapText="1"/>
    </xf>
    <xf numFmtId="0" fontId="4" fillId="0" borderId="2" xfId="15" applyFont="1" applyFill="1" applyBorder="1" applyAlignment="1" applyProtection="1">
      <alignment vertical="center" wrapText="1"/>
    </xf>
    <xf numFmtId="0" fontId="4" fillId="0" borderId="5" xfId="15" applyFont="1" applyFill="1" applyBorder="1" applyAlignment="1" applyProtection="1">
      <alignment vertical="center" wrapText="1"/>
    </xf>
    <xf numFmtId="0" fontId="0" fillId="0" borderId="2" xfId="0" applyBorder="1" applyProtection="1"/>
    <xf numFmtId="0" fontId="33" fillId="0" borderId="2" xfId="15" applyFont="1" applyFill="1" applyBorder="1" applyAlignment="1" applyProtection="1">
      <alignment horizontal="left" vertical="center" wrapText="1"/>
    </xf>
    <xf numFmtId="0" fontId="33" fillId="0" borderId="5" xfId="15" applyFont="1" applyFill="1" applyBorder="1" applyAlignment="1" applyProtection="1">
      <alignment horizontal="left" vertical="center" wrapText="1"/>
    </xf>
    <xf numFmtId="0" fontId="4" fillId="0" borderId="9" xfId="16" applyFont="1" applyFill="1" applyBorder="1" applyAlignment="1" applyProtection="1">
      <alignment vertical="center" wrapText="1"/>
    </xf>
    <xf numFmtId="0" fontId="4" fillId="0" borderId="9" xfId="14" applyFont="1" applyFill="1" applyBorder="1" applyAlignment="1" applyProtection="1">
      <alignment horizontal="left" wrapText="1"/>
    </xf>
    <xf numFmtId="0" fontId="4" fillId="0" borderId="9" xfId="14" applyFont="1" applyFill="1" applyBorder="1" applyAlignment="1" applyProtection="1">
      <alignment horizontal="center"/>
    </xf>
    <xf numFmtId="0" fontId="32" fillId="0" borderId="0" xfId="0" applyFont="1" applyAlignment="1" applyProtection="1">
      <alignment horizontal="center" vertical="center"/>
    </xf>
    <xf numFmtId="0" fontId="4" fillId="0" borderId="2" xfId="15" applyFont="1" applyFill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33" fillId="0" borderId="2" xfId="14" applyFont="1" applyFill="1" applyBorder="1" applyAlignment="1" applyProtection="1">
      <alignment horizontal="left" vertical="center"/>
    </xf>
    <xf numFmtId="0" fontId="33" fillId="0" borderId="6" xfId="16" applyFont="1" applyFill="1" applyBorder="1" applyAlignment="1" applyProtection="1">
      <alignment vertical="center" wrapText="1"/>
    </xf>
    <xf numFmtId="49" fontId="33" fillId="0" borderId="2" xfId="0" quotePrefix="1" applyNumberFormat="1" applyFont="1" applyFill="1" applyBorder="1" applyAlignment="1" applyProtection="1">
      <alignment horizontal="left" vertical="center"/>
    </xf>
    <xf numFmtId="0" fontId="4" fillId="0" borderId="20" xfId="0" applyFont="1" applyBorder="1" applyAlignment="1" applyProtection="1">
      <alignment vertical="center" wrapText="1"/>
    </xf>
    <xf numFmtId="0" fontId="42" fillId="0" borderId="2" xfId="0" applyFont="1" applyBorder="1" applyAlignment="1" applyProtection="1">
      <alignment vertical="center"/>
    </xf>
    <xf numFmtId="0" fontId="4" fillId="0" borderId="2" xfId="14" applyFont="1" applyFill="1" applyBorder="1" applyAlignment="1" applyProtection="1">
      <alignment horizontal="left" vertical="center"/>
    </xf>
    <xf numFmtId="0" fontId="4" fillId="0" borderId="5" xfId="16" applyFont="1" applyFill="1" applyBorder="1" applyAlignment="1" applyProtection="1">
      <alignment vertical="center" wrapText="1"/>
    </xf>
    <xf numFmtId="0" fontId="4" fillId="0" borderId="5" xfId="14" applyFont="1" applyFill="1" applyBorder="1" applyAlignment="1" applyProtection="1">
      <alignment horizontal="left" vertical="center" wrapText="1"/>
    </xf>
    <xf numFmtId="0" fontId="4" fillId="0" borderId="5" xfId="0" applyFont="1" applyFill="1" applyBorder="1" applyAlignment="1" applyProtection="1">
      <alignment vertical="center" wrapText="1"/>
    </xf>
    <xf numFmtId="0" fontId="4" fillId="0" borderId="2" xfId="0" applyFont="1" applyFill="1" applyBorder="1" applyAlignment="1" applyProtection="1">
      <alignment vertical="center"/>
    </xf>
    <xf numFmtId="0" fontId="30" fillId="0" borderId="16" xfId="0" applyFont="1" applyBorder="1" applyProtection="1"/>
    <xf numFmtId="0" fontId="0" fillId="0" borderId="0" xfId="0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vertical="center"/>
    </xf>
    <xf numFmtId="0" fontId="20" fillId="0" borderId="2" xfId="0" applyFont="1" applyFill="1" applyBorder="1" applyAlignment="1" applyProtection="1">
      <alignment vertical="center"/>
    </xf>
    <xf numFmtId="0" fontId="20" fillId="0" borderId="2" xfId="0" applyFont="1" applyFill="1" applyBorder="1" applyAlignment="1" applyProtection="1">
      <alignment horizontal="left" vertical="center"/>
    </xf>
    <xf numFmtId="0" fontId="20" fillId="0" borderId="2" xfId="0" applyFont="1" applyFill="1" applyBorder="1" applyAlignment="1" applyProtection="1">
      <alignment horizontal="center" vertical="center"/>
    </xf>
    <xf numFmtId="0" fontId="20" fillId="0" borderId="8" xfId="0" applyFont="1" applyFill="1" applyBorder="1" applyAlignment="1" applyProtection="1">
      <alignment vertical="center"/>
    </xf>
    <xf numFmtId="0" fontId="20" fillId="0" borderId="5" xfId="0" applyFont="1" applyFill="1" applyBorder="1" applyAlignment="1" applyProtection="1">
      <alignment vertical="center"/>
    </xf>
    <xf numFmtId="0" fontId="20" fillId="0" borderId="5" xfId="0" applyFont="1" applyFill="1" applyBorder="1" applyAlignment="1" applyProtection="1">
      <alignment vertical="center" wrapText="1"/>
    </xf>
    <xf numFmtId="0" fontId="20" fillId="0" borderId="5" xfId="0" applyFont="1" applyFill="1" applyBorder="1" applyAlignment="1" applyProtection="1">
      <alignment horizontal="center" vertical="center"/>
    </xf>
    <xf numFmtId="0" fontId="20" fillId="0" borderId="13" xfId="0" applyFont="1" applyFill="1" applyBorder="1" applyAlignment="1" applyProtection="1">
      <alignment vertical="center"/>
    </xf>
    <xf numFmtId="0" fontId="20" fillId="0" borderId="11" xfId="0" applyFont="1" applyFill="1" applyBorder="1" applyAlignment="1" applyProtection="1">
      <alignment vertical="center"/>
    </xf>
    <xf numFmtId="0" fontId="20" fillId="0" borderId="11" xfId="0" applyFont="1" applyFill="1" applyBorder="1" applyAlignment="1" applyProtection="1">
      <alignment vertical="center" wrapText="1"/>
    </xf>
    <xf numFmtId="0" fontId="20" fillId="0" borderId="11" xfId="0" applyFont="1" applyFill="1" applyBorder="1" applyAlignment="1" applyProtection="1">
      <alignment horizontal="center" vertical="center"/>
    </xf>
    <xf numFmtId="0" fontId="21" fillId="0" borderId="6" xfId="0" applyFont="1" applyFill="1" applyBorder="1" applyAlignment="1" applyProtection="1">
      <alignment vertical="center"/>
    </xf>
    <xf numFmtId="0" fontId="21" fillId="0" borderId="2" xfId="0" applyFont="1" applyFill="1" applyBorder="1" applyAlignment="1" applyProtection="1">
      <alignment vertical="center"/>
    </xf>
    <xf numFmtId="49" fontId="21" fillId="0" borderId="2" xfId="0" applyNumberFormat="1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/>
    </xf>
    <xf numFmtId="0" fontId="20" fillId="0" borderId="2" xfId="0" applyFont="1" applyFill="1" applyBorder="1" applyAlignment="1" applyProtection="1">
      <alignment vertical="center" wrapText="1"/>
    </xf>
    <xf numFmtId="0" fontId="20" fillId="0" borderId="29" xfId="0" applyFont="1" applyFill="1" applyBorder="1" applyAlignment="1" applyProtection="1">
      <alignment vertical="center"/>
    </xf>
    <xf numFmtId="0" fontId="20" fillId="0" borderId="20" xfId="0" applyFont="1" applyFill="1" applyBorder="1" applyAlignment="1" applyProtection="1">
      <alignment vertical="center"/>
    </xf>
    <xf numFmtId="0" fontId="20" fillId="0" borderId="20" xfId="0" applyFont="1" applyFill="1" applyBorder="1" applyAlignment="1" applyProtection="1">
      <alignment vertical="center" wrapText="1"/>
    </xf>
    <xf numFmtId="0" fontId="20" fillId="0" borderId="20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 shrinkToFit="1"/>
    </xf>
    <xf numFmtId="1" fontId="4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2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20" xfId="0" applyFont="1" applyFill="1" applyBorder="1" applyAlignment="1" applyProtection="1">
      <alignment horizontal="center" vertical="center"/>
    </xf>
    <xf numFmtId="0" fontId="4" fillId="0" borderId="20" xfId="0" applyFont="1" applyFill="1" applyBorder="1" applyAlignment="1" applyProtection="1">
      <alignment horizontal="left" vertical="center" wrapText="1"/>
    </xf>
    <xf numFmtId="0" fontId="4" fillId="0" borderId="20" xfId="0" applyNumberFormat="1" applyFont="1" applyFill="1" applyBorder="1" applyAlignment="1" applyProtection="1">
      <alignment horizontal="left" vertical="center" wrapText="1" shrinkToFit="1"/>
    </xf>
    <xf numFmtId="1" fontId="4" fillId="0" borderId="20" xfId="0" applyNumberFormat="1" applyFont="1" applyFill="1" applyBorder="1" applyAlignment="1" applyProtection="1">
      <alignment horizontal="center" vertical="center" wrapText="1"/>
    </xf>
    <xf numFmtId="0" fontId="8" fillId="0" borderId="20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vertical="center"/>
    </xf>
    <xf numFmtId="0" fontId="8" fillId="0" borderId="29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center" wrapText="1"/>
    </xf>
    <xf numFmtId="1" fontId="4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 wrapText="1"/>
    </xf>
    <xf numFmtId="49" fontId="4" fillId="0" borderId="2" xfId="0" applyNumberFormat="1" applyFont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horizontal="center"/>
    </xf>
    <xf numFmtId="165" fontId="4" fillId="5" borderId="2" xfId="0" applyNumberFormat="1" applyFont="1" applyFill="1" applyBorder="1" applyProtection="1">
      <protection locked="0"/>
    </xf>
    <xf numFmtId="0" fontId="4" fillId="0" borderId="2" xfId="5" applyFont="1" applyFill="1" applyBorder="1" applyAlignment="1" applyProtection="1">
      <alignment vertical="center"/>
    </xf>
    <xf numFmtId="0" fontId="4" fillId="0" borderId="2" xfId="12" applyFont="1" applyFill="1" applyBorder="1" applyAlignment="1" applyProtection="1">
      <alignment horizontal="center" vertical="center"/>
    </xf>
    <xf numFmtId="0" fontId="4" fillId="0" borderId="2" xfId="12" applyFont="1" applyFill="1" applyBorder="1" applyAlignment="1" applyProtection="1">
      <alignment vertical="center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Border="1" applyAlignment="1" applyProtection="1">
      <alignment horizontal="center" vertical="center"/>
    </xf>
    <xf numFmtId="0" fontId="33" fillId="0" borderId="5" xfId="5" applyFont="1" applyBorder="1" applyAlignment="1" applyProtection="1">
      <alignment horizontal="center" vertical="center"/>
    </xf>
    <xf numFmtId="0" fontId="33" fillId="0" borderId="5" xfId="5" applyFont="1" applyFill="1" applyBorder="1" applyAlignment="1" applyProtection="1">
      <alignment horizontal="left" vertical="center"/>
    </xf>
    <xf numFmtId="0" fontId="33" fillId="0" borderId="5" xfId="5" applyFont="1" applyFill="1" applyBorder="1" applyAlignment="1" applyProtection="1">
      <alignment horizontal="center" vertical="center"/>
    </xf>
    <xf numFmtId="1" fontId="33" fillId="0" borderId="5" xfId="5" applyNumberFormat="1" applyFont="1" applyFill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49" fontId="4" fillId="0" borderId="20" xfId="0" applyNumberFormat="1" applyFont="1" applyBorder="1" applyAlignment="1" applyProtection="1">
      <alignment horizontal="center" vertical="center"/>
    </xf>
    <xf numFmtId="0" fontId="4" fillId="0" borderId="20" xfId="0" applyFont="1" applyBorder="1" applyAlignment="1" applyProtection="1">
      <alignment horizontal="center" vertical="center"/>
    </xf>
    <xf numFmtId="49" fontId="4" fillId="0" borderId="2" xfId="4" applyNumberFormat="1" applyFont="1" applyFill="1" applyBorder="1" applyAlignment="1" applyProtection="1">
      <alignment horizontal="center" vertical="center"/>
    </xf>
    <xf numFmtId="1" fontId="4" fillId="0" borderId="5" xfId="0" applyNumberFormat="1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/>
    </xf>
    <xf numFmtId="0" fontId="33" fillId="0" borderId="20" xfId="0" applyFont="1" applyFill="1" applyBorder="1" applyAlignment="1" applyProtection="1">
      <alignment horizontal="left" vertical="center" wrapText="1"/>
    </xf>
    <xf numFmtId="0" fontId="33" fillId="0" borderId="20" xfId="0" applyFont="1" applyBorder="1" applyAlignment="1" applyProtection="1">
      <alignment horizontal="left" vertical="center" wrapText="1"/>
    </xf>
    <xf numFmtId="0" fontId="33" fillId="0" borderId="20" xfId="0" applyFont="1" applyBorder="1" applyAlignment="1" applyProtection="1">
      <alignment horizontal="center" vertical="center"/>
    </xf>
    <xf numFmtId="1" fontId="33" fillId="0" borderId="29" xfId="0" applyNumberFormat="1" applyFont="1" applyFill="1" applyBorder="1" applyAlignment="1" applyProtection="1">
      <alignment horizontal="center" vertical="center" wrapText="1"/>
    </xf>
    <xf numFmtId="0" fontId="32" fillId="0" borderId="2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center" wrapText="1"/>
    </xf>
    <xf numFmtId="44" fontId="0" fillId="0" borderId="0" xfId="0" applyNumberFormat="1" applyFont="1" applyBorder="1" applyAlignment="1" applyProtection="1">
      <alignment horizontal="center" vertical="center"/>
    </xf>
    <xf numFmtId="0" fontId="0" fillId="0" borderId="16" xfId="0" applyBorder="1" applyAlignment="1" applyProtection="1">
      <alignment horizontal="left" vertical="center" wrapText="1"/>
    </xf>
    <xf numFmtId="44" fontId="0" fillId="0" borderId="16" xfId="0" applyNumberFormat="1" applyFont="1" applyBorder="1" applyAlignment="1" applyProtection="1">
      <alignment horizontal="center" vertical="center"/>
    </xf>
    <xf numFmtId="49" fontId="33" fillId="0" borderId="5" xfId="9" applyNumberFormat="1" applyFont="1" applyFill="1" applyBorder="1" applyAlignment="1" applyProtection="1">
      <alignment horizontal="left" vertical="center" wrapText="1"/>
    </xf>
    <xf numFmtId="0" fontId="38" fillId="0" borderId="0" xfId="0" applyFont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164" fontId="33" fillId="0" borderId="2" xfId="12" applyNumberFormat="1" applyFont="1" applyFill="1" applyBorder="1" applyAlignment="1" applyProtection="1">
      <alignment horizontal="center" vertical="center"/>
    </xf>
    <xf numFmtId="44" fontId="0" fillId="0" borderId="0" xfId="0" applyNumberFormat="1" applyAlignment="1" applyProtection="1">
      <alignment vertical="center"/>
    </xf>
    <xf numFmtId="44" fontId="0" fillId="0" borderId="0" xfId="0" applyNumberFormat="1" applyProtection="1"/>
    <xf numFmtId="165" fontId="0" fillId="0" borderId="0" xfId="0" applyNumberFormat="1" applyFont="1" applyProtection="1"/>
    <xf numFmtId="0" fontId="0" fillId="0" borderId="0" xfId="0" applyBorder="1" applyAlignment="1" applyProtection="1">
      <alignment horizontal="center"/>
    </xf>
    <xf numFmtId="165" fontId="33" fillId="0" borderId="0" xfId="5" applyNumberFormat="1" applyFont="1" applyBorder="1" applyAlignment="1" applyProtection="1">
      <alignment horizontal="center" vertical="center"/>
    </xf>
    <xf numFmtId="165" fontId="33" fillId="0" borderId="0" xfId="5" applyNumberFormat="1" applyFont="1" applyFill="1" applyBorder="1" applyAlignment="1" applyProtection="1">
      <alignment horizontal="center" vertical="center"/>
    </xf>
    <xf numFmtId="165" fontId="33" fillId="0" borderId="0" xfId="5" applyNumberFormat="1" applyFont="1" applyFill="1" applyBorder="1" applyAlignment="1" applyProtection="1">
      <alignment vertical="center"/>
    </xf>
    <xf numFmtId="165" fontId="33" fillId="0" borderId="0" xfId="5" applyNumberFormat="1" applyFont="1" applyBorder="1" applyAlignment="1" applyProtection="1">
      <alignment horizontal="center"/>
    </xf>
    <xf numFmtId="165" fontId="33" fillId="0" borderId="0" xfId="5" applyNumberFormat="1" applyFont="1" applyBorder="1" applyAlignment="1" applyProtection="1"/>
    <xf numFmtId="44" fontId="0" fillId="0" borderId="0" xfId="0" applyNumberFormat="1" applyFont="1" applyAlignment="1" applyProtection="1"/>
    <xf numFmtId="44" fontId="0" fillId="0" borderId="0" xfId="0" applyNumberFormat="1" applyFont="1" applyProtection="1"/>
    <xf numFmtId="44" fontId="32" fillId="0" borderId="0" xfId="0" applyNumberFormat="1" applyFont="1" applyAlignment="1" applyProtection="1">
      <alignment vertical="center"/>
    </xf>
    <xf numFmtId="0" fontId="37" fillId="0" borderId="0" xfId="0" applyFont="1" applyProtection="1"/>
    <xf numFmtId="0" fontId="44" fillId="0" borderId="0" xfId="0" applyFont="1" applyProtection="1"/>
    <xf numFmtId="44" fontId="46" fillId="8" borderId="27" xfId="6" applyNumberFormat="1" applyFont="1" applyFill="1" applyBorder="1" applyAlignment="1" applyProtection="1"/>
    <xf numFmtId="49" fontId="0" fillId="0" borderId="6" xfId="0" applyNumberFormat="1" applyFont="1" applyBorder="1" applyAlignment="1" applyProtection="1">
      <alignment horizontal="center" vertical="center"/>
    </xf>
    <xf numFmtId="49" fontId="0" fillId="0" borderId="29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0" fontId="30" fillId="8" borderId="24" xfId="0" applyFont="1" applyFill="1" applyBorder="1" applyAlignment="1" applyProtection="1">
      <alignment horizontal="center" vertical="center" wrapText="1"/>
    </xf>
    <xf numFmtId="49" fontId="0" fillId="0" borderId="18" xfId="0" applyNumberFormat="1" applyFont="1" applyBorder="1" applyAlignment="1" applyProtection="1">
      <alignment horizontal="center" vertical="center"/>
    </xf>
    <xf numFmtId="49" fontId="0" fillId="0" borderId="19" xfId="0" applyNumberFormat="1" applyFont="1" applyBorder="1" applyAlignment="1" applyProtection="1">
      <alignment horizontal="center" vertical="center"/>
    </xf>
    <xf numFmtId="0" fontId="38" fillId="0" borderId="0" xfId="10" applyFont="1" applyBorder="1" applyAlignment="1" applyProtection="1">
      <alignment vertical="center"/>
    </xf>
    <xf numFmtId="0" fontId="0" fillId="0" borderId="6" xfId="0" applyFill="1" applyBorder="1" applyProtection="1"/>
    <xf numFmtId="0" fontId="0" fillId="9" borderId="6" xfId="0" applyFill="1" applyBorder="1" applyProtection="1"/>
    <xf numFmtId="0" fontId="0" fillId="9" borderId="8" xfId="0" applyFill="1" applyBorder="1" applyProtection="1"/>
    <xf numFmtId="0" fontId="0" fillId="0" borderId="6" xfId="0" applyFont="1" applyBorder="1" applyAlignment="1" applyProtection="1">
      <alignment horizontal="center" vertical="center"/>
    </xf>
    <xf numFmtId="0" fontId="38" fillId="0" borderId="6" xfId="10" applyFont="1" applyBorder="1" applyAlignment="1" applyProtection="1">
      <alignment horizontal="center" vertical="center"/>
    </xf>
    <xf numFmtId="0" fontId="0" fillId="0" borderId="2" xfId="0" applyFont="1" applyBorder="1" applyProtection="1"/>
    <xf numFmtId="49" fontId="0" fillId="0" borderId="6" xfId="0" applyNumberFormat="1" applyBorder="1" applyAlignment="1" applyProtection="1">
      <alignment horizontal="center" vertical="center"/>
    </xf>
    <xf numFmtId="0" fontId="33" fillId="0" borderId="7" xfId="14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vertical="center"/>
    </xf>
    <xf numFmtId="0" fontId="0" fillId="9" borderId="2" xfId="0" applyFill="1" applyBorder="1" applyAlignment="1" applyProtection="1">
      <alignment vertical="center"/>
    </xf>
    <xf numFmtId="0" fontId="0" fillId="0" borderId="44" xfId="0" applyFont="1" applyBorder="1" applyProtection="1"/>
    <xf numFmtId="0" fontId="0" fillId="0" borderId="40" xfId="0" applyFont="1" applyBorder="1" applyProtection="1"/>
    <xf numFmtId="0" fontId="30" fillId="8" borderId="45" xfId="0" applyFont="1" applyFill="1" applyBorder="1" applyAlignment="1" applyProtection="1">
      <alignment horizontal="center" vertical="center" wrapText="1"/>
    </xf>
    <xf numFmtId="44" fontId="39" fillId="8" borderId="17" xfId="6" applyNumberFormat="1" applyFont="1" applyFill="1" applyBorder="1" applyAlignment="1" applyProtection="1">
      <alignment horizontal="center" vertical="center" wrapText="1"/>
    </xf>
    <xf numFmtId="44" fontId="0" fillId="0" borderId="0" xfId="0" applyNumberFormat="1" applyFont="1" applyAlignment="1" applyProtection="1">
      <alignment horizontal="center" vertical="center"/>
    </xf>
    <xf numFmtId="165" fontId="33" fillId="0" borderId="0" xfId="5" applyNumberFormat="1" applyFont="1" applyBorder="1" applyAlignment="1" applyProtection="1">
      <alignment vertical="center"/>
    </xf>
    <xf numFmtId="165" fontId="34" fillId="0" borderId="0" xfId="5" applyNumberFormat="1" applyFont="1" applyBorder="1" applyAlignment="1" applyProtection="1">
      <alignment horizontal="center" vertical="center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20" xfId="0" applyNumberFormat="1" applyFont="1" applyFill="1" applyBorder="1" applyAlignment="1" applyProtection="1">
      <alignment horizontal="center" vertical="center" wrapText="1"/>
    </xf>
    <xf numFmtId="0" fontId="8" fillId="0" borderId="7" xfId="0" applyFont="1" applyBorder="1" applyProtection="1"/>
    <xf numFmtId="0" fontId="8" fillId="0" borderId="2" xfId="0" applyFont="1" applyBorder="1" applyProtection="1"/>
    <xf numFmtId="44" fontId="47" fillId="0" borderId="0" xfId="0" applyNumberFormat="1" applyFont="1" applyAlignment="1" applyProtection="1">
      <alignment vertical="center"/>
    </xf>
    <xf numFmtId="0" fontId="47" fillId="0" borderId="0" xfId="0" applyFont="1" applyAlignment="1" applyProtection="1">
      <alignment vertical="center"/>
    </xf>
    <xf numFmtId="0" fontId="47" fillId="0" borderId="0" xfId="0" applyFont="1" applyAlignment="1" applyProtection="1">
      <alignment horizontal="left" vertical="center"/>
    </xf>
    <xf numFmtId="0" fontId="39" fillId="0" borderId="16" xfId="10" applyFont="1" applyBorder="1" applyProtection="1"/>
    <xf numFmtId="165" fontId="48" fillId="0" borderId="0" xfId="0" applyNumberFormat="1" applyFont="1" applyBorder="1" applyAlignment="1" applyProtection="1">
      <alignment horizontal="left" vertical="center"/>
    </xf>
    <xf numFmtId="49" fontId="0" fillId="0" borderId="30" xfId="0" applyNumberFormat="1" applyFont="1" applyBorder="1" applyAlignment="1" applyProtection="1">
      <alignment horizontal="center" vertical="center"/>
    </xf>
    <xf numFmtId="49" fontId="0" fillId="0" borderId="8" xfId="0" applyNumberFormat="1" applyBorder="1" applyAlignment="1" applyProtection="1">
      <alignment horizontal="center" vertical="center"/>
    </xf>
    <xf numFmtId="0" fontId="0" fillId="0" borderId="2" xfId="0" applyBorder="1" applyAlignment="1" applyProtection="1">
      <alignment wrapText="1"/>
    </xf>
    <xf numFmtId="44" fontId="0" fillId="0" borderId="31" xfId="0" applyNumberFormat="1" applyFont="1" applyBorder="1" applyAlignment="1" applyProtection="1">
      <alignment vertical="center"/>
    </xf>
    <xf numFmtId="0" fontId="38" fillId="0" borderId="0" xfId="12" applyFont="1" applyAlignment="1" applyProtection="1">
      <alignment vertical="center"/>
    </xf>
    <xf numFmtId="0" fontId="47" fillId="0" borderId="0" xfId="5" applyFont="1" applyFill="1" applyBorder="1" applyAlignment="1" applyProtection="1">
      <alignment horizontal="left" vertical="center"/>
    </xf>
    <xf numFmtId="0" fontId="32" fillId="4" borderId="2" xfId="0" applyFont="1" applyFill="1" applyBorder="1" applyAlignment="1" applyProtection="1">
      <alignment vertical="center" wrapText="1"/>
    </xf>
    <xf numFmtId="0" fontId="33" fillId="9" borderId="2" xfId="21" applyFont="1" applyFill="1" applyBorder="1" applyAlignment="1" applyProtection="1">
      <alignment vertical="center" wrapText="1"/>
      <protection hidden="1"/>
    </xf>
    <xf numFmtId="173" fontId="33" fillId="9" borderId="2" xfId="21" applyNumberFormat="1" applyFont="1" applyFill="1" applyBorder="1" applyAlignment="1" applyProtection="1">
      <alignment vertical="center" wrapText="1"/>
    </xf>
    <xf numFmtId="0" fontId="0" fillId="0" borderId="2" xfId="0" applyFont="1" applyFill="1" applyBorder="1" applyAlignment="1" applyProtection="1">
      <alignment vertical="center" wrapText="1"/>
    </xf>
    <xf numFmtId="0" fontId="32" fillId="0" borderId="20" xfId="0" applyFont="1" applyFill="1" applyBorder="1" applyAlignment="1" applyProtection="1">
      <alignment vertical="center"/>
    </xf>
    <xf numFmtId="1" fontId="33" fillId="0" borderId="20" xfId="0" applyNumberFormat="1" applyFont="1" applyFill="1" applyBorder="1" applyAlignment="1" applyProtection="1">
      <alignment horizontal="center" vertical="center" wrapText="1"/>
    </xf>
    <xf numFmtId="0" fontId="32" fillId="0" borderId="20" xfId="0" applyFont="1" applyFill="1" applyBorder="1" applyAlignment="1" applyProtection="1">
      <alignment horizontal="center" vertical="center"/>
    </xf>
    <xf numFmtId="0" fontId="32" fillId="0" borderId="6" xfId="0" applyFont="1" applyFill="1" applyBorder="1" applyAlignment="1" applyProtection="1">
      <alignment horizontal="center" vertical="center"/>
    </xf>
    <xf numFmtId="0" fontId="33" fillId="0" borderId="5" xfId="0" applyNumberFormat="1" applyFont="1" applyFill="1" applyBorder="1" applyAlignment="1" applyProtection="1">
      <alignment horizontal="center" vertical="center"/>
    </xf>
    <xf numFmtId="0" fontId="33" fillId="0" borderId="5" xfId="0" applyNumberFormat="1" applyFont="1" applyBorder="1" applyAlignment="1" applyProtection="1">
      <alignment horizontal="center" vertical="center"/>
    </xf>
    <xf numFmtId="0" fontId="33" fillId="0" borderId="5" xfId="5" applyFont="1" applyFill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44" fontId="47" fillId="0" borderId="0" xfId="0" applyNumberFormat="1" applyFont="1" applyProtection="1"/>
    <xf numFmtId="0" fontId="33" fillId="0" borderId="33" xfId="0" applyFont="1" applyFill="1" applyBorder="1" applyAlignment="1" applyProtection="1">
      <alignment vertical="center" wrapText="1"/>
    </xf>
    <xf numFmtId="0" fontId="0" fillId="0" borderId="20" xfId="0" applyBorder="1" applyAlignment="1" applyProtection="1">
      <alignment vertical="center" wrapText="1"/>
    </xf>
    <xf numFmtId="44" fontId="0" fillId="0" borderId="21" xfId="0" applyNumberFormat="1" applyFont="1" applyBorder="1" applyAlignment="1" applyProtection="1">
      <alignment vertical="center"/>
    </xf>
    <xf numFmtId="0" fontId="0" fillId="0" borderId="5" xfId="0" applyFill="1" applyBorder="1" applyAlignment="1" applyProtection="1">
      <alignment vertical="center"/>
    </xf>
    <xf numFmtId="0" fontId="33" fillId="0" borderId="20" xfId="0" applyFont="1" applyBorder="1" applyAlignment="1" applyProtection="1">
      <alignment vertical="center" wrapText="1"/>
    </xf>
    <xf numFmtId="0" fontId="33" fillId="0" borderId="20" xfId="14" applyFont="1" applyFill="1" applyBorder="1" applyAlignment="1" applyProtection="1">
      <alignment horizontal="center" vertical="center"/>
    </xf>
    <xf numFmtId="0" fontId="33" fillId="0" borderId="20" xfId="14" applyFont="1" applyFill="1" applyBorder="1" applyAlignment="1" applyProtection="1">
      <alignment vertical="center"/>
    </xf>
    <xf numFmtId="0" fontId="33" fillId="0" borderId="20" xfId="0" applyFont="1" applyBorder="1" applyAlignment="1" applyProtection="1">
      <alignment vertical="center"/>
    </xf>
    <xf numFmtId="0" fontId="33" fillId="0" borderId="7" xfId="0" applyFont="1" applyBorder="1" applyAlignment="1" applyProtection="1">
      <alignment vertical="center" wrapText="1"/>
    </xf>
    <xf numFmtId="0" fontId="33" fillId="0" borderId="7" xfId="14" applyFont="1" applyFill="1" applyBorder="1" applyAlignment="1" applyProtection="1">
      <alignment vertical="center" wrapText="1"/>
    </xf>
    <xf numFmtId="49" fontId="33" fillId="0" borderId="7" xfId="9" applyNumberFormat="1" applyFont="1" applyFill="1" applyBorder="1" applyAlignment="1" applyProtection="1">
      <alignment horizontal="left" vertical="center" wrapText="1"/>
    </xf>
    <xf numFmtId="0" fontId="38" fillId="0" borderId="6" xfId="0" applyFont="1" applyBorder="1" applyAlignment="1" applyProtection="1">
      <alignment horizontal="center" vertical="center"/>
    </xf>
    <xf numFmtId="2" fontId="33" fillId="0" borderId="2" xfId="0" applyNumberFormat="1" applyFont="1" applyFill="1" applyBorder="1" applyAlignment="1" applyProtection="1">
      <alignment horizontal="center" vertical="center" wrapText="1"/>
    </xf>
    <xf numFmtId="2" fontId="33" fillId="0" borderId="5" xfId="0" applyNumberFormat="1" applyFont="1" applyFill="1" applyBorder="1" applyAlignment="1" applyProtection="1">
      <alignment horizontal="center" vertical="center" wrapText="1"/>
    </xf>
    <xf numFmtId="0" fontId="8" fillId="0" borderId="5" xfId="0" applyFont="1" applyBorder="1" applyProtection="1"/>
    <xf numFmtId="0" fontId="8" fillId="0" borderId="5" xfId="0" applyFont="1" applyBorder="1" applyAlignment="1" applyProtection="1">
      <alignment wrapText="1"/>
    </xf>
    <xf numFmtId="0" fontId="29" fillId="0" borderId="0" xfId="4" applyProtection="1"/>
    <xf numFmtId="0" fontId="29" fillId="0" borderId="0" xfId="4" applyAlignment="1" applyProtection="1">
      <alignment vertical="center"/>
    </xf>
    <xf numFmtId="0" fontId="32" fillId="0" borderId="7" xfId="4" applyFont="1" applyFill="1" applyBorder="1" applyAlignment="1" applyProtection="1">
      <alignment vertical="center" wrapText="1"/>
    </xf>
    <xf numFmtId="0" fontId="32" fillId="0" borderId="7" xfId="4" applyFont="1" applyFill="1" applyBorder="1" applyAlignment="1" applyProtection="1">
      <alignment horizontal="left" vertical="center" wrapText="1"/>
    </xf>
    <xf numFmtId="0" fontId="32" fillId="0" borderId="7" xfId="4" applyFont="1" applyFill="1" applyBorder="1" applyAlignment="1" applyProtection="1">
      <alignment horizontal="center" vertical="center"/>
    </xf>
    <xf numFmtId="0" fontId="32" fillId="0" borderId="2" xfId="4" applyFont="1" applyFill="1" applyBorder="1" applyAlignment="1" applyProtection="1">
      <alignment vertical="center" wrapText="1"/>
    </xf>
    <xf numFmtId="0" fontId="32" fillId="0" borderId="2" xfId="4" applyFont="1" applyFill="1" applyBorder="1" applyAlignment="1" applyProtection="1">
      <alignment horizontal="center" vertical="center"/>
    </xf>
    <xf numFmtId="0" fontId="33" fillId="0" borderId="2" xfId="4" applyFont="1" applyFill="1" applyBorder="1" applyAlignment="1" applyProtection="1">
      <alignment vertical="center" wrapText="1"/>
    </xf>
    <xf numFmtId="0" fontId="32" fillId="0" borderId="2" xfId="4" applyFont="1" applyFill="1" applyBorder="1" applyAlignment="1" applyProtection="1">
      <alignment horizontal="left" vertical="center" wrapText="1"/>
    </xf>
    <xf numFmtId="44" fontId="32" fillId="5" borderId="3" xfId="4" applyNumberFormat="1" applyFont="1" applyFill="1" applyBorder="1" applyAlignment="1" applyProtection="1">
      <alignment vertical="center"/>
      <protection locked="0"/>
    </xf>
    <xf numFmtId="0" fontId="32" fillId="0" borderId="2" xfId="4" applyFont="1" applyFill="1" applyBorder="1" applyAlignment="1" applyProtection="1">
      <alignment vertical="center"/>
    </xf>
    <xf numFmtId="0" fontId="32" fillId="0" borderId="5" xfId="4" applyFont="1" applyFill="1" applyBorder="1" applyAlignment="1" applyProtection="1">
      <alignment vertical="center" wrapText="1"/>
    </xf>
    <xf numFmtId="0" fontId="32" fillId="0" borderId="5" xfId="4" applyFont="1" applyFill="1" applyBorder="1" applyAlignment="1" applyProtection="1">
      <alignment vertical="center"/>
    </xf>
    <xf numFmtId="0" fontId="32" fillId="0" borderId="5" xfId="4" applyFont="1" applyFill="1" applyBorder="1" applyAlignment="1" applyProtection="1">
      <alignment horizontal="center" vertical="center"/>
    </xf>
    <xf numFmtId="0" fontId="32" fillId="0" borderId="5" xfId="4" applyFont="1" applyFill="1" applyBorder="1" applyAlignment="1" applyProtection="1">
      <alignment horizontal="left" vertical="center" wrapText="1"/>
    </xf>
    <xf numFmtId="0" fontId="47" fillId="0" borderId="0" xfId="4" applyFont="1" applyAlignment="1" applyProtection="1">
      <alignment vertical="center"/>
    </xf>
    <xf numFmtId="44" fontId="29" fillId="0" borderId="0" xfId="4" applyNumberFormat="1" applyAlignment="1" applyProtection="1">
      <alignment vertical="center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0" xfId="0" applyFont="1" applyFill="1" applyBorder="1" applyAlignment="1" applyProtection="1">
      <alignment vertical="center" wrapText="1"/>
    </xf>
    <xf numFmtId="2" fontId="0" fillId="0" borderId="0" xfId="0" applyNumberFormat="1" applyFont="1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/>
    </xf>
    <xf numFmtId="44" fontId="0" fillId="0" borderId="0" xfId="0" applyNumberFormat="1" applyFill="1" applyAlignment="1" applyProtection="1">
      <alignment vertical="center"/>
    </xf>
    <xf numFmtId="0" fontId="32" fillId="0" borderId="0" xfId="0" applyFont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32" fillId="0" borderId="0" xfId="0" applyFont="1" applyFill="1" applyBorder="1" applyAlignment="1" applyProtection="1">
      <alignment horizontal="center" vertical="center"/>
    </xf>
    <xf numFmtId="0" fontId="32" fillId="0" borderId="0" xfId="0" applyFont="1" applyFill="1" applyBorder="1" applyAlignment="1" applyProtection="1">
      <alignment horizontal="center" vertical="center" wrapText="1"/>
    </xf>
    <xf numFmtId="0" fontId="33" fillId="0" borderId="2" xfId="11" applyFont="1" applyFill="1" applyBorder="1" applyAlignment="1" applyProtection="1">
      <alignment vertical="center" wrapText="1"/>
    </xf>
    <xf numFmtId="0" fontId="33" fillId="0" borderId="2" xfId="11" applyFont="1" applyFill="1" applyBorder="1" applyAlignment="1" applyProtection="1">
      <alignment horizontal="center" vertical="center"/>
    </xf>
    <xf numFmtId="0" fontId="33" fillId="0" borderId="2" xfId="0" applyNumberFormat="1" applyFont="1" applyFill="1" applyBorder="1" applyAlignment="1" applyProtection="1">
      <alignment horizontal="center" vertical="center" wrapText="1" shrinkToFit="1"/>
    </xf>
    <xf numFmtId="0" fontId="33" fillId="0" borderId="4" xfId="0" applyFont="1" applyBorder="1" applyAlignment="1" applyProtection="1">
      <alignment horizontal="center" vertical="center" wrapText="1"/>
    </xf>
    <xf numFmtId="0" fontId="33" fillId="0" borderId="1" xfId="0" applyFont="1" applyBorder="1" applyAlignment="1" applyProtection="1">
      <alignment horizontal="center" vertical="center" wrapText="1"/>
    </xf>
    <xf numFmtId="0" fontId="32" fillId="0" borderId="2" xfId="4" applyFont="1" applyFill="1" applyBorder="1" applyAlignment="1" applyProtection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33" fillId="0" borderId="20" xfId="0" applyFont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 shrinkToFit="1"/>
    </xf>
    <xf numFmtId="0" fontId="20" fillId="0" borderId="11" xfId="0" applyFont="1" applyFill="1" applyBorder="1" applyAlignment="1" applyProtection="1">
      <alignment horizontal="center" vertical="center" wrapText="1"/>
    </xf>
    <xf numFmtId="0" fontId="39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0" fillId="0" borderId="20" xfId="0" applyBorder="1" applyAlignment="1" applyProtection="1">
      <alignment horizontal="center" vertical="center"/>
    </xf>
    <xf numFmtId="0" fontId="29" fillId="0" borderId="0" xfId="4" applyBorder="1" applyAlignment="1" applyProtection="1">
      <alignment horizontal="center" vertical="center"/>
    </xf>
    <xf numFmtId="2" fontId="0" fillId="0" borderId="0" xfId="0" applyNumberFormat="1" applyProtection="1"/>
    <xf numFmtId="2" fontId="0" fillId="0" borderId="0" xfId="0" applyNumberFormat="1" applyAlignment="1" applyProtection="1">
      <alignment vertical="center"/>
    </xf>
    <xf numFmtId="2" fontId="32" fillId="0" borderId="6" xfId="0" applyNumberFormat="1" applyFont="1" applyBorder="1" applyAlignment="1" applyProtection="1">
      <alignment vertical="center"/>
    </xf>
    <xf numFmtId="2" fontId="32" fillId="0" borderId="2" xfId="0" applyNumberFormat="1" applyFont="1" applyBorder="1" applyAlignment="1" applyProtection="1">
      <alignment vertical="center"/>
    </xf>
    <xf numFmtId="2" fontId="32" fillId="0" borderId="2" xfId="0" applyNumberFormat="1" applyFont="1" applyBorder="1" applyAlignment="1" applyProtection="1">
      <alignment vertical="center" wrapText="1"/>
    </xf>
    <xf numFmtId="2" fontId="32" fillId="0" borderId="2" xfId="0" applyNumberFormat="1" applyFont="1" applyBorder="1" applyAlignment="1" applyProtection="1">
      <alignment horizontal="center" vertical="center" wrapText="1"/>
    </xf>
    <xf numFmtId="2" fontId="32" fillId="0" borderId="2" xfId="0" applyNumberFormat="1" applyFont="1" applyBorder="1" applyAlignment="1" applyProtection="1">
      <alignment horizontal="center" vertical="center"/>
    </xf>
    <xf numFmtId="2" fontId="33" fillId="0" borderId="2" xfId="0" applyNumberFormat="1" applyFont="1" applyFill="1" applyBorder="1" applyAlignment="1" applyProtection="1">
      <alignment vertical="center"/>
    </xf>
    <xf numFmtId="2" fontId="33" fillId="0" borderId="2" xfId="0" applyNumberFormat="1" applyFont="1" applyFill="1" applyBorder="1" applyAlignment="1" applyProtection="1">
      <alignment horizontal="center" vertical="center"/>
    </xf>
    <xf numFmtId="2" fontId="32" fillId="0" borderId="6" xfId="0" applyNumberFormat="1" applyFont="1" applyFill="1" applyBorder="1" applyAlignment="1" applyProtection="1">
      <alignment vertical="center"/>
    </xf>
    <xf numFmtId="2" fontId="32" fillId="0" borderId="2" xfId="0" applyNumberFormat="1" applyFont="1" applyFill="1" applyBorder="1" applyAlignment="1" applyProtection="1">
      <alignment vertical="center"/>
    </xf>
    <xf numFmtId="2" fontId="32" fillId="0" borderId="2" xfId="0" applyNumberFormat="1" applyFont="1" applyFill="1" applyBorder="1" applyAlignment="1" applyProtection="1">
      <alignment horizontal="left" vertical="center"/>
    </xf>
    <xf numFmtId="2" fontId="32" fillId="0" borderId="2" xfId="0" applyNumberFormat="1" applyFont="1" applyFill="1" applyBorder="1" applyAlignment="1" applyProtection="1">
      <alignment horizontal="center" vertical="center"/>
    </xf>
    <xf numFmtId="2" fontId="32" fillId="0" borderId="8" xfId="0" applyNumberFormat="1" applyFont="1" applyFill="1" applyBorder="1" applyAlignment="1" applyProtection="1">
      <alignment vertical="center"/>
    </xf>
    <xf numFmtId="2" fontId="32" fillId="0" borderId="5" xfId="0" applyNumberFormat="1" applyFont="1" applyFill="1" applyBorder="1" applyAlignment="1" applyProtection="1">
      <alignment vertical="center"/>
    </xf>
    <xf numFmtId="2" fontId="32" fillId="0" borderId="5" xfId="0" applyNumberFormat="1" applyFont="1" applyFill="1" applyBorder="1" applyAlignment="1" applyProtection="1">
      <alignment vertical="center" wrapText="1"/>
    </xf>
    <xf numFmtId="2" fontId="32" fillId="0" borderId="5" xfId="0" applyNumberFormat="1" applyFont="1" applyFill="1" applyBorder="1" applyAlignment="1" applyProtection="1">
      <alignment horizontal="center" vertical="center" wrapText="1"/>
    </xf>
    <xf numFmtId="2" fontId="32" fillId="0" borderId="5" xfId="0" applyNumberFormat="1" applyFont="1" applyFill="1" applyBorder="1" applyAlignment="1" applyProtection="1">
      <alignment horizontal="center" vertical="center"/>
    </xf>
    <xf numFmtId="2" fontId="32" fillId="0" borderId="5" xfId="0" applyNumberFormat="1" applyFont="1" applyFill="1" applyBorder="1" applyAlignment="1" applyProtection="1">
      <alignment horizontal="left" vertical="center" wrapText="1"/>
    </xf>
    <xf numFmtId="2" fontId="32" fillId="0" borderId="2" xfId="0" applyNumberFormat="1" applyFont="1" applyFill="1" applyBorder="1" applyAlignment="1" applyProtection="1">
      <alignment horizontal="left" vertical="center" wrapText="1"/>
    </xf>
    <xf numFmtId="2" fontId="32" fillId="0" borderId="2" xfId="0" applyNumberFormat="1" applyFont="1" applyFill="1" applyBorder="1" applyAlignment="1" applyProtection="1">
      <alignment horizontal="center" vertical="center" wrapText="1"/>
    </xf>
    <xf numFmtId="2" fontId="32" fillId="0" borderId="2" xfId="0" applyNumberFormat="1" applyFont="1" applyFill="1" applyBorder="1" applyAlignment="1" applyProtection="1">
      <alignment vertical="center" wrapText="1"/>
    </xf>
    <xf numFmtId="2" fontId="32" fillId="0" borderId="5" xfId="0" applyNumberFormat="1" applyFont="1" applyFill="1" applyBorder="1" applyAlignment="1" applyProtection="1">
      <alignment horizontal="left" vertical="center"/>
    </xf>
    <xf numFmtId="2" fontId="32" fillId="0" borderId="6" xfId="0" applyNumberFormat="1" applyFont="1" applyFill="1" applyBorder="1" applyAlignment="1" applyProtection="1">
      <alignment horizontal="left" vertical="center"/>
    </xf>
    <xf numFmtId="2" fontId="0" fillId="0" borderId="0" xfId="0" applyNumberFormat="1" applyAlignment="1" applyProtection="1">
      <alignment horizontal="center" vertical="center"/>
    </xf>
    <xf numFmtId="2" fontId="32" fillId="0" borderId="8" xfId="0" applyNumberFormat="1" applyFont="1" applyBorder="1" applyAlignment="1" applyProtection="1">
      <alignment vertical="center"/>
    </xf>
    <xf numFmtId="2" fontId="32" fillId="0" borderId="5" xfId="0" applyNumberFormat="1" applyFont="1" applyBorder="1" applyAlignment="1" applyProtection="1">
      <alignment vertical="center"/>
    </xf>
    <xf numFmtId="2" fontId="32" fillId="0" borderId="5" xfId="0" applyNumberFormat="1" applyFont="1" applyBorder="1" applyAlignment="1" applyProtection="1">
      <alignment horizontal="center" vertical="center"/>
    </xf>
    <xf numFmtId="2" fontId="47" fillId="0" borderId="0" xfId="0" applyNumberFormat="1" applyFont="1" applyAlignment="1" applyProtection="1">
      <alignment vertical="center"/>
    </xf>
    <xf numFmtId="2" fontId="31" fillId="0" borderId="0" xfId="0" applyNumberFormat="1" applyFont="1" applyAlignment="1" applyProtection="1">
      <alignment horizontal="left"/>
    </xf>
    <xf numFmtId="2" fontId="31" fillId="0" borderId="0" xfId="0" applyNumberFormat="1" applyFont="1" applyProtection="1"/>
    <xf numFmtId="2" fontId="32" fillId="5" borderId="1" xfId="0" applyNumberFormat="1" applyFont="1" applyFill="1" applyBorder="1" applyAlignment="1" applyProtection="1">
      <alignment horizontal="center" vertical="center"/>
      <protection locked="0"/>
    </xf>
    <xf numFmtId="0" fontId="31" fillId="0" borderId="22" xfId="0" applyFont="1" applyBorder="1" applyAlignment="1" applyProtection="1">
      <alignment horizontal="left"/>
    </xf>
    <xf numFmtId="44" fontId="31" fillId="0" borderId="23" xfId="0" applyNumberFormat="1" applyFont="1" applyBorder="1" applyAlignment="1" applyProtection="1">
      <alignment horizontal="center"/>
    </xf>
    <xf numFmtId="0" fontId="32" fillId="0" borderId="20" xfId="0" applyFont="1" applyFill="1" applyBorder="1" applyAlignment="1" applyProtection="1">
      <alignment horizontal="left" vertical="center" wrapText="1"/>
    </xf>
    <xf numFmtId="0" fontId="2" fillId="0" borderId="22" xfId="0" applyFont="1" applyBorder="1" applyAlignment="1" applyProtection="1">
      <alignment horizontal="left"/>
    </xf>
    <xf numFmtId="44" fontId="2" fillId="0" borderId="23" xfId="0" applyNumberFormat="1" applyFont="1" applyBorder="1" applyAlignment="1" applyProtection="1">
      <alignment horizontal="center"/>
    </xf>
    <xf numFmtId="167" fontId="34" fillId="0" borderId="22" xfId="0" applyNumberFormat="1" applyFont="1" applyBorder="1" applyAlignment="1" applyProtection="1">
      <alignment vertical="center"/>
    </xf>
    <xf numFmtId="165" fontId="34" fillId="0" borderId="23" xfId="0" applyNumberFormat="1" applyFont="1" applyBorder="1" applyAlignment="1" applyProtection="1">
      <alignment vertical="center"/>
    </xf>
    <xf numFmtId="0" fontId="36" fillId="4" borderId="2" xfId="0" applyFont="1" applyFill="1" applyBorder="1" applyAlignment="1" applyProtection="1">
      <alignment vertical="center" wrapText="1"/>
    </xf>
    <xf numFmtId="0" fontId="36" fillId="4" borderId="2" xfId="0" applyFont="1" applyFill="1" applyBorder="1" applyAlignment="1" applyProtection="1">
      <alignment horizontal="left" vertical="center" wrapText="1"/>
    </xf>
    <xf numFmtId="0" fontId="33" fillId="4" borderId="2" xfId="17" applyFont="1" applyFill="1" applyBorder="1" applyAlignment="1" applyProtection="1">
      <alignment vertical="center"/>
    </xf>
    <xf numFmtId="0" fontId="36" fillId="4" borderId="2" xfId="17" applyFont="1" applyFill="1" applyBorder="1" applyAlignment="1" applyProtection="1">
      <alignment vertical="center"/>
    </xf>
    <xf numFmtId="0" fontId="36" fillId="4" borderId="2" xfId="0" applyFont="1" applyFill="1" applyBorder="1" applyAlignment="1" applyProtection="1">
      <alignment vertical="center"/>
    </xf>
    <xf numFmtId="0" fontId="33" fillId="4" borderId="2" xfId="11" applyFont="1" applyFill="1" applyBorder="1" applyAlignment="1" applyProtection="1">
      <alignment vertical="center"/>
    </xf>
    <xf numFmtId="0" fontId="33" fillId="4" borderId="2" xfId="11" applyFont="1" applyFill="1" applyBorder="1" applyAlignment="1" applyProtection="1">
      <alignment vertical="center" wrapText="1"/>
    </xf>
    <xf numFmtId="0" fontId="33" fillId="4" borderId="2" xfId="11" applyFont="1" applyFill="1" applyBorder="1" applyAlignment="1" applyProtection="1">
      <alignment horizontal="left" vertical="center"/>
    </xf>
    <xf numFmtId="0" fontId="34" fillId="0" borderId="22" xfId="5" applyFont="1" applyBorder="1" applyAlignment="1" applyProtection="1">
      <alignment vertical="center"/>
    </xf>
    <xf numFmtId="165" fontId="34" fillId="0" borderId="23" xfId="5" applyNumberFormat="1" applyFont="1" applyBorder="1" applyAlignment="1" applyProtection="1">
      <alignment vertical="center"/>
    </xf>
    <xf numFmtId="0" fontId="36" fillId="4" borderId="5" xfId="0" applyFont="1" applyFill="1" applyBorder="1" applyAlignment="1" applyProtection="1">
      <alignment horizontal="left" vertical="center" wrapText="1"/>
    </xf>
    <xf numFmtId="0" fontId="33" fillId="6" borderId="2" xfId="0" applyFont="1" applyFill="1" applyBorder="1" applyAlignment="1" applyProtection="1">
      <alignment vertical="center" wrapText="1"/>
      <protection locked="0"/>
    </xf>
    <xf numFmtId="0" fontId="34" fillId="6" borderId="2" xfId="14" applyFont="1" applyFill="1" applyBorder="1" applyAlignment="1" applyProtection="1">
      <alignment vertical="center" wrapText="1"/>
      <protection locked="0"/>
    </xf>
    <xf numFmtId="0" fontId="34" fillId="6" borderId="5" xfId="14" applyFont="1" applyFill="1" applyBorder="1" applyAlignment="1" applyProtection="1">
      <alignment vertical="center" wrapText="1"/>
      <protection locked="0"/>
    </xf>
    <xf numFmtId="0" fontId="34" fillId="6" borderId="20" xfId="14" applyFont="1" applyFill="1" applyBorder="1" applyAlignment="1" applyProtection="1">
      <alignment vertical="center" wrapText="1"/>
      <protection locked="0"/>
    </xf>
    <xf numFmtId="0" fontId="33" fillId="6" borderId="2" xfId="14" applyFont="1" applyFill="1" applyBorder="1" applyAlignment="1" applyProtection="1">
      <alignment vertical="center" wrapText="1"/>
      <protection locked="0"/>
    </xf>
    <xf numFmtId="0" fontId="33" fillId="6" borderId="2" xfId="14" applyFont="1" applyFill="1" applyBorder="1" applyAlignment="1" applyProtection="1">
      <alignment horizontal="left" vertical="center" wrapText="1"/>
      <protection locked="0"/>
    </xf>
    <xf numFmtId="0" fontId="33" fillId="6" borderId="2" xfId="0" applyFont="1" applyFill="1" applyBorder="1" applyAlignment="1" applyProtection="1">
      <alignment vertical="center"/>
      <protection locked="0"/>
    </xf>
    <xf numFmtId="0" fontId="33" fillId="6" borderId="5" xfId="0" applyFont="1" applyFill="1" applyBorder="1" applyAlignment="1" applyProtection="1">
      <alignment vertical="center"/>
      <protection locked="0"/>
    </xf>
    <xf numFmtId="0" fontId="33" fillId="6" borderId="5" xfId="0" applyFont="1" applyFill="1" applyBorder="1" applyAlignment="1" applyProtection="1">
      <alignment vertical="center" wrapText="1"/>
      <protection locked="0"/>
    </xf>
    <xf numFmtId="0" fontId="33" fillId="6" borderId="20" xfId="0" applyFont="1" applyFill="1" applyBorder="1" applyAlignment="1" applyProtection="1">
      <alignment vertical="center" wrapText="1"/>
      <protection locked="0"/>
    </xf>
    <xf numFmtId="49" fontId="33" fillId="6" borderId="2" xfId="9" applyNumberFormat="1" applyFont="1" applyFill="1" applyBorder="1" applyAlignment="1" applyProtection="1">
      <alignment horizontal="left" vertical="center" wrapText="1"/>
      <protection locked="0"/>
    </xf>
    <xf numFmtId="49" fontId="33" fillId="6" borderId="5" xfId="9" applyNumberFormat="1" applyFont="1" applyFill="1" applyBorder="1" applyAlignment="1" applyProtection="1">
      <alignment horizontal="left" vertical="center" wrapText="1"/>
      <protection locked="0"/>
    </xf>
    <xf numFmtId="0" fontId="33" fillId="6" borderId="2" xfId="15" applyFont="1" applyFill="1" applyBorder="1" applyAlignment="1" applyProtection="1">
      <alignment horizontal="left" vertical="center" wrapText="1"/>
      <protection locked="0"/>
    </xf>
    <xf numFmtId="0" fontId="33" fillId="6" borderId="5" xfId="15" applyFont="1" applyFill="1" applyBorder="1" applyAlignment="1" applyProtection="1">
      <alignment horizontal="left" vertical="center" wrapText="1"/>
      <protection locked="0"/>
    </xf>
    <xf numFmtId="0" fontId="33" fillId="6" borderId="2" xfId="15" applyFont="1" applyFill="1" applyBorder="1" applyAlignment="1" applyProtection="1">
      <alignment vertical="center" wrapText="1"/>
      <protection locked="0"/>
    </xf>
    <xf numFmtId="0" fontId="33" fillId="6" borderId="5" xfId="15" applyFont="1" applyFill="1" applyBorder="1" applyAlignment="1" applyProtection="1">
      <alignment vertical="center" wrapText="1"/>
      <protection locked="0"/>
    </xf>
    <xf numFmtId="0" fontId="33" fillId="6" borderId="20" xfId="0" applyFont="1" applyFill="1" applyBorder="1" applyAlignment="1" applyProtection="1">
      <alignment vertical="center"/>
      <protection locked="0"/>
    </xf>
    <xf numFmtId="0" fontId="33" fillId="0" borderId="7" xfId="0" applyFont="1" applyFill="1" applyBorder="1" applyAlignment="1" applyProtection="1">
      <alignment vertical="center" wrapText="1"/>
    </xf>
    <xf numFmtId="0" fontId="33" fillId="0" borderId="7" xfId="0" applyFont="1" applyFill="1" applyBorder="1" applyAlignment="1" applyProtection="1">
      <alignment vertical="center"/>
    </xf>
    <xf numFmtId="0" fontId="32" fillId="0" borderId="20" xfId="0" applyFont="1" applyFill="1" applyBorder="1" applyAlignment="1" applyProtection="1">
      <alignment vertical="center" wrapText="1"/>
    </xf>
    <xf numFmtId="0" fontId="32" fillId="0" borderId="20" xfId="0" applyFont="1" applyBorder="1" applyAlignment="1" applyProtection="1">
      <alignment vertical="center"/>
    </xf>
    <xf numFmtId="0" fontId="32" fillId="0" borderId="20" xfId="0" applyFont="1" applyBorder="1" applyAlignment="1" applyProtection="1">
      <alignment vertical="center" wrapText="1"/>
    </xf>
    <xf numFmtId="0" fontId="33" fillId="9" borderId="2" xfId="18" applyFont="1" applyFill="1" applyBorder="1" applyAlignment="1" applyProtection="1">
      <alignment horizontal="center" vertical="center"/>
    </xf>
    <xf numFmtId="0" fontId="33" fillId="9" borderId="2" xfId="18" applyFont="1" applyFill="1" applyBorder="1" applyAlignment="1" applyProtection="1">
      <alignment vertical="center" wrapText="1"/>
    </xf>
    <xf numFmtId="0" fontId="33" fillId="9" borderId="2" xfId="0" applyFont="1" applyFill="1" applyBorder="1" applyAlignment="1" applyProtection="1">
      <alignment vertical="center"/>
    </xf>
    <xf numFmtId="0" fontId="33" fillId="9" borderId="2" xfId="18" applyFont="1" applyFill="1" applyBorder="1" applyAlignment="1" applyProtection="1">
      <alignment vertical="center"/>
    </xf>
    <xf numFmtId="0" fontId="33" fillId="9" borderId="2" xfId="19" applyFont="1" applyFill="1" applyBorder="1" applyAlignment="1" applyProtection="1">
      <alignment vertical="center" wrapText="1"/>
    </xf>
    <xf numFmtId="0" fontId="33" fillId="9" borderId="2" xfId="19" applyFont="1" applyFill="1" applyBorder="1" applyAlignment="1" applyProtection="1">
      <alignment vertical="center"/>
    </xf>
    <xf numFmtId="0" fontId="33" fillId="9" borderId="2" xfId="19" applyFont="1" applyFill="1" applyBorder="1" applyAlignment="1" applyProtection="1">
      <alignment horizontal="center" vertical="center"/>
    </xf>
    <xf numFmtId="0" fontId="33" fillId="9" borderId="2" xfId="20" applyFont="1" applyFill="1" applyBorder="1" applyAlignment="1" applyProtection="1">
      <alignment vertical="center" wrapText="1"/>
    </xf>
    <xf numFmtId="0" fontId="33" fillId="9" borderId="2" xfId="20" applyFont="1" applyFill="1" applyBorder="1" applyAlignment="1" applyProtection="1">
      <alignment vertical="center"/>
    </xf>
    <xf numFmtId="0" fontId="33" fillId="9" borderId="2" xfId="20" applyFont="1" applyFill="1" applyBorder="1" applyAlignment="1" applyProtection="1">
      <alignment horizontal="center" vertical="center"/>
    </xf>
    <xf numFmtId="0" fontId="33" fillId="9" borderId="2" xfId="22" applyFont="1" applyFill="1" applyBorder="1" applyAlignment="1" applyProtection="1">
      <alignment vertical="center"/>
    </xf>
    <xf numFmtId="0" fontId="33" fillId="9" borderId="2" xfId="22" applyFont="1" applyFill="1" applyBorder="1" applyAlignment="1" applyProtection="1">
      <alignment horizontal="center" vertical="center"/>
    </xf>
    <xf numFmtId="0" fontId="33" fillId="9" borderId="2" xfId="21" applyFont="1" applyFill="1" applyBorder="1" applyAlignment="1" applyProtection="1">
      <alignment vertical="center" wrapText="1"/>
    </xf>
    <xf numFmtId="0" fontId="33" fillId="9" borderId="2" xfId="21" applyFont="1" applyFill="1" applyBorder="1" applyAlignment="1" applyProtection="1">
      <alignment vertical="center"/>
    </xf>
    <xf numFmtId="0" fontId="33" fillId="0" borderId="2" xfId="21" applyFont="1" applyFill="1" applyBorder="1" applyAlignment="1" applyProtection="1">
      <alignment vertical="center"/>
    </xf>
    <xf numFmtId="0" fontId="33" fillId="4" borderId="2" xfId="22" applyFont="1" applyFill="1" applyBorder="1" applyAlignment="1" applyProtection="1">
      <alignment horizontal="center" vertical="center"/>
    </xf>
    <xf numFmtId="0" fontId="33" fillId="4" borderId="2" xfId="22" applyFont="1" applyFill="1" applyBorder="1" applyAlignment="1" applyProtection="1">
      <alignment vertical="center"/>
    </xf>
    <xf numFmtId="0" fontId="33" fillId="6" borderId="2" xfId="14" applyFont="1" applyFill="1" applyBorder="1" applyAlignment="1" applyProtection="1">
      <alignment horizontal="left" vertical="center"/>
      <protection locked="0"/>
    </xf>
    <xf numFmtId="49" fontId="33" fillId="6" borderId="2" xfId="0" quotePrefix="1" applyNumberFormat="1" applyFont="1" applyFill="1" applyBorder="1" applyAlignment="1" applyProtection="1">
      <alignment horizontal="left" vertical="center"/>
      <protection locked="0"/>
    </xf>
    <xf numFmtId="0" fontId="33" fillId="6" borderId="2" xfId="16" applyFont="1" applyFill="1" applyBorder="1" applyAlignment="1" applyProtection="1">
      <alignment horizontal="left" vertical="center" wrapText="1"/>
      <protection locked="0"/>
    </xf>
    <xf numFmtId="0" fontId="33" fillId="6" borderId="2" xfId="0" applyFont="1" applyFill="1" applyBorder="1" applyAlignment="1" applyProtection="1">
      <alignment horizontal="left" vertical="center"/>
      <protection locked="0"/>
    </xf>
    <xf numFmtId="0" fontId="32" fillId="6" borderId="2" xfId="0" applyFont="1" applyFill="1" applyBorder="1" applyAlignment="1" applyProtection="1">
      <alignment vertical="center"/>
      <protection locked="0"/>
    </xf>
    <xf numFmtId="0" fontId="42" fillId="6" borderId="2" xfId="0" applyFont="1" applyFill="1" applyBorder="1" applyAlignment="1" applyProtection="1">
      <alignment vertical="center"/>
      <protection locked="0"/>
    </xf>
    <xf numFmtId="0" fontId="4" fillId="6" borderId="2" xfId="14" applyFont="1" applyFill="1" applyBorder="1" applyAlignment="1" applyProtection="1">
      <alignment horizontal="left" vertical="center"/>
      <protection locked="0"/>
    </xf>
    <xf numFmtId="44" fontId="30" fillId="8" borderId="27" xfId="0" applyNumberFormat="1" applyFont="1" applyFill="1" applyBorder="1" applyAlignment="1" applyProtection="1">
      <alignment vertical="center"/>
    </xf>
    <xf numFmtId="0" fontId="0" fillId="0" borderId="48" xfId="0" applyFont="1" applyFill="1" applyBorder="1" applyAlignment="1" applyProtection="1">
      <alignment horizontal="left" vertical="center" wrapText="1"/>
    </xf>
    <xf numFmtId="0" fontId="0" fillId="0" borderId="18" xfId="0" applyFont="1" applyFill="1" applyBorder="1" applyAlignment="1" applyProtection="1">
      <alignment horizontal="left" vertical="center" wrapText="1"/>
    </xf>
    <xf numFmtId="0" fontId="0" fillId="0" borderId="47" xfId="0" applyFont="1" applyFill="1" applyBorder="1" applyAlignment="1" applyProtection="1">
      <alignment horizontal="left" vertical="center" wrapText="1"/>
    </xf>
    <xf numFmtId="0" fontId="0" fillId="0" borderId="20" xfId="0" applyFont="1" applyFill="1" applyBorder="1" applyAlignment="1" applyProtection="1">
      <alignment vertical="center" wrapText="1"/>
    </xf>
    <xf numFmtId="0" fontId="0" fillId="0" borderId="26" xfId="0" applyFont="1" applyFill="1" applyBorder="1" applyAlignment="1" applyProtection="1">
      <alignment vertical="center" wrapText="1"/>
    </xf>
    <xf numFmtId="44" fontId="0" fillId="0" borderId="15" xfId="0" applyNumberFormat="1" applyFont="1" applyFill="1" applyBorder="1" applyAlignment="1" applyProtection="1">
      <alignment vertical="center"/>
    </xf>
    <xf numFmtId="44" fontId="0" fillId="0" borderId="21" xfId="0" applyNumberFormat="1" applyFont="1" applyFill="1" applyBorder="1" applyAlignment="1" applyProtection="1">
      <alignment vertical="center"/>
    </xf>
    <xf numFmtId="44" fontId="0" fillId="0" borderId="0" xfId="0" applyNumberFormat="1" applyFont="1" applyFill="1" applyBorder="1" applyAlignment="1" applyProtection="1">
      <alignment vertical="center"/>
    </xf>
    <xf numFmtId="44" fontId="0" fillId="0" borderId="50" xfId="0" applyNumberFormat="1" applyFont="1" applyFill="1" applyBorder="1" applyAlignment="1" applyProtection="1">
      <alignment vertical="center"/>
    </xf>
    <xf numFmtId="0" fontId="33" fillId="6" borderId="5" xfId="8" applyFont="1" applyFill="1" applyBorder="1" applyAlignment="1" applyProtection="1">
      <alignment horizontal="left" vertical="center" wrapText="1"/>
      <protection locked="0"/>
    </xf>
    <xf numFmtId="0" fontId="33" fillId="6" borderId="2" xfId="8" applyFont="1" applyFill="1" applyBorder="1" applyAlignment="1" applyProtection="1">
      <alignment horizontal="left" vertical="center" wrapText="1"/>
      <protection locked="0"/>
    </xf>
    <xf numFmtId="0" fontId="33" fillId="6" borderId="5" xfId="14" applyFont="1" applyFill="1" applyBorder="1" applyAlignment="1" applyProtection="1">
      <alignment horizontal="left" vertical="center" wrapText="1"/>
      <protection locked="0"/>
    </xf>
    <xf numFmtId="2" fontId="33" fillId="0" borderId="2" xfId="8" applyNumberFormat="1" applyFont="1" applyFill="1" applyBorder="1" applyAlignment="1" applyProtection="1">
      <alignment vertical="center" wrapText="1"/>
    </xf>
    <xf numFmtId="2" fontId="33" fillId="0" borderId="2" xfId="14" applyNumberFormat="1" applyFont="1" applyFill="1" applyBorder="1" applyAlignment="1" applyProtection="1">
      <alignment vertical="center" wrapText="1"/>
    </xf>
    <xf numFmtId="2" fontId="33" fillId="0" borderId="2" xfId="8" applyNumberFormat="1" applyFont="1" applyFill="1" applyBorder="1" applyAlignment="1" applyProtection="1">
      <alignment horizontal="left" vertical="center" wrapText="1"/>
    </xf>
    <xf numFmtId="2" fontId="33" fillId="0" borderId="2" xfId="16" applyNumberFormat="1" applyFont="1" applyFill="1" applyBorder="1" applyAlignment="1" applyProtection="1">
      <alignment vertical="center" wrapText="1"/>
    </xf>
    <xf numFmtId="2" fontId="33" fillId="0" borderId="2" xfId="0" applyNumberFormat="1" applyFont="1" applyBorder="1" applyAlignment="1" applyProtection="1">
      <alignment vertical="center" wrapText="1"/>
    </xf>
    <xf numFmtId="2" fontId="36" fillId="0" borderId="2" xfId="2" applyNumberFormat="1" applyFont="1" applyFill="1" applyBorder="1" applyAlignment="1" applyProtection="1">
      <alignment vertical="center" wrapText="1"/>
    </xf>
    <xf numFmtId="2" fontId="33" fillId="0" borderId="2" xfId="16" applyNumberFormat="1" applyFont="1" applyFill="1" applyBorder="1" applyAlignment="1" applyProtection="1">
      <alignment horizontal="left" vertical="center" wrapText="1"/>
    </xf>
    <xf numFmtId="2" fontId="33" fillId="0" borderId="2" xfId="3" applyNumberFormat="1" applyFont="1" applyBorder="1" applyAlignment="1" applyProtection="1">
      <alignment horizontal="left" vertical="center" wrapText="1"/>
    </xf>
    <xf numFmtId="2" fontId="33" fillId="6" borderId="2" xfId="8" applyNumberFormat="1" applyFont="1" applyFill="1" applyBorder="1" applyAlignment="1" applyProtection="1">
      <alignment vertical="center" wrapText="1"/>
      <protection locked="0"/>
    </xf>
    <xf numFmtId="2" fontId="33" fillId="6" borderId="2" xfId="14" applyNumberFormat="1" applyFont="1" applyFill="1" applyBorder="1" applyAlignment="1" applyProtection="1">
      <alignment vertical="center" wrapText="1"/>
      <protection locked="0"/>
    </xf>
    <xf numFmtId="2" fontId="33" fillId="6" borderId="2" xfId="8" applyNumberFormat="1" applyFont="1" applyFill="1" applyBorder="1" applyAlignment="1" applyProtection="1">
      <alignment horizontal="left" vertical="center" wrapText="1"/>
      <protection locked="0"/>
    </xf>
    <xf numFmtId="2" fontId="33" fillId="6" borderId="2" xfId="16" applyNumberFormat="1" applyFont="1" applyFill="1" applyBorder="1" applyAlignment="1" applyProtection="1">
      <alignment horizontal="left" vertical="center" wrapText="1"/>
      <protection locked="0"/>
    </xf>
    <xf numFmtId="2" fontId="33" fillId="6" borderId="2" xfId="3" applyNumberFormat="1" applyFont="1" applyFill="1" applyBorder="1" applyAlignment="1" applyProtection="1">
      <alignment horizontal="left" vertical="center" wrapText="1"/>
      <protection locked="0"/>
    </xf>
    <xf numFmtId="2" fontId="33" fillId="6" borderId="2" xfId="16" applyNumberFormat="1" applyFont="1" applyFill="1" applyBorder="1" applyAlignment="1" applyProtection="1">
      <alignment vertical="center" wrapText="1"/>
      <protection locked="0"/>
    </xf>
    <xf numFmtId="2" fontId="36" fillId="6" borderId="2" xfId="2" applyNumberFormat="1" applyFont="1" applyFill="1" applyBorder="1" applyAlignment="1" applyProtection="1">
      <alignment vertical="center" wrapText="1"/>
      <protection locked="0"/>
    </xf>
    <xf numFmtId="0" fontId="33" fillId="6" borderId="6" xfId="14" applyFont="1" applyFill="1" applyBorder="1" applyAlignment="1" applyProtection="1">
      <alignment vertical="center" wrapText="1"/>
      <protection locked="0"/>
    </xf>
    <xf numFmtId="0" fontId="33" fillId="6" borderId="8" xfId="14" applyFont="1" applyFill="1" applyBorder="1" applyAlignment="1" applyProtection="1">
      <alignment vertical="center" wrapText="1"/>
      <protection locked="0"/>
    </xf>
    <xf numFmtId="49" fontId="33" fillId="6" borderId="7" xfId="9" applyNumberFormat="1" applyFont="1" applyFill="1" applyBorder="1" applyAlignment="1" applyProtection="1">
      <alignment horizontal="left" vertical="center" wrapText="1"/>
      <protection locked="0"/>
    </xf>
    <xf numFmtId="49" fontId="33" fillId="6" borderId="2" xfId="0" applyNumberFormat="1" applyFont="1" applyFill="1" applyBorder="1" applyAlignment="1" applyProtection="1">
      <alignment horizontal="left" vertical="center" wrapText="1"/>
      <protection locked="0"/>
    </xf>
    <xf numFmtId="0" fontId="33" fillId="6" borderId="2" xfId="1" applyFont="1" applyFill="1" applyBorder="1" applyAlignment="1" applyProtection="1">
      <alignment vertical="center" wrapText="1"/>
      <protection locked="0"/>
    </xf>
    <xf numFmtId="0" fontId="32" fillId="0" borderId="2" xfId="0" applyFont="1" applyBorder="1" applyProtection="1"/>
    <xf numFmtId="49" fontId="32" fillId="0" borderId="2" xfId="0" applyNumberFormat="1" applyFont="1" applyFill="1" applyBorder="1" applyAlignment="1" applyProtection="1"/>
    <xf numFmtId="49" fontId="32" fillId="0" borderId="2" xfId="0" applyNumberFormat="1" applyFont="1" applyBorder="1" applyAlignment="1" applyProtection="1"/>
    <xf numFmtId="0" fontId="33" fillId="0" borderId="2" xfId="24" applyFont="1" applyBorder="1" applyAlignment="1" applyProtection="1">
      <alignment vertical="center" wrapText="1"/>
    </xf>
    <xf numFmtId="0" fontId="33" fillId="0" borderId="2" xfId="24" applyFont="1" applyBorder="1" applyProtection="1"/>
    <xf numFmtId="0" fontId="33" fillId="0" borderId="2" xfId="24" applyFont="1" applyBorder="1" applyAlignment="1" applyProtection="1">
      <alignment vertical="center"/>
    </xf>
    <xf numFmtId="0" fontId="33" fillId="0" borderId="2" xfId="24" applyFont="1" applyFill="1" applyBorder="1" applyProtection="1"/>
    <xf numFmtId="0" fontId="33" fillId="0" borderId="2" xfId="24" applyFont="1" applyFill="1" applyBorder="1" applyAlignment="1" applyProtection="1">
      <alignment vertical="center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44" fontId="8" fillId="5" borderId="2" xfId="0" applyNumberFormat="1" applyFont="1" applyFill="1" applyBorder="1" applyAlignment="1" applyProtection="1">
      <alignment vertical="center"/>
      <protection locked="0"/>
    </xf>
    <xf numFmtId="44" fontId="20" fillId="5" borderId="1" xfId="0" applyNumberFormat="1" applyFont="1" applyFill="1" applyBorder="1" applyAlignment="1" applyProtection="1">
      <alignment horizontal="center" vertical="center"/>
      <protection locked="0"/>
    </xf>
    <xf numFmtId="0" fontId="33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33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33" fillId="6" borderId="7" xfId="5" applyNumberFormat="1" applyFont="1" applyFill="1" applyBorder="1" applyAlignment="1" applyProtection="1">
      <alignment horizontal="center" vertical="center" wrapText="1"/>
      <protection locked="0"/>
    </xf>
    <xf numFmtId="0" fontId="33" fillId="6" borderId="2" xfId="5" applyNumberFormat="1" applyFont="1" applyFill="1" applyBorder="1" applyAlignment="1" applyProtection="1">
      <alignment horizontal="center" vertical="center" wrapText="1"/>
      <protection locked="0"/>
    </xf>
    <xf numFmtId="0" fontId="33" fillId="6" borderId="5" xfId="5" applyNumberFormat="1" applyFont="1" applyFill="1" applyBorder="1" applyAlignment="1" applyProtection="1">
      <alignment horizontal="center" vertical="center" wrapText="1"/>
      <protection locked="0"/>
    </xf>
    <xf numFmtId="0" fontId="33" fillId="6" borderId="7" xfId="12" applyNumberFormat="1" applyFont="1" applyFill="1" applyBorder="1" applyAlignment="1" applyProtection="1">
      <alignment horizontal="center" vertical="center" wrapText="1"/>
      <protection locked="0"/>
    </xf>
    <xf numFmtId="0" fontId="33" fillId="6" borderId="2" xfId="12" applyNumberFormat="1" applyFont="1" applyFill="1" applyBorder="1" applyAlignment="1" applyProtection="1">
      <alignment horizontal="center" vertical="center" wrapText="1"/>
      <protection locked="0"/>
    </xf>
    <xf numFmtId="165" fontId="33" fillId="6" borderId="7" xfId="5" applyNumberFormat="1" applyFont="1" applyFill="1" applyBorder="1" applyAlignment="1" applyProtection="1">
      <alignment horizontal="center" vertical="center" wrapText="1"/>
      <protection locked="0"/>
    </xf>
    <xf numFmtId="165" fontId="33" fillId="6" borderId="2" xfId="5" applyNumberFormat="1" applyFont="1" applyFill="1" applyBorder="1" applyAlignment="1" applyProtection="1">
      <alignment horizontal="center" vertical="center" wrapText="1"/>
      <protection locked="0"/>
    </xf>
    <xf numFmtId="2" fontId="0" fillId="0" borderId="0" xfId="0" applyNumberFormat="1" applyAlignment="1" applyProtection="1">
      <alignment vertical="center" wrapText="1"/>
    </xf>
    <xf numFmtId="0" fontId="0" fillId="0" borderId="0" xfId="0" applyFill="1" applyProtection="1"/>
    <xf numFmtId="0" fontId="2" fillId="12" borderId="15" xfId="0" applyFont="1" applyFill="1" applyBorder="1" applyAlignment="1" applyProtection="1">
      <alignment horizontal="center" vertical="center"/>
    </xf>
    <xf numFmtId="0" fontId="19" fillId="12" borderId="15" xfId="0" applyFont="1" applyFill="1" applyBorder="1" applyAlignment="1" applyProtection="1">
      <alignment horizontal="center" vertical="center"/>
    </xf>
    <xf numFmtId="49" fontId="4" fillId="9" borderId="2" xfId="0" applyNumberFormat="1" applyFont="1" applyFill="1" applyBorder="1" applyAlignment="1" applyProtection="1">
      <alignment horizontal="center" vertical="center"/>
    </xf>
    <xf numFmtId="0" fontId="33" fillId="9" borderId="2" xfId="0" applyFont="1" applyFill="1" applyBorder="1" applyAlignment="1" applyProtection="1">
      <alignment horizontal="center" vertical="center"/>
    </xf>
    <xf numFmtId="1" fontId="33" fillId="9" borderId="2" xfId="0" applyNumberFormat="1" applyFont="1" applyFill="1" applyBorder="1" applyAlignment="1" applyProtection="1">
      <alignment horizontal="center" vertical="center" wrapText="1"/>
    </xf>
    <xf numFmtId="0" fontId="4" fillId="9" borderId="2" xfId="0" applyNumberFormat="1" applyFont="1" applyFill="1" applyBorder="1" applyAlignment="1" applyProtection="1">
      <alignment horizontal="center"/>
    </xf>
    <xf numFmtId="0" fontId="32" fillId="9" borderId="2" xfId="0" applyFont="1" applyFill="1" applyBorder="1" applyAlignment="1" applyProtection="1">
      <alignment horizontal="center" vertical="center" wrapText="1"/>
    </xf>
    <xf numFmtId="0" fontId="32" fillId="9" borderId="2" xfId="0" applyFont="1" applyFill="1" applyBorder="1" applyAlignment="1" applyProtection="1">
      <alignment horizontal="center" vertical="center"/>
    </xf>
    <xf numFmtId="0" fontId="32" fillId="9" borderId="5" xfId="0" applyFont="1" applyFill="1" applyBorder="1" applyAlignment="1" applyProtection="1">
      <alignment horizontal="center" vertical="center" wrapText="1"/>
    </xf>
    <xf numFmtId="0" fontId="4" fillId="9" borderId="2" xfId="5" applyFont="1" applyFill="1" applyBorder="1" applyAlignment="1" applyProtection="1">
      <alignment vertical="center"/>
    </xf>
    <xf numFmtId="0" fontId="4" fillId="9" borderId="2" xfId="12" applyFont="1" applyFill="1" applyBorder="1" applyAlignment="1" applyProtection="1">
      <alignment horizontal="center" vertical="center"/>
    </xf>
    <xf numFmtId="0" fontId="32" fillId="9" borderId="5" xfId="0" applyFont="1" applyFill="1" applyBorder="1" applyAlignment="1" applyProtection="1">
      <alignment horizontal="center" vertical="center"/>
    </xf>
    <xf numFmtId="0" fontId="4" fillId="9" borderId="2" xfId="12" applyFont="1" applyFill="1" applyBorder="1" applyAlignment="1" applyProtection="1">
      <alignment vertical="center"/>
    </xf>
    <xf numFmtId="0" fontId="0" fillId="0" borderId="0" xfId="0" applyFont="1" applyFill="1" applyBorder="1" applyProtection="1"/>
    <xf numFmtId="0" fontId="0" fillId="0" borderId="0" xfId="0" applyFont="1" applyFill="1" applyBorder="1" applyAlignment="1" applyProtection="1">
      <alignment horizontal="center"/>
    </xf>
    <xf numFmtId="0" fontId="38" fillId="0" borderId="0" xfId="0" applyFont="1" applyFill="1" applyProtection="1"/>
    <xf numFmtId="165" fontId="0" fillId="0" borderId="0" xfId="0" applyNumberFormat="1" applyFont="1" applyFill="1" applyProtection="1"/>
    <xf numFmtId="0" fontId="0" fillId="0" borderId="0" xfId="0" applyFont="1" applyFill="1" applyAlignment="1" applyProtection="1">
      <alignment horizontal="center"/>
    </xf>
    <xf numFmtId="0" fontId="0" fillId="0" borderId="0" xfId="0" applyFont="1" applyFill="1" applyProtection="1"/>
    <xf numFmtId="0" fontId="33" fillId="0" borderId="20" xfId="5" applyFont="1" applyBorder="1" applyAlignment="1" applyProtection="1">
      <alignment horizontal="center" vertical="center"/>
    </xf>
    <xf numFmtId="0" fontId="33" fillId="0" borderId="20" xfId="5" applyFont="1" applyFill="1" applyBorder="1" applyAlignment="1" applyProtection="1">
      <alignment horizontal="center" vertical="center"/>
    </xf>
    <xf numFmtId="1" fontId="33" fillId="0" borderId="20" xfId="5" applyNumberFormat="1" applyFont="1" applyFill="1" applyBorder="1" applyAlignment="1" applyProtection="1">
      <alignment horizontal="center" vertical="center"/>
    </xf>
    <xf numFmtId="0" fontId="33" fillId="6" borderId="20" xfId="5" applyNumberFormat="1" applyFont="1" applyFill="1" applyBorder="1" applyAlignment="1" applyProtection="1">
      <alignment horizontal="center" vertical="center" wrapText="1"/>
      <protection locked="0"/>
    </xf>
    <xf numFmtId="165" fontId="33" fillId="5" borderId="20" xfId="5" applyNumberFormat="1" applyFont="1" applyFill="1" applyBorder="1" applyAlignment="1" applyProtection="1">
      <alignment horizontal="center" vertical="center"/>
      <protection locked="0"/>
    </xf>
    <xf numFmtId="165" fontId="33" fillId="0" borderId="15" xfId="5" applyNumberFormat="1" applyFont="1" applyFill="1" applyBorder="1" applyAlignment="1" applyProtection="1">
      <alignment horizontal="center" vertical="center"/>
    </xf>
    <xf numFmtId="0" fontId="33" fillId="0" borderId="20" xfId="5" applyFont="1" applyFill="1" applyBorder="1" applyAlignment="1" applyProtection="1">
      <alignment horizontal="left" vertical="center"/>
    </xf>
    <xf numFmtId="164" fontId="33" fillId="0" borderId="2" xfId="5" applyNumberFormat="1" applyFont="1" applyFill="1" applyBorder="1" applyAlignment="1" applyProtection="1">
      <alignment horizontal="center" vertical="center"/>
    </xf>
    <xf numFmtId="0" fontId="33" fillId="0" borderId="18" xfId="5" applyFont="1" applyBorder="1" applyAlignment="1" applyProtection="1">
      <alignment horizontal="center" vertical="center"/>
    </xf>
    <xf numFmtId="0" fontId="33" fillId="0" borderId="19" xfId="5" applyFont="1" applyBorder="1" applyAlignment="1" applyProtection="1">
      <alignment horizontal="center" vertical="center"/>
    </xf>
    <xf numFmtId="0" fontId="33" fillId="0" borderId="54" xfId="5" applyFont="1" applyBorder="1" applyAlignment="1" applyProtection="1">
      <alignment horizontal="center" vertical="center"/>
    </xf>
    <xf numFmtId="165" fontId="33" fillId="0" borderId="49" xfId="5" applyNumberFormat="1" applyFont="1" applyFill="1" applyBorder="1" applyAlignment="1" applyProtection="1">
      <alignment horizontal="center" vertical="center"/>
    </xf>
    <xf numFmtId="0" fontId="2" fillId="8" borderId="15" xfId="0" applyFont="1" applyFill="1" applyBorder="1" applyAlignment="1" applyProtection="1">
      <alignment horizontal="center" vertical="center"/>
    </xf>
    <xf numFmtId="0" fontId="33" fillId="0" borderId="20" xfId="16" applyFont="1" applyFill="1" applyBorder="1" applyAlignment="1" applyProtection="1">
      <alignment vertical="center" wrapText="1"/>
    </xf>
    <xf numFmtId="0" fontId="32" fillId="0" borderId="2" xfId="0" applyFont="1" applyBorder="1" applyAlignment="1" applyProtection="1">
      <alignment wrapText="1"/>
    </xf>
    <xf numFmtId="0" fontId="32" fillId="0" borderId="2" xfId="23" applyFont="1" applyBorder="1" applyAlignment="1" applyProtection="1">
      <alignment wrapText="1"/>
    </xf>
    <xf numFmtId="0" fontId="32" fillId="0" borderId="2" xfId="0" applyFont="1" applyFill="1" applyBorder="1" applyAlignment="1" applyProtection="1">
      <alignment wrapText="1"/>
    </xf>
    <xf numFmtId="49" fontId="32" fillId="0" borderId="2" xfId="0" applyNumberFormat="1" applyFont="1" applyFill="1" applyBorder="1" applyAlignment="1" applyProtection="1">
      <alignment wrapText="1"/>
    </xf>
    <xf numFmtId="49" fontId="32" fillId="0" borderId="2" xfId="0" applyNumberFormat="1" applyFont="1" applyBorder="1" applyAlignment="1" applyProtection="1">
      <alignment wrapText="1"/>
    </xf>
    <xf numFmtId="0" fontId="4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2" xfId="14" applyFont="1" applyFill="1" applyBorder="1" applyAlignment="1" applyProtection="1">
      <alignment vertical="center" wrapText="1"/>
      <protection locked="0"/>
    </xf>
    <xf numFmtId="0" fontId="4" fillId="6" borderId="5" xfId="0" applyFont="1" applyFill="1" applyBorder="1" applyAlignment="1" applyProtection="1">
      <alignment vertical="center"/>
      <protection locked="0"/>
    </xf>
    <xf numFmtId="0" fontId="4" fillId="6" borderId="2" xfId="0" applyFont="1" applyFill="1" applyBorder="1" applyAlignment="1" applyProtection="1">
      <alignment vertical="center"/>
      <protection locked="0"/>
    </xf>
    <xf numFmtId="49" fontId="4" fillId="6" borderId="7" xfId="9" applyNumberFormat="1" applyFont="1" applyFill="1" applyBorder="1" applyAlignment="1" applyProtection="1">
      <alignment horizontal="left" vertical="center" wrapText="1"/>
      <protection locked="0"/>
    </xf>
    <xf numFmtId="0" fontId="4" fillId="6" borderId="2" xfId="14" applyFont="1" applyFill="1" applyBorder="1" applyAlignment="1" applyProtection="1">
      <alignment horizontal="left" vertical="center" wrapText="1"/>
      <protection locked="0"/>
    </xf>
    <xf numFmtId="0" fontId="4" fillId="6" borderId="2" xfId="16" applyFont="1" applyFill="1" applyBorder="1" applyAlignment="1" applyProtection="1">
      <alignment horizontal="left" vertical="center" wrapText="1"/>
      <protection locked="0"/>
    </xf>
    <xf numFmtId="0" fontId="9" fillId="6" borderId="2" xfId="14" applyFont="1" applyFill="1" applyBorder="1" applyAlignment="1" applyProtection="1">
      <alignment vertical="center" wrapText="1"/>
      <protection locked="0"/>
    </xf>
    <xf numFmtId="0" fontId="4" fillId="6" borderId="2" xfId="0" applyFont="1" applyFill="1" applyBorder="1" applyAlignment="1" applyProtection="1">
      <alignment vertical="center" wrapText="1"/>
      <protection locked="0"/>
    </xf>
    <xf numFmtId="0" fontId="4" fillId="6" borderId="5" xfId="0" applyFont="1" applyFill="1" applyBorder="1" applyAlignment="1" applyProtection="1">
      <alignment vertical="center" wrapText="1"/>
      <protection locked="0"/>
    </xf>
    <xf numFmtId="0" fontId="4" fillId="6" borderId="2" xfId="15" applyFont="1" applyFill="1" applyBorder="1" applyAlignment="1" applyProtection="1">
      <alignment vertical="center" wrapText="1"/>
      <protection locked="0"/>
    </xf>
    <xf numFmtId="0" fontId="4" fillId="6" borderId="5" xfId="15" applyFont="1" applyFill="1" applyBorder="1" applyAlignment="1" applyProtection="1">
      <alignment vertical="center" wrapText="1"/>
      <protection locked="0"/>
    </xf>
    <xf numFmtId="0" fontId="4" fillId="6" borderId="9" xfId="14" applyFont="1" applyFill="1" applyBorder="1" applyAlignment="1" applyProtection="1">
      <alignment horizontal="left" wrapText="1"/>
      <protection locked="0"/>
    </xf>
    <xf numFmtId="0" fontId="4" fillId="6" borderId="5" xfId="14" applyFont="1" applyFill="1" applyBorder="1" applyAlignment="1" applyProtection="1">
      <alignment horizontal="left" vertical="center" wrapText="1"/>
      <protection locked="0"/>
    </xf>
    <xf numFmtId="0" fontId="20" fillId="0" borderId="56" xfId="0" applyFont="1" applyFill="1" applyBorder="1" applyAlignment="1" applyProtection="1">
      <alignment horizontal="center" vertical="center"/>
    </xf>
    <xf numFmtId="44" fontId="32" fillId="0" borderId="57" xfId="0" applyNumberFormat="1" applyFont="1" applyFill="1" applyBorder="1" applyAlignment="1" applyProtection="1">
      <alignment vertical="center"/>
    </xf>
    <xf numFmtId="0" fontId="20" fillId="0" borderId="18" xfId="0" applyFont="1" applyFill="1" applyBorder="1" applyAlignment="1" applyProtection="1">
      <alignment horizontal="center" vertical="center"/>
    </xf>
    <xf numFmtId="44" fontId="20" fillId="0" borderId="15" xfId="0" applyNumberFormat="1" applyFont="1" applyBorder="1" applyAlignment="1" applyProtection="1">
      <alignment horizontal="center" vertical="center"/>
    </xf>
    <xf numFmtId="0" fontId="20" fillId="0" borderId="30" xfId="0" applyFont="1" applyFill="1" applyBorder="1" applyAlignment="1" applyProtection="1">
      <alignment horizontal="center" vertical="center"/>
    </xf>
    <xf numFmtId="0" fontId="20" fillId="0" borderId="19" xfId="0" applyFont="1" applyFill="1" applyBorder="1" applyAlignment="1" applyProtection="1">
      <alignment horizontal="center" vertical="center"/>
    </xf>
    <xf numFmtId="44" fontId="20" fillId="0" borderId="21" xfId="0" applyNumberFormat="1" applyFont="1" applyBorder="1" applyAlignment="1" applyProtection="1">
      <alignment horizontal="center" vertical="center"/>
    </xf>
    <xf numFmtId="0" fontId="33" fillId="0" borderId="2" xfId="21" applyFont="1" applyFill="1" applyBorder="1" applyAlignment="1" applyProtection="1">
      <alignment vertical="center" wrapText="1"/>
    </xf>
    <xf numFmtId="0" fontId="33" fillId="4" borderId="2" xfId="22" applyFont="1" applyFill="1" applyBorder="1" applyAlignment="1" applyProtection="1">
      <alignment vertical="center" wrapText="1"/>
    </xf>
    <xf numFmtId="49" fontId="33" fillId="0" borderId="19" xfId="0" applyNumberFormat="1" applyFont="1" applyBorder="1" applyAlignment="1" applyProtection="1">
      <alignment horizontal="center" vertical="center"/>
    </xf>
    <xf numFmtId="49" fontId="33" fillId="0" borderId="20" xfId="0" applyNumberFormat="1" applyFont="1" applyBorder="1" applyAlignment="1" applyProtection="1">
      <alignment horizontal="center" vertical="center"/>
    </xf>
    <xf numFmtId="0" fontId="36" fillId="4" borderId="20" xfId="0" applyFont="1" applyFill="1" applyBorder="1" applyAlignment="1" applyProtection="1">
      <alignment horizontal="left" vertical="center" wrapText="1"/>
    </xf>
    <xf numFmtId="0" fontId="33" fillId="0" borderId="20" xfId="0" applyFont="1" applyFill="1" applyBorder="1" applyAlignment="1" applyProtection="1">
      <alignment horizontal="center" vertical="center"/>
    </xf>
    <xf numFmtId="0" fontId="33" fillId="6" borderId="20" xfId="0" applyNumberFormat="1" applyFont="1" applyFill="1" applyBorder="1" applyAlignment="1" applyProtection="1">
      <alignment horizontal="center" vertical="center" wrapText="1"/>
      <protection locked="0"/>
    </xf>
    <xf numFmtId="44" fontId="33" fillId="0" borderId="21" xfId="0" applyNumberFormat="1" applyFont="1" applyBorder="1" applyAlignment="1" applyProtection="1">
      <alignment vertical="center"/>
    </xf>
    <xf numFmtId="165" fontId="33" fillId="0" borderId="0" xfId="0" applyNumberFormat="1" applyFont="1" applyBorder="1" applyAlignment="1" applyProtection="1">
      <alignment horizontal="center" vertical="center" wrapText="1"/>
    </xf>
    <xf numFmtId="0" fontId="33" fillId="0" borderId="0" xfId="0" applyFont="1" applyAlignment="1" applyProtection="1">
      <alignment vertical="center" wrapText="1"/>
    </xf>
    <xf numFmtId="0" fontId="0" fillId="9" borderId="59" xfId="0" applyFill="1" applyBorder="1" applyProtection="1"/>
    <xf numFmtId="0" fontId="0" fillId="0" borderId="39" xfId="0" applyFont="1" applyFill="1" applyBorder="1" applyAlignment="1" applyProtection="1">
      <alignment horizontal="left" vertical="center"/>
    </xf>
    <xf numFmtId="0" fontId="0" fillId="9" borderId="2" xfId="0" applyFill="1" applyBorder="1" applyProtection="1"/>
    <xf numFmtId="0" fontId="0" fillId="0" borderId="2" xfId="0" applyFill="1" applyBorder="1" applyProtection="1"/>
    <xf numFmtId="0" fontId="29" fillId="0" borderId="0" xfId="4" applyFill="1" applyProtection="1"/>
    <xf numFmtId="0" fontId="31" fillId="8" borderId="30" xfId="0" applyFont="1" applyFill="1" applyBorder="1" applyAlignment="1" applyProtection="1">
      <alignment horizontal="center" textRotation="90"/>
    </xf>
    <xf numFmtId="0" fontId="31" fillId="8" borderId="5" xfId="0" applyFont="1" applyFill="1" applyBorder="1" applyAlignment="1" applyProtection="1">
      <alignment horizontal="center" textRotation="90"/>
    </xf>
    <xf numFmtId="0" fontId="31" fillId="8" borderId="5" xfId="0" applyFont="1" applyFill="1" applyBorder="1" applyAlignment="1" applyProtection="1">
      <alignment horizontal="center" textRotation="90" wrapText="1"/>
    </xf>
    <xf numFmtId="0" fontId="31" fillId="8" borderId="31" xfId="0" applyFont="1" applyFill="1" applyBorder="1" applyAlignment="1" applyProtection="1">
      <alignment horizontal="center" textRotation="90" wrapText="1"/>
    </xf>
    <xf numFmtId="0" fontId="31" fillId="7" borderId="60" xfId="0" applyFont="1" applyFill="1" applyBorder="1" applyAlignment="1" applyProtection="1">
      <alignment horizontal="center" vertical="center" wrapText="1"/>
    </xf>
    <xf numFmtId="0" fontId="31" fillId="12" borderId="30" xfId="0" applyFont="1" applyFill="1" applyBorder="1" applyAlignment="1" applyProtection="1">
      <alignment horizontal="center" textRotation="90"/>
    </xf>
    <xf numFmtId="0" fontId="31" fillId="12" borderId="5" xfId="0" applyFont="1" applyFill="1" applyBorder="1" applyAlignment="1" applyProtection="1">
      <alignment horizontal="center" textRotation="90"/>
    </xf>
    <xf numFmtId="0" fontId="31" fillId="12" borderId="5" xfId="0" applyFont="1" applyFill="1" applyBorder="1" applyAlignment="1" applyProtection="1">
      <alignment horizontal="center" textRotation="90" wrapText="1"/>
    </xf>
    <xf numFmtId="0" fontId="31" fillId="12" borderId="31" xfId="0" applyFont="1" applyFill="1" applyBorder="1" applyAlignment="1" applyProtection="1">
      <alignment horizontal="center" textRotation="90" wrapText="1"/>
    </xf>
    <xf numFmtId="164" fontId="33" fillId="0" borderId="5" xfId="0" applyNumberFormat="1" applyFont="1" applyFill="1" applyBorder="1" applyAlignment="1" applyProtection="1">
      <alignment horizontal="center" vertical="center" wrapText="1"/>
    </xf>
    <xf numFmtId="164" fontId="33" fillId="0" borderId="2" xfId="0" applyNumberFormat="1" applyFont="1" applyBorder="1" applyAlignment="1" applyProtection="1">
      <alignment horizontal="center" vertical="center"/>
    </xf>
    <xf numFmtId="164" fontId="32" fillId="0" borderId="5" xfId="0" applyNumberFormat="1" applyFont="1" applyFill="1" applyBorder="1" applyAlignment="1" applyProtection="1">
      <alignment horizontal="center" vertical="center"/>
    </xf>
    <xf numFmtId="0" fontId="33" fillId="6" borderId="5" xfId="5" applyFont="1" applyFill="1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 applyProtection="1">
      <alignment horizontal="center" vertical="center" wrapText="1"/>
    </xf>
    <xf numFmtId="0" fontId="34" fillId="14" borderId="2" xfId="0" applyFont="1" applyFill="1" applyBorder="1" applyAlignment="1" applyProtection="1">
      <alignment horizontal="left" vertical="center" wrapText="1"/>
    </xf>
    <xf numFmtId="0" fontId="34" fillId="15" borderId="2" xfId="0" applyFont="1" applyFill="1" applyBorder="1" applyAlignment="1" applyProtection="1">
      <alignment horizontal="left" vertical="center" wrapText="1"/>
    </xf>
    <xf numFmtId="0" fontId="34" fillId="16" borderId="2" xfId="0" applyFont="1" applyFill="1" applyBorder="1" applyAlignment="1" applyProtection="1">
      <alignment horizontal="left" vertical="center" wrapText="1"/>
    </xf>
    <xf numFmtId="0" fontId="32" fillId="16" borderId="2" xfId="0" applyFont="1" applyFill="1" applyBorder="1" applyAlignment="1" applyProtection="1">
      <alignment horizontal="left" vertical="center"/>
    </xf>
    <xf numFmtId="44" fontId="52" fillId="16" borderId="2" xfId="0" applyNumberFormat="1" applyFont="1" applyFill="1" applyBorder="1" applyAlignment="1" applyProtection="1">
      <alignment horizontal="center" vertical="center"/>
    </xf>
    <xf numFmtId="44" fontId="32" fillId="0" borderId="0" xfId="0" applyNumberFormat="1" applyFont="1" applyFill="1" applyAlignment="1" applyProtection="1">
      <alignment vertical="center"/>
    </xf>
    <xf numFmtId="0" fontId="32" fillId="0" borderId="0" xfId="0" applyFont="1" applyFill="1" applyAlignment="1" applyProtection="1">
      <alignment vertical="center"/>
    </xf>
    <xf numFmtId="0" fontId="32" fillId="0" borderId="5" xfId="0" applyFont="1" applyBorder="1" applyAlignment="1" applyProtection="1">
      <alignment vertical="center" wrapText="1"/>
    </xf>
    <xf numFmtId="0" fontId="32" fillId="0" borderId="5" xfId="0" applyFont="1" applyBorder="1" applyAlignment="1" applyProtection="1">
      <alignment vertical="center"/>
    </xf>
    <xf numFmtId="0" fontId="32" fillId="6" borderId="5" xfId="0" applyFont="1" applyFill="1" applyBorder="1" applyAlignment="1" applyProtection="1">
      <alignment vertical="center"/>
      <protection locked="0"/>
    </xf>
    <xf numFmtId="1" fontId="32" fillId="0" borderId="2" xfId="0" applyNumberFormat="1" applyFont="1" applyBorder="1" applyAlignment="1" applyProtection="1">
      <alignment horizontal="center" vertical="center"/>
    </xf>
    <xf numFmtId="1" fontId="32" fillId="0" borderId="2" xfId="0" applyNumberFormat="1" applyFont="1" applyFill="1" applyBorder="1" applyAlignment="1" applyProtection="1">
      <alignment horizontal="center" vertical="center"/>
    </xf>
    <xf numFmtId="1" fontId="32" fillId="0" borderId="5" xfId="0" applyNumberFormat="1" applyFont="1" applyFill="1" applyBorder="1" applyAlignment="1" applyProtection="1">
      <alignment horizontal="center" vertical="center"/>
    </xf>
    <xf numFmtId="1" fontId="32" fillId="0" borderId="5" xfId="0" applyNumberFormat="1" applyFont="1" applyBorder="1" applyAlignment="1" applyProtection="1">
      <alignment horizontal="center" vertical="center"/>
    </xf>
    <xf numFmtId="1" fontId="33" fillId="0" borderId="2" xfId="14" applyNumberFormat="1" applyFont="1" applyFill="1" applyBorder="1" applyAlignment="1" applyProtection="1">
      <alignment horizontal="center" vertical="center"/>
    </xf>
    <xf numFmtId="0" fontId="4" fillId="0" borderId="56" xfId="12" applyNumberFormat="1" applyFont="1" applyFill="1" applyBorder="1" applyAlignment="1" applyProtection="1">
      <alignment horizontal="center" vertical="center"/>
    </xf>
    <xf numFmtId="49" fontId="4" fillId="0" borderId="11" xfId="4" applyNumberFormat="1" applyFont="1" applyFill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vertical="center" wrapText="1"/>
    </xf>
    <xf numFmtId="0" fontId="4" fillId="0" borderId="11" xfId="0" applyFont="1" applyFill="1" applyBorder="1" applyAlignment="1" applyProtection="1">
      <alignment horizontal="center" vertical="center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165" fontId="33" fillId="5" borderId="11" xfId="5" applyNumberFormat="1" applyFont="1" applyFill="1" applyBorder="1" applyAlignment="1" applyProtection="1">
      <alignment horizontal="center" vertical="center"/>
      <protection locked="0"/>
    </xf>
    <xf numFmtId="165" fontId="33" fillId="0" borderId="57" xfId="5" applyNumberFormat="1" applyFont="1" applyFill="1" applyBorder="1" applyAlignment="1" applyProtection="1">
      <alignment horizontal="center" vertical="center"/>
    </xf>
    <xf numFmtId="0" fontId="4" fillId="0" borderId="18" xfId="12" applyFont="1" applyFill="1" applyBorder="1" applyAlignment="1" applyProtection="1">
      <alignment horizontal="center" vertical="center"/>
    </xf>
    <xf numFmtId="0" fontId="4" fillId="0" borderId="18" xfId="12" applyNumberFormat="1" applyFont="1" applyFill="1" applyBorder="1" applyAlignment="1" applyProtection="1">
      <alignment horizontal="center" vertical="center"/>
    </xf>
    <xf numFmtId="0" fontId="4" fillId="0" borderId="30" xfId="12" applyNumberFormat="1" applyFont="1" applyFill="1" applyBorder="1" applyAlignment="1" applyProtection="1">
      <alignment horizontal="center" vertical="center"/>
    </xf>
    <xf numFmtId="0" fontId="4" fillId="0" borderId="19" xfId="12" applyNumberFormat="1" applyFont="1" applyFill="1" applyBorder="1" applyAlignment="1" applyProtection="1">
      <alignment horizontal="center" vertical="center"/>
    </xf>
    <xf numFmtId="0" fontId="33" fillId="0" borderId="20" xfId="0" applyFont="1" applyFill="1" applyBorder="1" applyAlignment="1" applyProtection="1">
      <alignment horizontal="left" vertical="center"/>
    </xf>
    <xf numFmtId="0" fontId="4" fillId="0" borderId="20" xfId="0" applyNumberFormat="1" applyFont="1" applyFill="1" applyBorder="1" applyAlignment="1" applyProtection="1">
      <alignment horizontal="center" vertical="center"/>
    </xf>
    <xf numFmtId="0" fontId="4" fillId="0" borderId="20" xfId="0" applyNumberFormat="1" applyFont="1" applyBorder="1" applyAlignment="1" applyProtection="1">
      <alignment horizontal="center" vertical="center"/>
    </xf>
    <xf numFmtId="165" fontId="33" fillId="0" borderId="50" xfId="5" applyNumberFormat="1" applyFont="1" applyFill="1" applyBorder="1" applyAlignment="1" applyProtection="1">
      <alignment horizontal="center" vertical="center"/>
    </xf>
    <xf numFmtId="0" fontId="31" fillId="0" borderId="22" xfId="0" applyFont="1" applyBorder="1" applyAlignment="1" applyProtection="1">
      <alignment horizontal="left" vertical="center"/>
    </xf>
    <xf numFmtId="44" fontId="31" fillId="0" borderId="23" xfId="0" applyNumberFormat="1" applyFont="1" applyBorder="1" applyAlignment="1" applyProtection="1">
      <alignment horizontal="center" vertical="center"/>
    </xf>
    <xf numFmtId="0" fontId="32" fillId="0" borderId="7" xfId="0" applyFont="1" applyFill="1" applyBorder="1" applyAlignment="1" applyProtection="1">
      <alignment vertical="center"/>
    </xf>
    <xf numFmtId="44" fontId="32" fillId="5" borderId="58" xfId="0" applyNumberFormat="1" applyFont="1" applyFill="1" applyBorder="1" applyAlignment="1" applyProtection="1">
      <alignment vertical="center"/>
      <protection locked="0"/>
    </xf>
    <xf numFmtId="0" fontId="31" fillId="7" borderId="22" xfId="0" applyFont="1" applyFill="1" applyBorder="1" applyAlignment="1" applyProtection="1">
      <alignment horizontal="center" vertical="center" wrapText="1"/>
    </xf>
    <xf numFmtId="44" fontId="32" fillId="0" borderId="15" xfId="0" applyNumberFormat="1" applyFont="1" applyFill="1" applyBorder="1" applyAlignment="1" applyProtection="1">
      <alignment vertical="center"/>
    </xf>
    <xf numFmtId="44" fontId="32" fillId="5" borderId="28" xfId="0" applyNumberFormat="1" applyFont="1" applyFill="1" applyBorder="1" applyAlignment="1" applyProtection="1">
      <alignment vertical="center"/>
      <protection locked="0"/>
    </xf>
    <xf numFmtId="44" fontId="32" fillId="0" borderId="21" xfId="0" applyNumberFormat="1" applyFont="1" applyFill="1" applyBorder="1" applyAlignment="1" applyProtection="1">
      <alignment vertical="center"/>
    </xf>
    <xf numFmtId="44" fontId="20" fillId="5" borderId="3" xfId="0" applyNumberFormat="1" applyFont="1" applyFill="1" applyBorder="1" applyAlignment="1" applyProtection="1">
      <alignment horizontal="center" vertical="center"/>
      <protection locked="0"/>
    </xf>
    <xf numFmtId="44" fontId="20" fillId="5" borderId="4" xfId="0" applyNumberFormat="1" applyFont="1" applyFill="1" applyBorder="1" applyAlignment="1" applyProtection="1">
      <alignment horizontal="center" vertical="center"/>
      <protection locked="0"/>
    </xf>
    <xf numFmtId="44" fontId="20" fillId="5" borderId="28" xfId="0" applyNumberFormat="1" applyFont="1" applyFill="1" applyBorder="1" applyAlignment="1" applyProtection="1">
      <alignment horizontal="center" vertical="center"/>
      <protection locked="0"/>
    </xf>
    <xf numFmtId="165" fontId="33" fillId="5" borderId="7" xfId="0" applyNumberFormat="1" applyFont="1" applyFill="1" applyBorder="1" applyAlignment="1" applyProtection="1">
      <alignment vertical="center"/>
      <protection locked="0"/>
    </xf>
    <xf numFmtId="165" fontId="33" fillId="5" borderId="5" xfId="0" applyNumberFormat="1" applyFont="1" applyFill="1" applyBorder="1" applyAlignment="1" applyProtection="1">
      <alignment vertical="center"/>
      <protection locked="0"/>
    </xf>
    <xf numFmtId="49" fontId="33" fillId="0" borderId="7" xfId="0" applyNumberFormat="1" applyFont="1" applyBorder="1" applyAlignment="1" applyProtection="1">
      <alignment horizontal="center" vertical="center"/>
    </xf>
    <xf numFmtId="0" fontId="33" fillId="6" borderId="7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2" xfId="0" applyFont="1" applyBorder="1" applyAlignment="1" applyProtection="1">
      <alignment vertical="center"/>
    </xf>
    <xf numFmtId="0" fontId="34" fillId="0" borderId="22" xfId="5" applyFont="1" applyFill="1" applyBorder="1" applyAlignment="1" applyProtection="1">
      <alignment vertical="center"/>
    </xf>
    <xf numFmtId="165" fontId="34" fillId="0" borderId="23" xfId="5" applyNumberFormat="1" applyFont="1" applyFill="1" applyBorder="1" applyAlignment="1" applyProtection="1">
      <alignment vertical="center"/>
    </xf>
    <xf numFmtId="0" fontId="34" fillId="6" borderId="7" xfId="14" applyFont="1" applyFill="1" applyBorder="1" applyAlignment="1" applyProtection="1">
      <alignment vertical="center" wrapText="1"/>
      <protection locked="0"/>
    </xf>
    <xf numFmtId="44" fontId="32" fillId="5" borderId="7" xfId="0" applyNumberFormat="1" applyFont="1" applyFill="1" applyBorder="1" applyAlignment="1" applyProtection="1">
      <alignment horizontal="center" vertical="center"/>
      <protection locked="0"/>
    </xf>
    <xf numFmtId="0" fontId="33" fillId="0" borderId="7" xfId="16" applyFont="1" applyFill="1" applyBorder="1" applyAlignment="1" applyProtection="1">
      <alignment vertical="center" wrapText="1"/>
    </xf>
    <xf numFmtId="0" fontId="2" fillId="0" borderId="22" xfId="0" applyFont="1" applyBorder="1" applyAlignment="1" applyProtection="1">
      <alignment horizontal="left" vertical="center"/>
    </xf>
    <xf numFmtId="44" fontId="2" fillId="0" borderId="23" xfId="0" applyNumberFormat="1" applyFont="1" applyBorder="1" applyAlignment="1" applyProtection="1">
      <alignment horizontal="center" vertical="center"/>
    </xf>
    <xf numFmtId="0" fontId="33" fillId="9" borderId="7" xfId="18" applyFont="1" applyFill="1" applyBorder="1" applyAlignment="1" applyProtection="1">
      <alignment vertical="center" wrapText="1"/>
    </xf>
    <xf numFmtId="0" fontId="33" fillId="9" borderId="7" xfId="0" applyFont="1" applyFill="1" applyBorder="1" applyAlignment="1" applyProtection="1">
      <alignment vertical="center"/>
    </xf>
    <xf numFmtId="0" fontId="33" fillId="9" borderId="7" xfId="18" applyFont="1" applyFill="1" applyBorder="1" applyAlignment="1" applyProtection="1">
      <alignment vertical="center"/>
    </xf>
    <xf numFmtId="0" fontId="33" fillId="6" borderId="7" xfId="0" applyFont="1" applyFill="1" applyBorder="1" applyAlignment="1" applyProtection="1">
      <alignment vertical="center"/>
      <protection locked="0"/>
    </xf>
    <xf numFmtId="0" fontId="33" fillId="9" borderId="7" xfId="18" applyFont="1" applyFill="1" applyBorder="1" applyAlignment="1" applyProtection="1">
      <alignment horizontal="center" vertical="center"/>
    </xf>
    <xf numFmtId="0" fontId="32" fillId="7" borderId="63" xfId="0" applyFont="1" applyFill="1" applyBorder="1" applyAlignment="1" applyProtection="1">
      <alignment horizontal="center" vertical="center"/>
    </xf>
    <xf numFmtId="0" fontId="33" fillId="0" borderId="5" xfId="21" applyFont="1" applyFill="1" applyBorder="1" applyAlignment="1" applyProtection="1">
      <alignment vertical="center" wrapText="1"/>
    </xf>
    <xf numFmtId="0" fontId="33" fillId="4" borderId="5" xfId="22" applyFont="1" applyFill="1" applyBorder="1" applyAlignment="1" applyProtection="1">
      <alignment vertical="center" wrapText="1"/>
    </xf>
    <xf numFmtId="0" fontId="33" fillId="4" borderId="5" xfId="22" applyFont="1" applyFill="1" applyBorder="1" applyAlignment="1" applyProtection="1">
      <alignment horizontal="center" vertical="center"/>
    </xf>
    <xf numFmtId="0" fontId="32" fillId="0" borderId="7" xfId="0" applyFont="1" applyBorder="1" applyAlignment="1" applyProtection="1">
      <alignment horizontal="left" vertical="center" wrapText="1"/>
    </xf>
    <xf numFmtId="0" fontId="33" fillId="0" borderId="7" xfId="0" applyFont="1" applyBorder="1" applyAlignment="1" applyProtection="1">
      <alignment vertical="center"/>
    </xf>
    <xf numFmtId="0" fontId="32" fillId="0" borderId="7" xfId="0" applyFont="1" applyBorder="1" applyAlignment="1" applyProtection="1">
      <alignment vertical="center" wrapText="1"/>
    </xf>
    <xf numFmtId="0" fontId="32" fillId="0" borderId="7" xfId="0" applyFont="1" applyBorder="1" applyAlignment="1" applyProtection="1">
      <alignment vertical="center"/>
    </xf>
    <xf numFmtId="0" fontId="32" fillId="6" borderId="7" xfId="0" applyFont="1" applyFill="1" applyBorder="1" applyAlignment="1" applyProtection="1">
      <alignment vertical="center"/>
      <protection locked="0"/>
    </xf>
    <xf numFmtId="2" fontId="0" fillId="5" borderId="26" xfId="0" applyNumberFormat="1" applyFont="1" applyFill="1" applyBorder="1" applyAlignment="1" applyProtection="1">
      <alignment vertical="center" wrapText="1"/>
      <protection locked="0"/>
    </xf>
    <xf numFmtId="164" fontId="33" fillId="0" borderId="5" xfId="12" applyNumberFormat="1" applyFont="1" applyFill="1" applyBorder="1" applyAlignment="1" applyProtection="1">
      <alignment horizontal="center" vertical="center"/>
    </xf>
    <xf numFmtId="0" fontId="33" fillId="0" borderId="5" xfId="0" applyFont="1" applyFill="1" applyBorder="1" applyAlignment="1" applyProtection="1">
      <alignment horizontal="center" vertical="center"/>
    </xf>
    <xf numFmtId="0" fontId="33" fillId="0" borderId="9" xfId="0" applyFont="1" applyFill="1" applyBorder="1" applyAlignment="1" applyProtection="1">
      <alignment horizontal="center" vertical="center"/>
    </xf>
    <xf numFmtId="2" fontId="32" fillId="0" borderId="20" xfId="0" applyNumberFormat="1" applyFont="1" applyFill="1" applyBorder="1" applyAlignment="1" applyProtection="1">
      <alignment vertical="center"/>
    </xf>
    <xf numFmtId="2" fontId="32" fillId="0" borderId="20" xfId="0" applyNumberFormat="1" applyFont="1" applyFill="1" applyBorder="1" applyAlignment="1" applyProtection="1">
      <alignment horizontal="center" vertical="center"/>
    </xf>
    <xf numFmtId="1" fontId="32" fillId="0" borderId="20" xfId="0" applyNumberFormat="1" applyFont="1" applyFill="1" applyBorder="1" applyAlignment="1" applyProtection="1">
      <alignment horizontal="center" vertical="center"/>
    </xf>
    <xf numFmtId="2" fontId="32" fillId="5" borderId="28" xfId="0" applyNumberFormat="1" applyFont="1" applyFill="1" applyBorder="1" applyAlignment="1" applyProtection="1">
      <alignment horizontal="center" vertical="center"/>
      <protection locked="0"/>
    </xf>
    <xf numFmtId="2" fontId="32" fillId="5" borderId="3" xfId="0" applyNumberFormat="1" applyFont="1" applyFill="1" applyBorder="1" applyAlignment="1" applyProtection="1">
      <alignment horizontal="center" vertical="center"/>
      <protection locked="0"/>
    </xf>
    <xf numFmtId="2" fontId="31" fillId="7" borderId="70" xfId="0" applyNumberFormat="1" applyFont="1" applyFill="1" applyBorder="1" applyAlignment="1" applyProtection="1">
      <alignment horizontal="center" vertical="center" wrapText="1"/>
    </xf>
    <xf numFmtId="2" fontId="32" fillId="0" borderId="18" xfId="0" applyNumberFormat="1" applyFont="1" applyBorder="1" applyAlignment="1" applyProtection="1">
      <alignment horizontal="center" vertical="center"/>
    </xf>
    <xf numFmtId="2" fontId="32" fillId="0" borderId="66" xfId="0" applyNumberFormat="1" applyFont="1" applyFill="1" applyBorder="1" applyAlignment="1" applyProtection="1">
      <alignment horizontal="center" vertical="center"/>
    </xf>
    <xf numFmtId="2" fontId="32" fillId="0" borderId="20" xfId="0" applyNumberFormat="1" applyFont="1" applyFill="1" applyBorder="1" applyAlignment="1" applyProtection="1">
      <alignment vertical="center" wrapText="1"/>
    </xf>
    <xf numFmtId="2" fontId="32" fillId="0" borderId="21" xfId="0" applyNumberFormat="1" applyFont="1" applyBorder="1" applyAlignment="1" applyProtection="1">
      <alignment horizontal="center" vertical="center"/>
    </xf>
    <xf numFmtId="0" fontId="32" fillId="0" borderId="46" xfId="0" applyFont="1" applyFill="1" applyBorder="1" applyAlignment="1" applyProtection="1">
      <alignment horizontal="center" vertical="center"/>
    </xf>
    <xf numFmtId="44" fontId="32" fillId="0" borderId="31" xfId="0" applyNumberFormat="1" applyFont="1" applyFill="1" applyBorder="1" applyAlignment="1" applyProtection="1">
      <alignment vertical="center"/>
    </xf>
    <xf numFmtId="0" fontId="32" fillId="0" borderId="72" xfId="0" applyFont="1" applyFill="1" applyBorder="1" applyAlignment="1" applyProtection="1">
      <alignment horizontal="center" vertical="center"/>
    </xf>
    <xf numFmtId="0" fontId="32" fillId="0" borderId="54" xfId="0" applyFont="1" applyFill="1" applyBorder="1" applyAlignment="1" applyProtection="1">
      <alignment horizontal="center" vertical="center"/>
    </xf>
    <xf numFmtId="0" fontId="32" fillId="0" borderId="18" xfId="0" applyFont="1" applyFill="1" applyBorder="1" applyAlignment="1" applyProtection="1">
      <alignment horizontal="center" vertical="center"/>
    </xf>
    <xf numFmtId="0" fontId="32" fillId="0" borderId="73" xfId="0" applyFont="1" applyFill="1" applyBorder="1" applyAlignment="1" applyProtection="1">
      <alignment horizontal="center" vertical="center"/>
    </xf>
    <xf numFmtId="0" fontId="31" fillId="7" borderId="74" xfId="0" applyFont="1" applyFill="1" applyBorder="1" applyAlignment="1" applyProtection="1">
      <alignment horizontal="center" vertical="center" wrapText="1"/>
    </xf>
    <xf numFmtId="44" fontId="32" fillId="0" borderId="75" xfId="0" applyNumberFormat="1" applyFont="1" applyFill="1" applyBorder="1" applyAlignment="1" applyProtection="1">
      <alignment vertical="center"/>
    </xf>
    <xf numFmtId="0" fontId="31" fillId="7" borderId="69" xfId="0" applyFont="1" applyFill="1" applyBorder="1" applyAlignment="1" applyProtection="1">
      <alignment horizontal="center" vertical="center" wrapText="1"/>
    </xf>
    <xf numFmtId="0" fontId="32" fillId="0" borderId="19" xfId="0" applyFont="1" applyFill="1" applyBorder="1" applyAlignment="1" applyProtection="1">
      <alignment horizontal="center" vertical="center"/>
    </xf>
    <xf numFmtId="0" fontId="32" fillId="0" borderId="20" xfId="0" applyFont="1" applyFill="1" applyBorder="1" applyAlignment="1" applyProtection="1">
      <alignment horizontal="left" vertical="center"/>
    </xf>
    <xf numFmtId="0" fontId="32" fillId="0" borderId="69" xfId="0" applyFont="1" applyFill="1" applyBorder="1" applyAlignment="1" applyProtection="1">
      <alignment horizontal="center" vertical="center"/>
    </xf>
    <xf numFmtId="0" fontId="32" fillId="0" borderId="11" xfId="0" applyFont="1" applyFill="1" applyBorder="1" applyAlignment="1" applyProtection="1">
      <alignment horizontal="left" vertical="center" wrapText="1"/>
    </xf>
    <xf numFmtId="0" fontId="32" fillId="0" borderId="4" xfId="0" applyFont="1" applyFill="1" applyBorder="1" applyAlignment="1" applyProtection="1">
      <alignment horizontal="center" vertical="center"/>
    </xf>
    <xf numFmtId="44" fontId="32" fillId="5" borderId="38" xfId="0" applyNumberFormat="1" applyFont="1" applyFill="1" applyBorder="1" applyAlignment="1" applyProtection="1">
      <alignment vertical="center"/>
      <protection locked="0"/>
    </xf>
    <xf numFmtId="44" fontId="32" fillId="0" borderId="17" xfId="0" applyNumberFormat="1" applyFont="1" applyFill="1" applyBorder="1" applyAlignment="1" applyProtection="1">
      <alignment vertical="center"/>
    </xf>
    <xf numFmtId="0" fontId="32" fillId="0" borderId="66" xfId="0" applyFont="1" applyFill="1" applyBorder="1" applyAlignment="1" applyProtection="1">
      <alignment horizontal="center" vertical="center"/>
    </xf>
    <xf numFmtId="2" fontId="31" fillId="0" borderId="22" xfId="0" applyNumberFormat="1" applyFont="1" applyBorder="1" applyAlignment="1" applyProtection="1">
      <alignment horizontal="left"/>
    </xf>
    <xf numFmtId="2" fontId="31" fillId="0" borderId="23" xfId="0" applyNumberFormat="1" applyFont="1" applyBorder="1" applyAlignment="1" applyProtection="1">
      <alignment horizontal="center"/>
    </xf>
    <xf numFmtId="2" fontId="32" fillId="0" borderId="15" xfId="0" applyNumberFormat="1" applyFont="1" applyBorder="1" applyAlignment="1" applyProtection="1">
      <alignment horizontal="center" vertical="center"/>
    </xf>
    <xf numFmtId="2" fontId="31" fillId="7" borderId="69" xfId="0" applyNumberFormat="1" applyFont="1" applyFill="1" applyBorder="1" applyAlignment="1" applyProtection="1">
      <alignment horizontal="center" vertical="center"/>
    </xf>
    <xf numFmtId="2" fontId="32" fillId="0" borderId="18" xfId="0" applyNumberFormat="1" applyFont="1" applyFill="1" applyBorder="1" applyAlignment="1" applyProtection="1">
      <alignment horizontal="center" vertical="center"/>
    </xf>
    <xf numFmtId="2" fontId="32" fillId="0" borderId="30" xfId="0" applyNumberFormat="1" applyFont="1" applyFill="1" applyBorder="1" applyAlignment="1" applyProtection="1">
      <alignment horizontal="center" vertical="center"/>
    </xf>
    <xf numFmtId="2" fontId="32" fillId="0" borderId="46" xfId="0" applyNumberFormat="1" applyFont="1" applyFill="1" applyBorder="1" applyAlignment="1" applyProtection="1">
      <alignment horizontal="center" vertical="center"/>
    </xf>
    <xf numFmtId="2" fontId="32" fillId="0" borderId="30" xfId="0" applyNumberFormat="1" applyFont="1" applyBorder="1" applyAlignment="1" applyProtection="1">
      <alignment horizontal="center" vertical="center"/>
    </xf>
    <xf numFmtId="2" fontId="32" fillId="0" borderId="15" xfId="0" applyNumberFormat="1" applyFont="1" applyFill="1" applyBorder="1" applyAlignment="1" applyProtection="1">
      <alignment horizontal="center" vertical="center"/>
    </xf>
    <xf numFmtId="0" fontId="32" fillId="0" borderId="18" xfId="0" applyFont="1" applyFill="1" applyBorder="1" applyAlignment="1" applyProtection="1">
      <alignment horizontal="center" vertical="center" wrapText="1"/>
    </xf>
    <xf numFmtId="0" fontId="32" fillId="0" borderId="19" xfId="0" applyFont="1" applyFill="1" applyBorder="1" applyAlignment="1" applyProtection="1">
      <alignment horizontal="center" vertical="center" wrapText="1"/>
    </xf>
    <xf numFmtId="0" fontId="31" fillId="7" borderId="69" xfId="0" applyFont="1" applyFill="1" applyBorder="1" applyAlignment="1" applyProtection="1">
      <alignment horizontal="center" vertical="center"/>
    </xf>
    <xf numFmtId="0" fontId="33" fillId="0" borderId="18" xfId="0" applyFont="1" applyFill="1" applyBorder="1" applyAlignment="1" applyProtection="1">
      <alignment horizontal="center" vertical="center"/>
    </xf>
    <xf numFmtId="0" fontId="33" fillId="0" borderId="18" xfId="0" applyFont="1" applyFill="1" applyBorder="1" applyAlignment="1" applyProtection="1">
      <alignment horizontal="center" vertical="center" wrapText="1"/>
    </xf>
    <xf numFmtId="44" fontId="32" fillId="0" borderId="15" xfId="0" applyNumberFormat="1" applyFont="1" applyFill="1" applyBorder="1" applyAlignment="1" applyProtection="1">
      <alignment horizontal="center" vertical="center"/>
    </xf>
    <xf numFmtId="44" fontId="32" fillId="0" borderId="15" xfId="0" applyNumberFormat="1" applyFont="1" applyBorder="1" applyAlignment="1" applyProtection="1">
      <alignment horizontal="center" vertical="center"/>
    </xf>
    <xf numFmtId="0" fontId="34" fillId="7" borderId="69" xfId="0" applyFont="1" applyFill="1" applyBorder="1" applyAlignment="1" applyProtection="1">
      <alignment horizontal="center" vertical="center" wrapText="1"/>
    </xf>
    <xf numFmtId="0" fontId="32" fillId="0" borderId="30" xfId="0" applyFont="1" applyFill="1" applyBorder="1" applyAlignment="1" applyProtection="1">
      <alignment horizontal="center" vertical="center"/>
    </xf>
    <xf numFmtId="16" fontId="32" fillId="0" borderId="30" xfId="0" applyNumberFormat="1" applyFont="1" applyFill="1" applyBorder="1" applyAlignment="1" applyProtection="1">
      <alignment horizontal="center" vertical="center"/>
    </xf>
    <xf numFmtId="0" fontId="32" fillId="0" borderId="29" xfId="0" applyFont="1" applyFill="1" applyBorder="1" applyAlignment="1" applyProtection="1">
      <alignment vertical="center" wrapText="1"/>
    </xf>
    <xf numFmtId="0" fontId="31" fillId="7" borderId="74" xfId="0" applyFont="1" applyFill="1" applyBorder="1" applyAlignment="1" applyProtection="1">
      <alignment horizontal="center" vertical="center"/>
    </xf>
    <xf numFmtId="44" fontId="32" fillId="5" borderId="20" xfId="0" applyNumberFormat="1" applyFont="1" applyFill="1" applyBorder="1" applyAlignment="1" applyProtection="1">
      <alignment vertical="center"/>
      <protection locked="0"/>
    </xf>
    <xf numFmtId="0" fontId="52" fillId="0" borderId="0" xfId="0" applyFont="1" applyAlignment="1" applyProtection="1">
      <alignment horizontal="center"/>
    </xf>
    <xf numFmtId="44" fontId="0" fillId="0" borderId="0" xfId="0" applyNumberFormat="1" applyBorder="1" applyAlignment="1" applyProtection="1">
      <alignment vertical="center"/>
    </xf>
    <xf numFmtId="44" fontId="47" fillId="0" borderId="0" xfId="0" applyNumberFormat="1" applyFont="1" applyBorder="1" applyAlignment="1" applyProtection="1">
      <alignment vertical="center"/>
    </xf>
    <xf numFmtId="0" fontId="33" fillId="0" borderId="30" xfId="0" applyFont="1" applyFill="1" applyBorder="1" applyAlignment="1" applyProtection="1">
      <alignment horizontal="center" vertical="center"/>
    </xf>
    <xf numFmtId="0" fontId="33" fillId="0" borderId="19" xfId="0" applyFont="1" applyFill="1" applyBorder="1" applyAlignment="1" applyProtection="1">
      <alignment horizontal="center" vertical="center"/>
    </xf>
    <xf numFmtId="164" fontId="33" fillId="0" borderId="20" xfId="0" applyNumberFormat="1" applyFont="1" applyFill="1" applyBorder="1" applyAlignment="1" applyProtection="1">
      <alignment horizontal="center" vertical="center" wrapText="1"/>
    </xf>
    <xf numFmtId="44" fontId="32" fillId="5" borderId="29" xfId="0" applyNumberFormat="1" applyFont="1" applyFill="1" applyBorder="1" applyAlignment="1" applyProtection="1">
      <alignment vertical="center"/>
      <protection locked="0"/>
    </xf>
    <xf numFmtId="49" fontId="31" fillId="0" borderId="22" xfId="0" applyNumberFormat="1" applyFont="1" applyBorder="1" applyProtection="1"/>
    <xf numFmtId="44" fontId="31" fillId="0" borderId="23" xfId="0" applyNumberFormat="1" applyFont="1" applyBorder="1" applyProtection="1"/>
    <xf numFmtId="0" fontId="33" fillId="0" borderId="18" xfId="0" applyFont="1" applyBorder="1" applyAlignment="1" applyProtection="1">
      <alignment horizontal="center" vertical="center"/>
    </xf>
    <xf numFmtId="0" fontId="33" fillId="0" borderId="19" xfId="0" applyFont="1" applyBorder="1" applyAlignment="1" applyProtection="1">
      <alignment horizontal="center" vertical="center"/>
    </xf>
    <xf numFmtId="0" fontId="33" fillId="0" borderId="29" xfId="0" applyFont="1" applyBorder="1" applyAlignment="1" applyProtection="1">
      <alignment vertical="center"/>
    </xf>
    <xf numFmtId="3" fontId="33" fillId="0" borderId="20" xfId="0" applyNumberFormat="1" applyFont="1" applyFill="1" applyBorder="1" applyAlignment="1" applyProtection="1">
      <alignment horizontal="center" vertical="center"/>
    </xf>
    <xf numFmtId="0" fontId="33" fillId="0" borderId="29" xfId="0" applyFont="1" applyFill="1" applyBorder="1" applyAlignment="1" applyProtection="1">
      <alignment vertical="center"/>
    </xf>
    <xf numFmtId="44" fontId="32" fillId="5" borderId="20" xfId="0" applyNumberFormat="1" applyFont="1" applyFill="1" applyBorder="1" applyAlignment="1" applyProtection="1">
      <alignment horizontal="center" vertical="center"/>
      <protection locked="0"/>
    </xf>
    <xf numFmtId="44" fontId="31" fillId="0" borderId="23" xfId="0" applyNumberFormat="1" applyFont="1" applyFill="1" applyBorder="1" applyProtection="1"/>
    <xf numFmtId="3" fontId="33" fillId="0" borderId="20" xfId="0" applyNumberFormat="1" applyFont="1" applyBorder="1" applyAlignment="1" applyProtection="1">
      <alignment horizontal="center" vertical="center"/>
    </xf>
    <xf numFmtId="44" fontId="32" fillId="0" borderId="21" xfId="0" applyNumberFormat="1" applyFont="1" applyFill="1" applyBorder="1" applyAlignment="1" applyProtection="1">
      <alignment horizontal="center" vertical="center"/>
    </xf>
    <xf numFmtId="0" fontId="33" fillId="0" borderId="19" xfId="0" applyFont="1" applyFill="1" applyBorder="1" applyAlignment="1" applyProtection="1">
      <alignment horizontal="center" vertical="center" wrapText="1"/>
    </xf>
    <xf numFmtId="0" fontId="33" fillId="0" borderId="20" xfId="0" applyFont="1" applyFill="1" applyBorder="1" applyAlignment="1" applyProtection="1">
      <alignment horizontal="left" wrapText="1"/>
    </xf>
    <xf numFmtId="44" fontId="32" fillId="5" borderId="28" xfId="0" applyNumberFormat="1" applyFont="1" applyFill="1" applyBorder="1" applyAlignment="1" applyProtection="1">
      <alignment horizontal="center" vertical="center"/>
      <protection locked="0"/>
    </xf>
    <xf numFmtId="44" fontId="32" fillId="0" borderId="21" xfId="0" applyNumberFormat="1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horizontal="center" vertical="center" wrapText="1"/>
    </xf>
    <xf numFmtId="3" fontId="35" fillId="0" borderId="20" xfId="0" applyNumberFormat="1" applyFont="1" applyBorder="1" applyAlignment="1" applyProtection="1">
      <alignment horizontal="center" vertical="center"/>
    </xf>
    <xf numFmtId="0" fontId="32" fillId="0" borderId="70" xfId="4" applyFont="1" applyFill="1" applyBorder="1" applyAlignment="1" applyProtection="1">
      <alignment horizontal="center" vertical="center"/>
    </xf>
    <xf numFmtId="0" fontId="32" fillId="0" borderId="46" xfId="4" applyFont="1" applyFill="1" applyBorder="1" applyAlignment="1" applyProtection="1">
      <alignment horizontal="center" vertical="center"/>
    </xf>
    <xf numFmtId="44" fontId="32" fillId="0" borderId="31" xfId="4" applyNumberFormat="1" applyFont="1" applyFill="1" applyBorder="1" applyAlignment="1" applyProtection="1">
      <alignment vertical="center"/>
    </xf>
    <xf numFmtId="0" fontId="32" fillId="0" borderId="72" xfId="4" applyFont="1" applyFill="1" applyBorder="1" applyAlignment="1" applyProtection="1">
      <alignment horizontal="center" vertical="center"/>
    </xf>
    <xf numFmtId="0" fontId="31" fillId="7" borderId="69" xfId="4" applyFont="1" applyFill="1" applyBorder="1" applyAlignment="1" applyProtection="1">
      <alignment horizontal="center" vertical="center" wrapText="1"/>
    </xf>
    <xf numFmtId="0" fontId="32" fillId="0" borderId="19" xfId="4" applyFont="1" applyFill="1" applyBorder="1" applyAlignment="1" applyProtection="1">
      <alignment horizontal="center" vertical="center"/>
    </xf>
    <xf numFmtId="0" fontId="32" fillId="0" borderId="20" xfId="4" applyFont="1" applyFill="1" applyBorder="1" applyAlignment="1" applyProtection="1">
      <alignment horizontal="left" vertical="center"/>
    </xf>
    <xf numFmtId="0" fontId="32" fillId="0" borderId="20" xfId="4" applyFont="1" applyFill="1" applyBorder="1" applyAlignment="1" applyProtection="1">
      <alignment vertical="center"/>
    </xf>
    <xf numFmtId="0" fontId="32" fillId="0" borderId="20" xfId="4" applyFont="1" applyFill="1" applyBorder="1" applyAlignment="1" applyProtection="1">
      <alignment horizontal="center" vertical="center"/>
    </xf>
    <xf numFmtId="44" fontId="32" fillId="5" borderId="28" xfId="4" applyNumberFormat="1" applyFont="1" applyFill="1" applyBorder="1" applyAlignment="1" applyProtection="1">
      <alignment vertical="center"/>
      <protection locked="0"/>
    </xf>
    <xf numFmtId="44" fontId="32" fillId="0" borderId="21" xfId="4" applyNumberFormat="1" applyFont="1" applyFill="1" applyBorder="1" applyAlignment="1" applyProtection="1">
      <alignment vertical="center"/>
    </xf>
    <xf numFmtId="0" fontId="31" fillId="0" borderId="22" xfId="4" applyFont="1" applyBorder="1" applyAlignment="1" applyProtection="1">
      <alignment horizontal="left"/>
    </xf>
    <xf numFmtId="44" fontId="31" fillId="0" borderId="23" xfId="4" applyNumberFormat="1" applyFont="1" applyBorder="1" applyAlignment="1" applyProtection="1">
      <alignment horizontal="center"/>
    </xf>
    <xf numFmtId="44" fontId="32" fillId="0" borderId="78" xfId="0" applyNumberFormat="1" applyFont="1" applyFill="1" applyBorder="1" applyAlignment="1" applyProtection="1">
      <alignment horizontal="center" vertical="center"/>
    </xf>
    <xf numFmtId="0" fontId="33" fillId="0" borderId="46" xfId="0" applyFont="1" applyFill="1" applyBorder="1" applyAlignment="1" applyProtection="1">
      <alignment horizontal="center" vertical="center"/>
    </xf>
    <xf numFmtId="0" fontId="32" fillId="0" borderId="29" xfId="0" applyFont="1" applyFill="1" applyBorder="1" applyAlignment="1" applyProtection="1">
      <alignment horizontal="left" vertical="center" wrapText="1"/>
    </xf>
    <xf numFmtId="0" fontId="33" fillId="0" borderId="20" xfId="0" applyFont="1" applyFill="1" applyBorder="1" applyAlignment="1" applyProtection="1">
      <alignment horizontal="center" vertical="center" wrapText="1"/>
    </xf>
    <xf numFmtId="44" fontId="32" fillId="0" borderId="67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wrapText="1"/>
    </xf>
    <xf numFmtId="0" fontId="33" fillId="0" borderId="30" xfId="0" applyFont="1" applyFill="1" applyBorder="1" applyAlignment="1" applyProtection="1">
      <alignment horizontal="center" vertical="center" wrapText="1"/>
    </xf>
    <xf numFmtId="44" fontId="32" fillId="0" borderId="31" xfId="0" applyNumberFormat="1" applyFont="1" applyFill="1" applyBorder="1" applyAlignment="1" applyProtection="1">
      <alignment horizontal="center" vertical="center"/>
    </xf>
    <xf numFmtId="0" fontId="33" fillId="0" borderId="79" xfId="0" applyFont="1" applyFill="1" applyBorder="1" applyAlignment="1" applyProtection="1">
      <alignment vertical="center" wrapText="1"/>
    </xf>
    <xf numFmtId="44" fontId="31" fillId="0" borderId="15" xfId="0" applyNumberFormat="1" applyFont="1" applyFill="1" applyBorder="1" applyAlignment="1" applyProtection="1">
      <alignment horizontal="center" vertical="center"/>
    </xf>
    <xf numFmtId="0" fontId="33" fillId="0" borderId="18" xfId="0" applyFont="1" applyBorder="1" applyAlignment="1" applyProtection="1">
      <alignment horizontal="center" vertical="center" wrapText="1"/>
    </xf>
    <xf numFmtId="0" fontId="32" fillId="0" borderId="29" xfId="0" applyFont="1" applyFill="1" applyBorder="1" applyAlignment="1" applyProtection="1">
      <alignment vertical="center"/>
    </xf>
    <xf numFmtId="0" fontId="34" fillId="0" borderId="20" xfId="0" applyFont="1" applyFill="1" applyBorder="1" applyAlignment="1" applyProtection="1">
      <alignment horizontal="left" vertical="center" wrapText="1"/>
    </xf>
    <xf numFmtId="44" fontId="31" fillId="0" borderId="21" xfId="0" applyNumberFormat="1" applyFont="1" applyFill="1" applyBorder="1" applyAlignment="1" applyProtection="1">
      <alignment horizontal="center" vertical="center"/>
    </xf>
    <xf numFmtId="2" fontId="31" fillId="7" borderId="74" xfId="0" applyNumberFormat="1" applyFont="1" applyFill="1" applyBorder="1" applyAlignment="1" applyProtection="1">
      <alignment horizontal="center" vertical="center"/>
    </xf>
    <xf numFmtId="2" fontId="32" fillId="0" borderId="72" xfId="0" applyNumberFormat="1" applyFont="1" applyFill="1" applyBorder="1" applyAlignment="1" applyProtection="1">
      <alignment horizontal="center" vertical="center"/>
    </xf>
    <xf numFmtId="44" fontId="8" fillId="5" borderId="5" xfId="0" applyNumberFormat="1" applyFont="1" applyFill="1" applyBorder="1" applyAlignment="1" applyProtection="1">
      <alignment vertical="center"/>
      <protection locked="0"/>
    </xf>
    <xf numFmtId="0" fontId="4" fillId="0" borderId="18" xfId="0" applyFont="1" applyFill="1" applyBorder="1" applyAlignment="1" applyProtection="1">
      <alignment horizontal="center" vertical="center"/>
    </xf>
    <xf numFmtId="44" fontId="8" fillId="0" borderId="15" xfId="0" applyNumberFormat="1" applyFont="1" applyFill="1" applyBorder="1" applyAlignment="1" applyProtection="1">
      <alignment vertical="center"/>
    </xf>
    <xf numFmtId="0" fontId="2" fillId="3" borderId="69" xfId="0" applyFont="1" applyFill="1" applyBorder="1" applyAlignment="1" applyProtection="1">
      <alignment horizontal="center" vertical="center" wrapText="1"/>
    </xf>
    <xf numFmtId="0" fontId="4" fillId="0" borderId="19" xfId="0" applyFont="1" applyFill="1" applyBorder="1" applyAlignment="1" applyProtection="1">
      <alignment horizontal="center" vertical="center"/>
    </xf>
    <xf numFmtId="44" fontId="8" fillId="0" borderId="21" xfId="0" applyNumberFormat="1" applyFont="1" applyFill="1" applyBorder="1" applyAlignment="1" applyProtection="1">
      <alignment vertical="center"/>
    </xf>
    <xf numFmtId="44" fontId="8" fillId="0" borderId="31" xfId="0" applyNumberFormat="1" applyFont="1" applyFill="1" applyBorder="1" applyAlignment="1" applyProtection="1">
      <alignment vertical="center"/>
    </xf>
    <xf numFmtId="0" fontId="0" fillId="0" borderId="0" xfId="0" applyFont="1" applyAlignment="1" applyProtection="1">
      <alignment horizontal="left"/>
    </xf>
    <xf numFmtId="0" fontId="57" fillId="0" borderId="0" xfId="0" applyFont="1" applyAlignment="1" applyProtection="1"/>
    <xf numFmtId="0" fontId="22" fillId="0" borderId="0" xfId="0" applyFont="1" applyAlignment="1" applyProtection="1"/>
    <xf numFmtId="0" fontId="52" fillId="0" borderId="0" xfId="0" applyFont="1" applyBorder="1" applyAlignment="1" applyProtection="1">
      <alignment horizontal="center"/>
    </xf>
    <xf numFmtId="0" fontId="32" fillId="0" borderId="0" xfId="0" applyFont="1" applyBorder="1" applyAlignment="1" applyProtection="1">
      <alignment horizontal="left" vertical="center"/>
    </xf>
    <xf numFmtId="0" fontId="19" fillId="7" borderId="46" xfId="0" applyFont="1" applyFill="1" applyBorder="1" applyAlignment="1" applyProtection="1">
      <alignment vertical="center"/>
    </xf>
    <xf numFmtId="0" fontId="19" fillId="7" borderId="69" xfId="0" applyFont="1" applyFill="1" applyBorder="1" applyAlignment="1" applyProtection="1">
      <alignment vertical="center"/>
    </xf>
    <xf numFmtId="0" fontId="21" fillId="0" borderId="18" xfId="0" applyFont="1" applyFill="1" applyBorder="1" applyAlignment="1" applyProtection="1">
      <alignment horizontal="center" vertical="center"/>
    </xf>
    <xf numFmtId="0" fontId="19" fillId="0" borderId="22" xfId="0" applyFont="1" applyBorder="1" applyAlignment="1" applyProtection="1">
      <alignment horizontal="left"/>
    </xf>
    <xf numFmtId="44" fontId="19" fillId="0" borderId="23" xfId="0" applyNumberFormat="1" applyFont="1" applyBorder="1" applyAlignment="1" applyProtection="1">
      <alignment horizontal="center"/>
    </xf>
    <xf numFmtId="0" fontId="2" fillId="0" borderId="47" xfId="0" applyFont="1" applyBorder="1" applyAlignment="1" applyProtection="1">
      <alignment horizontal="left"/>
    </xf>
    <xf numFmtId="44" fontId="2" fillId="0" borderId="68" xfId="0" applyNumberFormat="1" applyFont="1" applyBorder="1" applyAlignment="1" applyProtection="1">
      <alignment horizontal="center"/>
    </xf>
    <xf numFmtId="49" fontId="4" fillId="9" borderId="18" xfId="0" applyNumberFormat="1" applyFont="1" applyFill="1" applyBorder="1" applyAlignment="1" applyProtection="1">
      <alignment horizontal="center" vertical="center"/>
    </xf>
    <xf numFmtId="165" fontId="4" fillId="9" borderId="15" xfId="0" applyNumberFormat="1" applyFont="1" applyFill="1" applyBorder="1" applyProtection="1"/>
    <xf numFmtId="0" fontId="4" fillId="9" borderId="18" xfId="12" applyFont="1" applyFill="1" applyBorder="1" applyAlignment="1" applyProtection="1">
      <alignment horizontal="center" vertical="center"/>
    </xf>
    <xf numFmtId="49" fontId="4" fillId="0" borderId="18" xfId="0" applyNumberFormat="1" applyFont="1" applyBorder="1" applyAlignment="1" applyProtection="1">
      <alignment horizontal="center" vertical="center"/>
    </xf>
    <xf numFmtId="165" fontId="4" fillId="0" borderId="15" xfId="0" applyNumberFormat="1" applyFont="1" applyBorder="1" applyProtection="1"/>
    <xf numFmtId="0" fontId="4" fillId="0" borderId="20" xfId="0" applyNumberFormat="1" applyFont="1" applyFill="1" applyBorder="1" applyAlignment="1" applyProtection="1">
      <alignment horizontal="center"/>
    </xf>
    <xf numFmtId="0" fontId="4" fillId="6" borderId="20" xfId="0" applyNumberFormat="1" applyFont="1" applyFill="1" applyBorder="1" applyAlignment="1" applyProtection="1">
      <alignment horizontal="center" vertical="center" wrapText="1"/>
      <protection locked="0"/>
    </xf>
    <xf numFmtId="165" fontId="4" fillId="5" borderId="20" xfId="0" applyNumberFormat="1" applyFont="1" applyFill="1" applyBorder="1" applyProtection="1">
      <protection locked="0"/>
    </xf>
    <xf numFmtId="165" fontId="4" fillId="0" borderId="21" xfId="0" applyNumberFormat="1" applyFont="1" applyBorder="1" applyProtection="1"/>
    <xf numFmtId="0" fontId="30" fillId="8" borderId="45" xfId="0" applyFont="1" applyFill="1" applyBorder="1" applyAlignment="1" applyProtection="1">
      <alignment horizontal="center" wrapText="1"/>
    </xf>
    <xf numFmtId="0" fontId="30" fillId="8" borderId="56" xfId="0" applyFont="1" applyFill="1" applyBorder="1" applyAlignment="1" applyProtection="1">
      <alignment horizontal="center" vertical="center" wrapText="1"/>
    </xf>
    <xf numFmtId="0" fontId="30" fillId="8" borderId="34" xfId="0" applyFont="1" applyFill="1" applyBorder="1" applyAlignment="1" applyProtection="1">
      <alignment horizontal="center" vertical="center"/>
    </xf>
    <xf numFmtId="44" fontId="30" fillId="8" borderId="57" xfId="0" applyNumberFormat="1" applyFont="1" applyFill="1" applyBorder="1" applyAlignment="1" applyProtection="1">
      <alignment vertical="center"/>
    </xf>
    <xf numFmtId="49" fontId="0" fillId="0" borderId="18" xfId="0" applyNumberFormat="1" applyFill="1" applyBorder="1" applyAlignment="1" applyProtection="1">
      <alignment horizontal="center"/>
    </xf>
    <xf numFmtId="44" fontId="0" fillId="0" borderId="15" xfId="0" applyNumberFormat="1" applyBorder="1" applyProtection="1"/>
    <xf numFmtId="44" fontId="0" fillId="9" borderId="15" xfId="0" applyNumberFormat="1" applyFill="1" applyBorder="1" applyProtection="1"/>
    <xf numFmtId="44" fontId="0" fillId="0" borderId="81" xfId="0" applyNumberFormat="1" applyBorder="1" applyProtection="1"/>
    <xf numFmtId="44" fontId="0" fillId="9" borderId="31" xfId="0" applyNumberFormat="1" applyFill="1" applyBorder="1" applyProtection="1"/>
    <xf numFmtId="49" fontId="0" fillId="0" borderId="19" xfId="0" applyNumberFormat="1" applyFill="1" applyBorder="1" applyAlignment="1" applyProtection="1">
      <alignment horizontal="center"/>
    </xf>
    <xf numFmtId="0" fontId="0" fillId="0" borderId="20" xfId="0" applyFill="1" applyBorder="1" applyProtection="1"/>
    <xf numFmtId="44" fontId="0" fillId="0" borderId="21" xfId="0" applyNumberFormat="1" applyBorder="1" applyProtection="1"/>
    <xf numFmtId="44" fontId="0" fillId="0" borderId="27" xfId="0" applyNumberFormat="1" applyBorder="1" applyProtection="1"/>
    <xf numFmtId="44" fontId="37" fillId="8" borderId="27" xfId="0" applyNumberFormat="1" applyFont="1" applyFill="1" applyBorder="1" applyProtection="1"/>
    <xf numFmtId="0" fontId="32" fillId="0" borderId="18" xfId="0" applyFont="1" applyBorder="1" applyAlignment="1" applyProtection="1">
      <alignment horizontal="center" vertical="center" wrapText="1"/>
    </xf>
    <xf numFmtId="0" fontId="32" fillId="0" borderId="30" xfId="0" applyFont="1" applyBorder="1" applyAlignment="1" applyProtection="1">
      <alignment horizontal="center" vertical="center" wrapText="1"/>
    </xf>
    <xf numFmtId="44" fontId="32" fillId="0" borderId="31" xfId="0" applyNumberFormat="1" applyFont="1" applyBorder="1" applyAlignment="1" applyProtection="1">
      <alignment horizontal="center" vertical="center"/>
    </xf>
    <xf numFmtId="0" fontId="32" fillId="0" borderId="30" xfId="0" applyFont="1" applyFill="1" applyBorder="1" applyAlignment="1" applyProtection="1">
      <alignment horizontal="center" vertical="center" wrapText="1"/>
    </xf>
    <xf numFmtId="0" fontId="32" fillId="7" borderId="24" xfId="0" applyFont="1" applyFill="1" applyBorder="1" applyAlignment="1" applyProtection="1">
      <alignment horizontal="center" vertical="center" wrapText="1"/>
    </xf>
    <xf numFmtId="0" fontId="32" fillId="0" borderId="46" xfId="0" applyFont="1" applyFill="1" applyBorder="1" applyAlignment="1" applyProtection="1">
      <alignment horizontal="center" vertical="center" wrapText="1"/>
    </xf>
    <xf numFmtId="0" fontId="32" fillId="0" borderId="66" xfId="0" applyFont="1" applyFill="1" applyBorder="1" applyAlignment="1" applyProtection="1">
      <alignment horizontal="center" vertical="center" wrapText="1"/>
    </xf>
    <xf numFmtId="0" fontId="33" fillId="0" borderId="20" xfId="0" applyFont="1" applyBorder="1" applyAlignment="1" applyProtection="1">
      <alignment horizontal="left" vertical="center"/>
    </xf>
    <xf numFmtId="0" fontId="0" fillId="0" borderId="79" xfId="0" applyFill="1" applyBorder="1" applyProtection="1"/>
    <xf numFmtId="44" fontId="37" fillId="8" borderId="17" xfId="0" applyNumberFormat="1" applyFont="1" applyFill="1" applyBorder="1" applyProtection="1"/>
    <xf numFmtId="44" fontId="0" fillId="0" borderId="50" xfId="0" applyNumberFormat="1" applyBorder="1" applyProtection="1"/>
    <xf numFmtId="49" fontId="33" fillId="0" borderId="46" xfId="0" applyNumberFormat="1" applyFont="1" applyBorder="1" applyAlignment="1" applyProtection="1">
      <alignment horizontal="center" vertical="center"/>
    </xf>
    <xf numFmtId="44" fontId="33" fillId="0" borderId="15" xfId="0" applyNumberFormat="1" applyFont="1" applyBorder="1" applyAlignment="1" applyProtection="1">
      <alignment vertical="center"/>
    </xf>
    <xf numFmtId="49" fontId="33" fillId="0" borderId="66" xfId="0" applyNumberFormat="1" applyFont="1" applyBorder="1" applyAlignment="1" applyProtection="1">
      <alignment horizontal="center" vertical="center"/>
    </xf>
    <xf numFmtId="165" fontId="33" fillId="5" borderId="20" xfId="0" applyNumberFormat="1" applyFont="1" applyFill="1" applyBorder="1" applyAlignment="1" applyProtection="1">
      <alignment vertical="center"/>
      <protection locked="0"/>
    </xf>
    <xf numFmtId="0" fontId="34" fillId="8" borderId="60" xfId="0" applyFont="1" applyFill="1" applyBorder="1" applyAlignment="1" applyProtection="1">
      <alignment horizontal="center" vertical="center" wrapText="1"/>
    </xf>
    <xf numFmtId="0" fontId="34" fillId="8" borderId="25" xfId="0" applyFont="1" applyFill="1" applyBorder="1" applyAlignment="1" applyProtection="1">
      <alignment horizontal="center" vertical="center"/>
    </xf>
    <xf numFmtId="0" fontId="34" fillId="8" borderId="37" xfId="0" applyFont="1" applyFill="1" applyBorder="1" applyAlignment="1" applyProtection="1">
      <alignment horizontal="center" vertical="center"/>
    </xf>
    <xf numFmtId="0" fontId="34" fillId="8" borderId="25" xfId="7" applyNumberFormat="1" applyFont="1" applyFill="1" applyBorder="1" applyAlignment="1" applyProtection="1">
      <alignment horizontal="center" vertical="center" wrapText="1"/>
    </xf>
    <xf numFmtId="0" fontId="34" fillId="8" borderId="17" xfId="7" applyNumberFormat="1" applyFont="1" applyFill="1" applyBorder="1" applyAlignment="1" applyProtection="1">
      <alignment horizontal="center" vertical="center" wrapText="1"/>
    </xf>
    <xf numFmtId="49" fontId="33" fillId="0" borderId="18" xfId="0" applyNumberFormat="1" applyFont="1" applyBorder="1" applyAlignment="1" applyProtection="1">
      <alignment horizontal="center" vertical="center"/>
    </xf>
    <xf numFmtId="49" fontId="33" fillId="0" borderId="72" xfId="0" applyNumberFormat="1" applyFont="1" applyBorder="1" applyAlignment="1" applyProtection="1">
      <alignment horizontal="center" vertical="center"/>
    </xf>
    <xf numFmtId="0" fontId="36" fillId="4" borderId="20" xfId="17" applyFont="1" applyFill="1" applyBorder="1" applyAlignment="1" applyProtection="1">
      <alignment vertical="center"/>
    </xf>
    <xf numFmtId="167" fontId="34" fillId="0" borderId="47" xfId="0" applyNumberFormat="1" applyFont="1" applyBorder="1" applyAlignment="1" applyProtection="1">
      <alignment vertical="center"/>
    </xf>
    <xf numFmtId="165" fontId="34" fillId="0" borderId="68" xfId="0" applyNumberFormat="1" applyFont="1" applyBorder="1" applyAlignment="1" applyProtection="1">
      <alignment vertical="center"/>
    </xf>
    <xf numFmtId="0" fontId="32" fillId="4" borderId="20" xfId="0" applyFont="1" applyFill="1" applyBorder="1" applyAlignment="1" applyProtection="1">
      <alignment vertical="center" wrapText="1"/>
    </xf>
    <xf numFmtId="49" fontId="33" fillId="0" borderId="30" xfId="0" applyNumberFormat="1" applyFont="1" applyBorder="1" applyAlignment="1" applyProtection="1">
      <alignment horizontal="center" vertical="center"/>
    </xf>
    <xf numFmtId="44" fontId="33" fillId="0" borderId="31" xfId="0" applyNumberFormat="1" applyFont="1" applyBorder="1" applyAlignment="1" applyProtection="1">
      <alignment vertical="center"/>
    </xf>
    <xf numFmtId="49" fontId="33" fillId="0" borderId="74" xfId="0" applyNumberFormat="1" applyFont="1" applyBorder="1" applyAlignment="1" applyProtection="1">
      <alignment horizontal="center" vertical="center"/>
    </xf>
    <xf numFmtId="44" fontId="33" fillId="0" borderId="49" xfId="0" applyNumberFormat="1" applyFont="1" applyBorder="1" applyAlignment="1" applyProtection="1">
      <alignment vertical="center"/>
    </xf>
    <xf numFmtId="0" fontId="39" fillId="8" borderId="17" xfId="6" applyNumberFormat="1" applyFont="1" applyFill="1" applyBorder="1" applyAlignment="1" applyProtection="1">
      <alignment horizontal="center" vertical="center" wrapText="1"/>
    </xf>
    <xf numFmtId="44" fontId="38" fillId="0" borderId="15" xfId="6" applyNumberFormat="1" applyFont="1" applyFill="1" applyBorder="1" applyAlignment="1" applyProtection="1">
      <alignment vertical="center"/>
    </xf>
    <xf numFmtId="0" fontId="38" fillId="0" borderId="29" xfId="0" applyFont="1" applyBorder="1" applyAlignment="1" applyProtection="1">
      <alignment horizontal="center" vertical="center"/>
    </xf>
    <xf numFmtId="0" fontId="38" fillId="0" borderId="20" xfId="6" applyNumberFormat="1" applyFont="1" applyFill="1" applyBorder="1" applyAlignment="1" applyProtection="1">
      <alignment horizontal="left" vertical="center"/>
    </xf>
    <xf numFmtId="44" fontId="38" fillId="0" borderId="21" xfId="6" applyNumberFormat="1" applyFont="1" applyFill="1" applyBorder="1" applyAlignment="1" applyProtection="1">
      <alignment vertical="center"/>
    </xf>
    <xf numFmtId="0" fontId="39" fillId="0" borderId="22" xfId="6" applyNumberFormat="1" applyFont="1" applyFill="1" applyBorder="1" applyAlignment="1" applyProtection="1">
      <alignment horizontal="left" vertical="center"/>
    </xf>
    <xf numFmtId="44" fontId="39" fillId="0" borderId="23" xfId="6" applyNumberFormat="1" applyFont="1" applyFill="1" applyBorder="1" applyAlignment="1" applyProtection="1">
      <alignment vertical="center"/>
    </xf>
    <xf numFmtId="0" fontId="32" fillId="0" borderId="79" xfId="0" applyFont="1" applyBorder="1" applyAlignment="1" applyProtection="1">
      <alignment horizontal="center" vertical="center"/>
    </xf>
    <xf numFmtId="0" fontId="31" fillId="0" borderId="22" xfId="0" applyFont="1" applyBorder="1" applyAlignment="1" applyProtection="1">
      <alignment vertical="center"/>
    </xf>
    <xf numFmtId="44" fontId="31" fillId="0" borderId="23" xfId="0" applyNumberFormat="1" applyFont="1" applyBorder="1" applyAlignment="1" applyProtection="1">
      <alignment vertical="center"/>
    </xf>
    <xf numFmtId="165" fontId="33" fillId="0" borderId="15" xfId="0" applyNumberFormat="1" applyFont="1" applyBorder="1" applyAlignment="1" applyProtection="1">
      <alignment vertical="center"/>
    </xf>
    <xf numFmtId="0" fontId="33" fillId="0" borderId="20" xfId="0" applyNumberFormat="1" applyFont="1" applyFill="1" applyBorder="1" applyAlignment="1" applyProtection="1">
      <alignment horizontal="center" vertical="center"/>
    </xf>
    <xf numFmtId="0" fontId="33" fillId="0" borderId="20" xfId="0" applyNumberFormat="1" applyFont="1" applyBorder="1" applyAlignment="1" applyProtection="1">
      <alignment horizontal="center" vertical="center"/>
    </xf>
    <xf numFmtId="165" fontId="33" fillId="0" borderId="21" xfId="0" applyNumberFormat="1" applyFont="1" applyBorder="1" applyAlignment="1" applyProtection="1">
      <alignment vertical="center"/>
    </xf>
    <xf numFmtId="44" fontId="34" fillId="0" borderId="23" xfId="0" applyNumberFormat="1" applyFont="1" applyBorder="1" applyAlignment="1" applyProtection="1">
      <alignment vertical="center"/>
    </xf>
    <xf numFmtId="0" fontId="34" fillId="0" borderId="47" xfId="0" applyFont="1" applyBorder="1" applyAlignment="1" applyProtection="1">
      <alignment vertical="center"/>
    </xf>
    <xf numFmtId="49" fontId="33" fillId="0" borderId="54" xfId="0" applyNumberFormat="1" applyFont="1" applyBorder="1" applyAlignment="1" applyProtection="1">
      <alignment horizontal="center" vertical="center"/>
    </xf>
    <xf numFmtId="165" fontId="33" fillId="0" borderId="49" xfId="0" applyNumberFormat="1" applyFont="1" applyBorder="1" applyAlignment="1" applyProtection="1">
      <alignment vertical="center"/>
    </xf>
    <xf numFmtId="0" fontId="0" fillId="0" borderId="29" xfId="0" applyFont="1" applyBorder="1" applyAlignment="1" applyProtection="1">
      <alignment horizontal="center" vertical="center"/>
    </xf>
    <xf numFmtId="0" fontId="33" fillId="0" borderId="74" xfId="5" applyFont="1" applyBorder="1" applyAlignment="1" applyProtection="1">
      <alignment horizontal="center" vertical="center"/>
    </xf>
    <xf numFmtId="0" fontId="33" fillId="0" borderId="46" xfId="5" applyFont="1" applyBorder="1" applyAlignment="1" applyProtection="1">
      <alignment horizontal="center" vertical="center"/>
    </xf>
    <xf numFmtId="165" fontId="33" fillId="0" borderId="49" xfId="5" applyNumberFormat="1" applyFont="1" applyBorder="1" applyAlignment="1" applyProtection="1">
      <alignment horizontal="center" vertical="center"/>
    </xf>
    <xf numFmtId="0" fontId="33" fillId="0" borderId="66" xfId="5" applyFont="1" applyBorder="1" applyAlignment="1" applyProtection="1">
      <alignment horizontal="center" vertical="center"/>
    </xf>
    <xf numFmtId="1" fontId="33" fillId="0" borderId="20" xfId="5" applyNumberFormat="1" applyFont="1" applyFill="1" applyBorder="1" applyAlignment="1" applyProtection="1">
      <alignment horizontal="center" vertical="center" wrapText="1"/>
    </xf>
    <xf numFmtId="165" fontId="33" fillId="5" borderId="28" xfId="5" applyNumberFormat="1" applyFont="1" applyFill="1" applyBorder="1" applyAlignment="1" applyProtection="1">
      <alignment horizontal="center" vertical="center"/>
      <protection locked="0"/>
    </xf>
    <xf numFmtId="165" fontId="33" fillId="0" borderId="50" xfId="5" applyNumberFormat="1" applyFont="1" applyBorder="1" applyAlignment="1" applyProtection="1">
      <alignment horizontal="center" vertical="center"/>
    </xf>
    <xf numFmtId="165" fontId="33" fillId="0" borderId="21" xfId="5" applyNumberFormat="1" applyFont="1" applyFill="1" applyBorder="1" applyAlignment="1" applyProtection="1">
      <alignment horizontal="center" vertical="center"/>
    </xf>
    <xf numFmtId="0" fontId="33" fillId="0" borderId="46" xfId="12" applyFont="1" applyFill="1" applyBorder="1" applyAlignment="1" applyProtection="1">
      <alignment horizontal="center" vertical="center"/>
    </xf>
    <xf numFmtId="165" fontId="33" fillId="0" borderId="15" xfId="12" applyNumberFormat="1" applyFont="1" applyBorder="1" applyAlignment="1" applyProtection="1">
      <alignment horizontal="center" vertical="center"/>
    </xf>
    <xf numFmtId="0" fontId="33" fillId="0" borderId="72" xfId="12" applyFont="1" applyFill="1" applyBorder="1" applyAlignment="1" applyProtection="1">
      <alignment horizontal="center" vertical="center"/>
    </xf>
    <xf numFmtId="0" fontId="33" fillId="0" borderId="66" xfId="12" applyFont="1" applyFill="1" applyBorder="1" applyAlignment="1" applyProtection="1">
      <alignment horizontal="center" vertical="center"/>
    </xf>
    <xf numFmtId="0" fontId="33" fillId="0" borderId="20" xfId="12" applyFont="1" applyFill="1" applyBorder="1" applyAlignment="1" applyProtection="1">
      <alignment horizontal="center" vertical="center"/>
    </xf>
    <xf numFmtId="165" fontId="33" fillId="0" borderId="21" xfId="12" applyNumberFormat="1" applyFont="1" applyBorder="1" applyAlignment="1" applyProtection="1">
      <alignment horizontal="center" vertical="center"/>
    </xf>
    <xf numFmtId="0" fontId="34" fillId="0" borderId="22" xfId="12" applyFont="1" applyBorder="1" applyAlignment="1" applyProtection="1">
      <alignment vertical="center"/>
    </xf>
    <xf numFmtId="165" fontId="34" fillId="0" borderId="23" xfId="12" applyNumberFormat="1" applyFont="1" applyBorder="1" applyAlignment="1" applyProtection="1">
      <alignment vertical="center"/>
    </xf>
    <xf numFmtId="0" fontId="33" fillId="0" borderId="74" xfId="12" applyFont="1" applyFill="1" applyBorder="1" applyAlignment="1" applyProtection="1">
      <alignment horizontal="center" vertical="center"/>
    </xf>
    <xf numFmtId="0" fontId="33" fillId="0" borderId="20" xfId="5" applyFont="1" applyFill="1" applyBorder="1" applyAlignment="1" applyProtection="1">
      <alignment vertical="center"/>
    </xf>
    <xf numFmtId="0" fontId="33" fillId="6" borderId="20" xfId="12" applyNumberFormat="1" applyFont="1" applyFill="1" applyBorder="1" applyAlignment="1" applyProtection="1">
      <alignment horizontal="center" vertical="center" wrapText="1"/>
      <protection locked="0"/>
    </xf>
    <xf numFmtId="165" fontId="33" fillId="5" borderId="20" xfId="12" applyNumberFormat="1" applyFont="1" applyFill="1" applyBorder="1" applyAlignment="1" applyProtection="1">
      <alignment horizontal="center" vertical="center"/>
      <protection locked="0"/>
    </xf>
    <xf numFmtId="165" fontId="33" fillId="0" borderId="49" xfId="12" applyNumberFormat="1" applyFont="1" applyBorder="1" applyAlignment="1" applyProtection="1">
      <alignment horizontal="center" vertical="center"/>
    </xf>
    <xf numFmtId="0" fontId="33" fillId="0" borderId="20" xfId="12" applyFont="1" applyFill="1" applyBorder="1" applyAlignment="1" applyProtection="1">
      <alignment vertical="center"/>
    </xf>
    <xf numFmtId="1" fontId="33" fillId="0" borderId="20" xfId="12" applyNumberFormat="1" applyFont="1" applyFill="1" applyBorder="1" applyAlignment="1" applyProtection="1">
      <alignment horizontal="center" vertical="center"/>
    </xf>
    <xf numFmtId="165" fontId="33" fillId="0" borderId="50" xfId="12" applyNumberFormat="1" applyFont="1" applyBorder="1" applyAlignment="1" applyProtection="1">
      <alignment horizontal="center" vertical="center"/>
    </xf>
    <xf numFmtId="0" fontId="33" fillId="0" borderId="72" xfId="5" applyFont="1" applyBorder="1" applyAlignment="1" applyProtection="1">
      <alignment horizontal="center" vertical="center"/>
    </xf>
    <xf numFmtId="165" fontId="33" fillId="5" borderId="26" xfId="5" applyNumberFormat="1" applyFont="1" applyFill="1" applyBorder="1" applyAlignment="1" applyProtection="1">
      <alignment horizontal="center" vertical="center"/>
      <protection locked="0"/>
    </xf>
    <xf numFmtId="0" fontId="39" fillId="8" borderId="24" xfId="10" applyFont="1" applyFill="1" applyBorder="1" applyAlignment="1" applyProtection="1">
      <alignment horizontal="center" vertical="center" wrapText="1"/>
    </xf>
    <xf numFmtId="0" fontId="39" fillId="8" borderId="42" xfId="10" applyFont="1" applyFill="1" applyBorder="1" applyAlignment="1" applyProtection="1">
      <alignment horizontal="center" vertical="center" wrapText="1"/>
    </xf>
    <xf numFmtId="0" fontId="39" fillId="8" borderId="25" xfId="10" applyNumberFormat="1" applyFont="1" applyFill="1" applyBorder="1" applyAlignment="1" applyProtection="1">
      <alignment horizontal="center" vertical="center"/>
    </xf>
    <xf numFmtId="49" fontId="38" fillId="0" borderId="18" xfId="10" applyNumberFormat="1" applyFont="1" applyBorder="1" applyAlignment="1" applyProtection="1">
      <alignment horizontal="center" vertical="center"/>
    </xf>
    <xf numFmtId="44" fontId="38" fillId="0" borderId="15" xfId="5" applyNumberFormat="1" applyFont="1" applyBorder="1" applyAlignment="1" applyProtection="1">
      <alignment vertical="center"/>
    </xf>
    <xf numFmtId="49" fontId="38" fillId="0" borderId="19" xfId="10" applyNumberFormat="1" applyFont="1" applyBorder="1" applyAlignment="1" applyProtection="1">
      <alignment horizontal="center" vertical="center"/>
    </xf>
    <xf numFmtId="0" fontId="38" fillId="0" borderId="29" xfId="10" applyFont="1" applyBorder="1" applyAlignment="1" applyProtection="1">
      <alignment horizontal="center" vertical="center"/>
    </xf>
    <xf numFmtId="0" fontId="38" fillId="0" borderId="20" xfId="10" applyNumberFormat="1" applyFont="1" applyFill="1" applyBorder="1" applyAlignment="1" applyProtection="1">
      <alignment horizontal="left" vertical="center"/>
    </xf>
    <xf numFmtId="44" fontId="38" fillId="0" borderId="21" xfId="5" applyNumberFormat="1" applyFont="1" applyBorder="1" applyAlignment="1" applyProtection="1">
      <alignment vertical="center"/>
    </xf>
    <xf numFmtId="0" fontId="39" fillId="0" borderId="22" xfId="10" applyNumberFormat="1" applyFont="1" applyFill="1" applyBorder="1" applyAlignment="1" applyProtection="1">
      <alignment horizontal="left" vertical="center"/>
    </xf>
    <xf numFmtId="44" fontId="39" fillId="0" borderId="23" xfId="5" applyNumberFormat="1" applyFont="1" applyBorder="1" applyAlignment="1" applyProtection="1">
      <alignment vertical="center"/>
    </xf>
    <xf numFmtId="0" fontId="33" fillId="0" borderId="20" xfId="5" applyFont="1" applyFill="1" applyBorder="1" applyAlignment="1" applyProtection="1">
      <alignment horizontal="left" vertical="center" wrapText="1"/>
    </xf>
    <xf numFmtId="49" fontId="33" fillId="0" borderId="74" xfId="12" applyNumberFormat="1" applyFont="1" applyFill="1" applyBorder="1" applyAlignment="1" applyProtection="1">
      <alignment horizontal="center" vertical="center"/>
    </xf>
    <xf numFmtId="49" fontId="33" fillId="0" borderId="46" xfId="12" applyNumberFormat="1" applyFont="1" applyFill="1" applyBorder="1" applyAlignment="1" applyProtection="1">
      <alignment horizontal="center" vertical="center"/>
    </xf>
    <xf numFmtId="49" fontId="33" fillId="0" borderId="66" xfId="12" applyNumberFormat="1" applyFont="1" applyFill="1" applyBorder="1" applyAlignment="1" applyProtection="1">
      <alignment horizontal="center" vertical="center"/>
    </xf>
    <xf numFmtId="2" fontId="33" fillId="0" borderId="20" xfId="12" applyNumberFormat="1" applyFont="1" applyFill="1" applyBorder="1" applyAlignment="1" applyProtection="1">
      <alignment horizontal="center" vertical="center"/>
    </xf>
    <xf numFmtId="49" fontId="38" fillId="0" borderId="83" xfId="10" applyNumberFormat="1" applyFont="1" applyBorder="1" applyAlignment="1" applyProtection="1">
      <alignment horizontal="center" vertical="center"/>
    </xf>
    <xf numFmtId="0" fontId="38" fillId="0" borderId="82" xfId="10" applyFont="1" applyBorder="1" applyAlignment="1" applyProtection="1">
      <alignment horizontal="center" vertical="center"/>
    </xf>
    <xf numFmtId="0" fontId="38" fillId="0" borderId="26" xfId="10" applyNumberFormat="1" applyFont="1" applyFill="1" applyBorder="1" applyAlignment="1" applyProtection="1">
      <alignment horizontal="left" vertical="center"/>
    </xf>
    <xf numFmtId="44" fontId="38" fillId="0" borderId="50" xfId="5" applyNumberFormat="1" applyFont="1" applyBorder="1" applyAlignment="1" applyProtection="1">
      <alignment vertical="center"/>
    </xf>
    <xf numFmtId="0" fontId="34" fillId="0" borderId="47" xfId="5" applyFont="1" applyBorder="1" applyAlignment="1" applyProtection="1">
      <alignment vertical="center"/>
    </xf>
    <xf numFmtId="165" fontId="34" fillId="0" borderId="68" xfId="5" applyNumberFormat="1" applyFont="1" applyBorder="1" applyAlignment="1" applyProtection="1">
      <alignment vertical="center"/>
    </xf>
    <xf numFmtId="2" fontId="33" fillId="0" borderId="20" xfId="5" applyNumberFormat="1" applyFont="1" applyFill="1" applyBorder="1" applyAlignment="1" applyProtection="1">
      <alignment horizontal="center" vertical="center" wrapText="1"/>
    </xf>
    <xf numFmtId="49" fontId="4" fillId="3" borderId="60" xfId="0" applyNumberFormat="1" applyFont="1" applyFill="1" applyBorder="1" applyAlignment="1" applyProtection="1">
      <alignment vertical="center"/>
    </xf>
    <xf numFmtId="0" fontId="38" fillId="0" borderId="20" xfId="10" applyNumberFormat="1" applyFont="1" applyFill="1" applyBorder="1" applyAlignment="1" applyProtection="1">
      <alignment vertical="center"/>
    </xf>
    <xf numFmtId="0" fontId="39" fillId="0" borderId="22" xfId="10" applyNumberFormat="1" applyFont="1" applyFill="1" applyBorder="1" applyAlignment="1" applyProtection="1">
      <alignment horizontal="left"/>
    </xf>
    <xf numFmtId="44" fontId="39" fillId="0" borderId="23" xfId="5" applyNumberFormat="1" applyFont="1" applyBorder="1" applyAlignment="1" applyProtection="1"/>
    <xf numFmtId="0" fontId="36" fillId="0" borderId="20" xfId="0" applyFont="1" applyFill="1" applyBorder="1" applyAlignment="1" applyProtection="1">
      <alignment horizontal="left" vertical="center" wrapText="1"/>
    </xf>
    <xf numFmtId="0" fontId="2" fillId="3" borderId="74" xfId="0" applyFont="1" applyFill="1" applyBorder="1" applyAlignment="1" applyProtection="1">
      <alignment horizontal="center" vertical="center" wrapText="1"/>
    </xf>
    <xf numFmtId="0" fontId="4" fillId="0" borderId="30" xfId="0" applyFont="1" applyFill="1" applyBorder="1" applyAlignment="1" applyProtection="1">
      <alignment horizontal="center" vertical="center"/>
    </xf>
    <xf numFmtId="0" fontId="4" fillId="0" borderId="29" xfId="0" applyFont="1" applyFill="1" applyBorder="1" applyAlignment="1" applyProtection="1">
      <alignment vertical="center"/>
    </xf>
    <xf numFmtId="0" fontId="31" fillId="0" borderId="47" xfId="0" applyFont="1" applyBorder="1" applyAlignment="1" applyProtection="1">
      <alignment horizontal="left" vertical="center"/>
    </xf>
    <xf numFmtId="44" fontId="31" fillId="0" borderId="68" xfId="0" applyNumberFormat="1" applyFont="1" applyBorder="1" applyAlignment="1" applyProtection="1">
      <alignment horizontal="center" vertical="center"/>
    </xf>
    <xf numFmtId="0" fontId="32" fillId="0" borderId="46" xfId="0" applyFont="1" applyBorder="1" applyAlignment="1" applyProtection="1">
      <alignment horizontal="center" vertical="center"/>
    </xf>
    <xf numFmtId="44" fontId="32" fillId="9" borderId="15" xfId="0" applyNumberFormat="1" applyFont="1" applyFill="1" applyBorder="1" applyAlignment="1" applyProtection="1">
      <alignment vertical="center"/>
    </xf>
    <xf numFmtId="44" fontId="32" fillId="9" borderId="21" xfId="0" applyNumberFormat="1" applyFont="1" applyFill="1" applyBorder="1" applyAlignment="1" applyProtection="1">
      <alignment vertical="center"/>
    </xf>
    <xf numFmtId="0" fontId="32" fillId="0" borderId="18" xfId="0" applyFont="1" applyBorder="1" applyAlignment="1" applyProtection="1">
      <alignment horizontal="center" vertical="center"/>
    </xf>
    <xf numFmtId="44" fontId="32" fillId="9" borderId="15" xfId="0" applyNumberFormat="1" applyFont="1" applyFill="1" applyBorder="1" applyAlignment="1" applyProtection="1">
      <alignment horizontal="center" vertical="center"/>
    </xf>
    <xf numFmtId="44" fontId="32" fillId="9" borderId="31" xfId="0" applyNumberFormat="1" applyFont="1" applyFill="1" applyBorder="1" applyAlignment="1" applyProtection="1">
      <alignment horizontal="center" vertical="center"/>
    </xf>
    <xf numFmtId="0" fontId="32" fillId="7" borderId="56" xfId="0" applyFont="1" applyFill="1" applyBorder="1" applyAlignment="1" applyProtection="1">
      <alignment horizontal="center" vertical="center"/>
    </xf>
    <xf numFmtId="44" fontId="32" fillId="9" borderId="31" xfId="0" applyNumberFormat="1" applyFont="1" applyFill="1" applyBorder="1" applyAlignment="1" applyProtection="1">
      <alignment vertical="center"/>
    </xf>
    <xf numFmtId="16" fontId="32" fillId="0" borderId="19" xfId="0" applyNumberFormat="1" applyFont="1" applyFill="1" applyBorder="1" applyAlignment="1" applyProtection="1">
      <alignment horizontal="center" vertical="center"/>
    </xf>
    <xf numFmtId="0" fontId="32" fillId="7" borderId="60" xfId="0" applyFont="1" applyFill="1" applyBorder="1" applyAlignment="1" applyProtection="1">
      <alignment horizontal="center" vertical="center"/>
    </xf>
    <xf numFmtId="0" fontId="32" fillId="0" borderId="56" xfId="0" applyFont="1" applyFill="1" applyBorder="1" applyAlignment="1" applyProtection="1">
      <alignment horizontal="center" vertical="center"/>
    </xf>
    <xf numFmtId="44" fontId="32" fillId="9" borderId="49" xfId="0" applyNumberFormat="1" applyFont="1" applyFill="1" applyBorder="1" applyAlignment="1" applyProtection="1">
      <alignment vertical="center"/>
    </xf>
    <xf numFmtId="44" fontId="32" fillId="9" borderId="78" xfId="0" applyNumberFormat="1" applyFont="1" applyFill="1" applyBorder="1" applyAlignment="1" applyProtection="1">
      <alignment horizontal="center" vertical="center"/>
    </xf>
    <xf numFmtId="44" fontId="32" fillId="9" borderId="80" xfId="0" applyNumberFormat="1" applyFont="1" applyFill="1" applyBorder="1" applyAlignment="1" applyProtection="1">
      <alignment horizontal="center" vertical="center"/>
    </xf>
    <xf numFmtId="0" fontId="33" fillId="0" borderId="20" xfId="14" applyFont="1" applyFill="1" applyBorder="1" applyAlignment="1" applyProtection="1">
      <alignment horizontal="left" vertical="center" wrapText="1"/>
    </xf>
    <xf numFmtId="0" fontId="33" fillId="6" borderId="20" xfId="14" applyFont="1" applyFill="1" applyBorder="1" applyAlignment="1" applyProtection="1">
      <alignment horizontal="left" vertical="center" wrapText="1"/>
      <protection locked="0"/>
    </xf>
    <xf numFmtId="44" fontId="32" fillId="9" borderId="67" xfId="0" applyNumberFormat="1" applyFont="1" applyFill="1" applyBorder="1" applyAlignment="1" applyProtection="1">
      <alignment vertical="center"/>
    </xf>
    <xf numFmtId="44" fontId="32" fillId="9" borderId="21" xfId="0" applyNumberFormat="1" applyFont="1" applyFill="1" applyBorder="1" applyAlignment="1" applyProtection="1">
      <alignment horizontal="center" vertical="center"/>
    </xf>
    <xf numFmtId="0" fontId="32" fillId="7" borderId="54" xfId="0" applyFont="1" applyFill="1" applyBorder="1" applyAlignment="1" applyProtection="1">
      <alignment horizontal="center" vertical="center"/>
    </xf>
    <xf numFmtId="0" fontId="32" fillId="0" borderId="74" xfId="0" applyFont="1" applyBorder="1" applyAlignment="1" applyProtection="1">
      <alignment horizontal="center" vertical="center"/>
    </xf>
    <xf numFmtId="44" fontId="32" fillId="9" borderId="78" xfId="0" applyNumberFormat="1" applyFont="1" applyFill="1" applyBorder="1" applyAlignment="1" applyProtection="1">
      <alignment vertical="center"/>
    </xf>
    <xf numFmtId="44" fontId="32" fillId="9" borderId="80" xfId="0" applyNumberFormat="1" applyFont="1" applyFill="1" applyBorder="1" applyAlignment="1" applyProtection="1">
      <alignment vertical="center"/>
    </xf>
    <xf numFmtId="49" fontId="33" fillId="0" borderId="20" xfId="9" applyNumberFormat="1" applyFont="1" applyFill="1" applyBorder="1" applyAlignment="1" applyProtection="1">
      <alignment horizontal="left" vertical="center" wrapText="1"/>
    </xf>
    <xf numFmtId="49" fontId="33" fillId="6" borderId="20" xfId="9" applyNumberFormat="1" applyFont="1" applyFill="1" applyBorder="1" applyAlignment="1" applyProtection="1">
      <alignment horizontal="left" vertical="center" wrapText="1"/>
      <protection locked="0"/>
    </xf>
    <xf numFmtId="0" fontId="8" fillId="0" borderId="66" xfId="0" applyFont="1" applyFill="1" applyBorder="1" applyAlignment="1" applyProtection="1">
      <alignment horizontal="center" vertical="center"/>
    </xf>
    <xf numFmtId="49" fontId="4" fillId="0" borderId="20" xfId="9" applyNumberFormat="1" applyFont="1" applyFill="1" applyBorder="1" applyAlignment="1" applyProtection="1">
      <alignment horizontal="left" vertical="center" wrapText="1"/>
    </xf>
    <xf numFmtId="49" fontId="4" fillId="6" borderId="20" xfId="9" applyNumberFormat="1" applyFont="1" applyFill="1" applyBorder="1" applyAlignment="1" applyProtection="1">
      <alignment horizontal="left" vertical="center" wrapText="1"/>
      <protection locked="0"/>
    </xf>
    <xf numFmtId="0" fontId="4" fillId="0" borderId="20" xfId="14" applyFont="1" applyFill="1" applyBorder="1" applyAlignment="1" applyProtection="1">
      <alignment horizontal="center" vertical="center"/>
    </xf>
    <xf numFmtId="44" fontId="8" fillId="4" borderId="67" xfId="0" applyNumberFormat="1" applyFont="1" applyFill="1" applyBorder="1" applyAlignment="1" applyProtection="1">
      <alignment vertical="center"/>
    </xf>
    <xf numFmtId="49" fontId="33" fillId="0" borderId="20" xfId="0" applyNumberFormat="1" applyFont="1" applyFill="1" applyBorder="1" applyAlignment="1" applyProtection="1">
      <alignment horizontal="left" vertical="center" wrapText="1"/>
    </xf>
    <xf numFmtId="49" fontId="33" fillId="6" borderId="20" xfId="0" applyNumberFormat="1" applyFont="1" applyFill="1" applyBorder="1" applyAlignment="1" applyProtection="1">
      <alignment horizontal="left" vertical="center" wrapText="1"/>
      <protection locked="0"/>
    </xf>
    <xf numFmtId="0" fontId="33" fillId="0" borderId="28" xfId="0" applyFont="1" applyBorder="1" applyAlignment="1" applyProtection="1">
      <alignment vertical="center" wrapText="1"/>
    </xf>
    <xf numFmtId="0" fontId="33" fillId="0" borderId="29" xfId="14" applyFont="1" applyFill="1" applyBorder="1" applyAlignment="1" applyProtection="1">
      <alignment vertical="center" wrapText="1"/>
    </xf>
    <xf numFmtId="0" fontId="33" fillId="6" borderId="29" xfId="14" applyFont="1" applyFill="1" applyBorder="1" applyAlignment="1" applyProtection="1">
      <alignment vertical="center" wrapText="1"/>
      <protection locked="0"/>
    </xf>
    <xf numFmtId="44" fontId="32" fillId="9" borderId="49" xfId="0" applyNumberFormat="1" applyFont="1" applyFill="1" applyBorder="1" applyAlignment="1" applyProtection="1">
      <alignment horizontal="center" vertical="center"/>
    </xf>
    <xf numFmtId="2" fontId="32" fillId="0" borderId="19" xfId="0" applyNumberFormat="1" applyFont="1" applyFill="1" applyBorder="1" applyAlignment="1" applyProtection="1">
      <alignment horizontal="center" vertical="center"/>
    </xf>
    <xf numFmtId="2" fontId="33" fillId="0" borderId="20" xfId="16" applyNumberFormat="1" applyFont="1" applyFill="1" applyBorder="1" applyAlignment="1" applyProtection="1">
      <alignment vertical="center" wrapText="1"/>
    </xf>
    <xf numFmtId="2" fontId="33" fillId="0" borderId="20" xfId="14" applyNumberFormat="1" applyFont="1" applyFill="1" applyBorder="1" applyAlignment="1" applyProtection="1">
      <alignment vertical="center" wrapText="1"/>
    </xf>
    <xf numFmtId="2" fontId="33" fillId="0" borderId="20" xfId="16" applyNumberFormat="1" applyFont="1" applyFill="1" applyBorder="1" applyAlignment="1" applyProtection="1">
      <alignment horizontal="left" vertical="center" wrapText="1"/>
    </xf>
    <xf numFmtId="2" fontId="33" fillId="6" borderId="20" xfId="16" applyNumberFormat="1" applyFont="1" applyFill="1" applyBorder="1" applyAlignment="1" applyProtection="1">
      <alignment horizontal="left" vertical="center" wrapText="1"/>
      <protection locked="0"/>
    </xf>
    <xf numFmtId="1" fontId="33" fillId="0" borderId="20" xfId="14" applyNumberFormat="1" applyFont="1" applyFill="1" applyBorder="1" applyAlignment="1" applyProtection="1">
      <alignment horizontal="center" vertical="center"/>
    </xf>
    <xf numFmtId="2" fontId="31" fillId="0" borderId="22" xfId="0" applyNumberFormat="1" applyFont="1" applyBorder="1" applyAlignment="1" applyProtection="1">
      <alignment horizontal="left" vertical="center"/>
    </xf>
    <xf numFmtId="44" fontId="32" fillId="9" borderId="67" xfId="0" applyNumberFormat="1" applyFont="1" applyFill="1" applyBorder="1" applyAlignment="1" applyProtection="1">
      <alignment horizontal="center" vertical="center"/>
    </xf>
    <xf numFmtId="0" fontId="33" fillId="0" borderId="20" xfId="14" applyFont="1" applyFill="1" applyBorder="1" applyAlignment="1" applyProtection="1">
      <alignment horizontal="left" wrapText="1"/>
    </xf>
    <xf numFmtId="0" fontId="33" fillId="6" borderId="20" xfId="14" applyFont="1" applyFill="1" applyBorder="1" applyAlignment="1" applyProtection="1">
      <alignment horizontal="left" wrapText="1"/>
      <protection locked="0"/>
    </xf>
    <xf numFmtId="0" fontId="33" fillId="0" borderId="20" xfId="14" applyFont="1" applyFill="1" applyBorder="1" applyAlignment="1" applyProtection="1">
      <alignment horizontal="center"/>
    </xf>
    <xf numFmtId="0" fontId="32" fillId="0" borderId="54" xfId="0" applyFont="1" applyBorder="1" applyAlignment="1" applyProtection="1">
      <alignment horizontal="center" vertical="center"/>
    </xf>
    <xf numFmtId="0" fontId="33" fillId="0" borderId="20" xfId="15" applyFont="1" applyFill="1" applyBorder="1" applyAlignment="1" applyProtection="1">
      <alignment vertical="center" wrapText="1"/>
    </xf>
    <xf numFmtId="0" fontId="33" fillId="6" borderId="20" xfId="15" applyFont="1" applyFill="1" applyBorder="1" applyAlignment="1" applyProtection="1">
      <alignment horizontal="left" vertical="center" wrapText="1"/>
      <protection locked="0"/>
    </xf>
    <xf numFmtId="0" fontId="33" fillId="6" borderId="20" xfId="15" applyFont="1" applyFill="1" applyBorder="1" applyAlignment="1" applyProtection="1">
      <alignment vertical="center" wrapText="1"/>
      <protection locked="0"/>
    </xf>
    <xf numFmtId="0" fontId="32" fillId="0" borderId="30" xfId="0" applyFont="1" applyBorder="1" applyAlignment="1" applyProtection="1">
      <alignment horizontal="center" vertical="center"/>
    </xf>
    <xf numFmtId="0" fontId="32" fillId="0" borderId="84" xfId="0" applyFont="1" applyBorder="1" applyAlignment="1" applyProtection="1">
      <alignment horizontal="center" vertical="center"/>
    </xf>
    <xf numFmtId="0" fontId="32" fillId="0" borderId="19" xfId="0" applyFont="1" applyBorder="1" applyAlignment="1" applyProtection="1">
      <alignment horizontal="center" vertical="center"/>
    </xf>
    <xf numFmtId="0" fontId="2" fillId="0" borderId="47" xfId="0" applyFont="1" applyBorder="1" applyAlignment="1" applyProtection="1">
      <alignment horizontal="left" vertical="center"/>
    </xf>
    <xf numFmtId="44" fontId="2" fillId="0" borderId="68" xfId="0" applyNumberFormat="1" applyFont="1" applyBorder="1" applyAlignment="1" applyProtection="1">
      <alignment horizontal="center" vertical="center"/>
    </xf>
    <xf numFmtId="0" fontId="8" fillId="0" borderId="48" xfId="0" applyFont="1" applyBorder="1" applyAlignment="1" applyProtection="1">
      <alignment horizontal="center" vertical="center"/>
    </xf>
    <xf numFmtId="44" fontId="8" fillId="4" borderId="81" xfId="0" applyNumberFormat="1" applyFont="1" applyFill="1" applyBorder="1" applyAlignment="1" applyProtection="1">
      <alignment vertical="center"/>
    </xf>
    <xf numFmtId="0" fontId="4" fillId="0" borderId="20" xfId="16" applyFont="1" applyFill="1" applyBorder="1" applyAlignment="1" applyProtection="1">
      <alignment vertical="center" wrapText="1"/>
    </xf>
    <xf numFmtId="0" fontId="4" fillId="0" borderId="20" xfId="14" applyFont="1" applyFill="1" applyBorder="1" applyAlignment="1" applyProtection="1">
      <alignment horizontal="left" wrapText="1"/>
    </xf>
    <xf numFmtId="0" fontId="4" fillId="6" borderId="20" xfId="14" applyFont="1" applyFill="1" applyBorder="1" applyAlignment="1" applyProtection="1">
      <alignment horizontal="left" wrapText="1"/>
      <protection locked="0"/>
    </xf>
    <xf numFmtId="0" fontId="4" fillId="0" borderId="20" xfId="14" applyFont="1" applyFill="1" applyBorder="1" applyAlignment="1" applyProtection="1">
      <alignment horizontal="center"/>
    </xf>
    <xf numFmtId="0" fontId="32" fillId="7" borderId="74" xfId="0" applyFont="1" applyFill="1" applyBorder="1" applyAlignment="1" applyProtection="1">
      <alignment horizontal="center" vertical="center"/>
    </xf>
    <xf numFmtId="44" fontId="32" fillId="9" borderId="75" xfId="0" applyNumberFormat="1" applyFont="1" applyFill="1" applyBorder="1" applyAlignment="1" applyProtection="1">
      <alignment horizontal="center" vertical="center"/>
    </xf>
    <xf numFmtId="0" fontId="33" fillId="0" borderId="20" xfId="0" applyFont="1" applyFill="1" applyBorder="1" applyAlignment="1" applyProtection="1">
      <alignment vertical="center" wrapText="1"/>
    </xf>
    <xf numFmtId="0" fontId="4" fillId="0" borderId="20" xfId="14" applyFont="1" applyFill="1" applyBorder="1" applyAlignment="1" applyProtection="1">
      <alignment vertical="center"/>
    </xf>
    <xf numFmtId="0" fontId="4" fillId="0" borderId="20" xfId="0" applyFont="1" applyBorder="1" applyAlignment="1" applyProtection="1">
      <alignment vertical="center"/>
    </xf>
    <xf numFmtId="0" fontId="4" fillId="6" borderId="20" xfId="0" applyFont="1" applyFill="1" applyBorder="1" applyAlignment="1" applyProtection="1">
      <alignment vertical="center"/>
      <protection locked="0"/>
    </xf>
    <xf numFmtId="0" fontId="0" fillId="0" borderId="7" xfId="0" applyFill="1" applyBorder="1" applyAlignment="1" applyProtection="1">
      <alignment vertical="center"/>
    </xf>
    <xf numFmtId="49" fontId="0" fillId="0" borderId="18" xfId="0" applyNumberFormat="1" applyFill="1" applyBorder="1" applyAlignment="1" applyProtection="1">
      <alignment horizontal="center" vertical="center"/>
    </xf>
    <xf numFmtId="44" fontId="0" fillId="0" borderId="15" xfId="0" applyNumberFormat="1" applyBorder="1" applyAlignment="1" applyProtection="1">
      <alignment vertical="center"/>
    </xf>
    <xf numFmtId="44" fontId="0" fillId="9" borderId="15" xfId="0" applyNumberFormat="1" applyFill="1" applyBorder="1" applyAlignment="1" applyProtection="1">
      <alignment vertical="center"/>
    </xf>
    <xf numFmtId="49" fontId="0" fillId="0" borderId="30" xfId="0" applyNumberFormat="1" applyFill="1" applyBorder="1" applyAlignment="1" applyProtection="1">
      <alignment horizontal="center" vertical="center"/>
    </xf>
    <xf numFmtId="44" fontId="0" fillId="0" borderId="31" xfId="0" applyNumberFormat="1" applyBorder="1" applyAlignment="1" applyProtection="1">
      <alignment vertical="center"/>
    </xf>
    <xf numFmtId="49" fontId="0" fillId="0" borderId="19" xfId="0" applyNumberFormat="1" applyFill="1" applyBorder="1" applyAlignment="1" applyProtection="1">
      <alignment horizontal="center" vertical="center"/>
    </xf>
    <xf numFmtId="0" fontId="0" fillId="0" borderId="20" xfId="0" applyFill="1" applyBorder="1" applyAlignment="1" applyProtection="1">
      <alignment vertical="center"/>
    </xf>
    <xf numFmtId="44" fontId="0" fillId="0" borderId="21" xfId="0" applyNumberFormat="1" applyBorder="1" applyAlignment="1" applyProtection="1">
      <alignment vertical="center"/>
    </xf>
    <xf numFmtId="0" fontId="30" fillId="8" borderId="63" xfId="0" applyFont="1" applyFill="1" applyBorder="1" applyAlignment="1" applyProtection="1">
      <alignment horizontal="center" vertical="center" wrapText="1"/>
    </xf>
    <xf numFmtId="49" fontId="0" fillId="0" borderId="63" xfId="0" applyNumberFormat="1" applyFill="1" applyBorder="1" applyAlignment="1" applyProtection="1">
      <alignment horizontal="center" vertical="center"/>
    </xf>
    <xf numFmtId="0" fontId="0" fillId="0" borderId="43" xfId="0" applyFill="1" applyBorder="1" applyAlignment="1" applyProtection="1">
      <alignment vertical="center"/>
    </xf>
    <xf numFmtId="44" fontId="0" fillId="0" borderId="27" xfId="0" applyNumberFormat="1" applyBorder="1" applyAlignment="1" applyProtection="1">
      <alignment vertical="center"/>
    </xf>
    <xf numFmtId="49" fontId="0" fillId="0" borderId="69" xfId="0" applyNumberFormat="1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vertical="center"/>
    </xf>
    <xf numFmtId="44" fontId="0" fillId="0" borderId="57" xfId="0" applyNumberFormat="1" applyBorder="1" applyAlignment="1" applyProtection="1">
      <alignment vertical="center"/>
    </xf>
    <xf numFmtId="49" fontId="0" fillId="0" borderId="46" xfId="0" applyNumberFormat="1" applyFill="1" applyBorder="1" applyAlignment="1" applyProtection="1">
      <alignment horizontal="center" vertical="center"/>
    </xf>
    <xf numFmtId="49" fontId="0" fillId="0" borderId="66" xfId="0" applyNumberFormat="1" applyFill="1" applyBorder="1" applyAlignment="1" applyProtection="1">
      <alignment horizontal="center" vertical="center"/>
    </xf>
    <xf numFmtId="49" fontId="0" fillId="0" borderId="54" xfId="0" applyNumberFormat="1" applyFill="1" applyBorder="1" applyAlignment="1" applyProtection="1">
      <alignment horizontal="center" vertical="center"/>
    </xf>
    <xf numFmtId="44" fontId="0" fillId="0" borderId="49" xfId="0" applyNumberFormat="1" applyBorder="1" applyAlignment="1" applyProtection="1">
      <alignment vertical="center"/>
    </xf>
    <xf numFmtId="0" fontId="0" fillId="0" borderId="16" xfId="0" applyBorder="1" applyAlignment="1" applyProtection="1">
      <alignment vertical="center"/>
    </xf>
    <xf numFmtId="44" fontId="37" fillId="8" borderId="17" xfId="0" applyNumberFormat="1" applyFont="1" applyFill="1" applyBorder="1" applyAlignment="1" applyProtection="1"/>
    <xf numFmtId="44" fontId="0" fillId="0" borderId="50" xfId="0" applyNumberFormat="1" applyBorder="1" applyAlignment="1" applyProtection="1">
      <alignment vertical="center"/>
    </xf>
    <xf numFmtId="44" fontId="30" fillId="8" borderId="17" xfId="0" applyNumberFormat="1" applyFont="1" applyFill="1" applyBorder="1" applyAlignment="1" applyProtection="1">
      <alignment vertical="center"/>
    </xf>
    <xf numFmtId="0" fontId="0" fillId="0" borderId="51" xfId="0" applyFont="1" applyFill="1" applyBorder="1" applyAlignment="1" applyProtection="1">
      <alignment horizontal="center" vertical="center" wrapText="1"/>
    </xf>
    <xf numFmtId="0" fontId="0" fillId="0" borderId="52" xfId="0" applyFont="1" applyFill="1" applyBorder="1" applyAlignment="1" applyProtection="1">
      <alignment horizontal="center" vertical="center" wrapText="1"/>
    </xf>
    <xf numFmtId="44" fontId="0" fillId="0" borderId="53" xfId="0" applyNumberFormat="1" applyFont="1" applyFill="1" applyBorder="1" applyAlignment="1" applyProtection="1">
      <alignment horizontal="center" vertical="center" wrapText="1"/>
    </xf>
    <xf numFmtId="2" fontId="32" fillId="9" borderId="2" xfId="0" applyNumberFormat="1" applyFont="1" applyFill="1" applyBorder="1" applyAlignment="1" applyProtection="1">
      <alignment vertical="center"/>
    </xf>
    <xf numFmtId="2" fontId="32" fillId="9" borderId="2" xfId="0" applyNumberFormat="1" applyFont="1" applyFill="1" applyBorder="1" applyAlignment="1" applyProtection="1">
      <alignment vertical="center" wrapText="1"/>
    </xf>
    <xf numFmtId="0" fontId="31" fillId="0" borderId="47" xfId="0" applyFont="1" applyBorder="1" applyAlignment="1" applyProtection="1">
      <alignment horizontal="left"/>
    </xf>
    <xf numFmtId="44" fontId="31" fillId="0" borderId="68" xfId="0" applyNumberFormat="1" applyFont="1" applyBorder="1" applyAlignment="1" applyProtection="1">
      <alignment horizontal="center"/>
    </xf>
    <xf numFmtId="2" fontId="52" fillId="0" borderId="0" xfId="0" applyNumberFormat="1" applyFont="1" applyAlignment="1" applyProtection="1">
      <alignment horizontal="center"/>
    </xf>
    <xf numFmtId="0" fontId="4" fillId="0" borderId="2" xfId="0" applyFont="1" applyFill="1" applyBorder="1" applyAlignment="1" applyProtection="1">
      <alignment vertical="center" wrapText="1"/>
    </xf>
    <xf numFmtId="0" fontId="32" fillId="0" borderId="69" xfId="0" applyFont="1" applyBorder="1" applyAlignment="1" applyProtection="1">
      <alignment horizontal="center" vertical="center"/>
    </xf>
    <xf numFmtId="0" fontId="33" fillId="0" borderId="11" xfId="0" applyFont="1" applyBorder="1" applyAlignment="1" applyProtection="1">
      <alignment vertical="center" wrapText="1"/>
    </xf>
    <xf numFmtId="0" fontId="33" fillId="6" borderId="11" xfId="0" applyFont="1" applyFill="1" applyBorder="1" applyAlignment="1" applyProtection="1">
      <alignment vertical="center" wrapText="1"/>
      <protection locked="0"/>
    </xf>
    <xf numFmtId="0" fontId="33" fillId="0" borderId="11" xfId="0" applyFont="1" applyBorder="1" applyAlignment="1" applyProtection="1">
      <alignment horizontal="center" vertical="center"/>
    </xf>
    <xf numFmtId="44" fontId="32" fillId="5" borderId="11" xfId="0" applyNumberFormat="1" applyFont="1" applyFill="1" applyBorder="1" applyAlignment="1" applyProtection="1">
      <alignment vertical="center"/>
      <protection locked="0"/>
    </xf>
    <xf numFmtId="44" fontId="32" fillId="9" borderId="57" xfId="0" applyNumberFormat="1" applyFont="1" applyFill="1" applyBorder="1" applyAlignment="1" applyProtection="1">
      <alignment vertical="center"/>
    </xf>
    <xf numFmtId="0" fontId="32" fillId="0" borderId="56" xfId="0" applyFont="1" applyBorder="1" applyAlignment="1" applyProtection="1">
      <alignment horizontal="center" vertical="center"/>
    </xf>
    <xf numFmtId="0" fontId="33" fillId="0" borderId="11" xfId="14" applyFont="1" applyFill="1" applyBorder="1" applyAlignment="1" applyProtection="1">
      <alignment horizontal="center" vertical="center"/>
    </xf>
    <xf numFmtId="44" fontId="32" fillId="5" borderId="11" xfId="0" applyNumberFormat="1" applyFont="1" applyFill="1" applyBorder="1" applyAlignment="1" applyProtection="1">
      <alignment horizontal="center" vertical="center"/>
      <protection locked="0"/>
    </xf>
    <xf numFmtId="44" fontId="32" fillId="9" borderId="57" xfId="0" applyNumberFormat="1" applyFont="1" applyFill="1" applyBorder="1" applyAlignment="1" applyProtection="1">
      <alignment horizontal="center" vertical="center"/>
    </xf>
    <xf numFmtId="0" fontId="34" fillId="0" borderId="20" xfId="14" applyFont="1" applyFill="1" applyBorder="1" applyAlignment="1" applyProtection="1">
      <alignment vertical="center" wrapText="1"/>
    </xf>
    <xf numFmtId="0" fontId="33" fillId="0" borderId="11" xfId="14" applyFont="1" applyFill="1" applyBorder="1" applyAlignment="1" applyProtection="1">
      <alignment vertical="center" wrapText="1"/>
    </xf>
    <xf numFmtId="0" fontId="33" fillId="6" borderId="11" xfId="14" applyFont="1" applyFill="1" applyBorder="1" applyAlignment="1" applyProtection="1">
      <alignment vertical="center" wrapText="1"/>
      <protection locked="0"/>
    </xf>
    <xf numFmtId="44" fontId="32" fillId="9" borderId="76" xfId="0" applyNumberFormat="1" applyFont="1" applyFill="1" applyBorder="1" applyAlignment="1" applyProtection="1">
      <alignment vertical="center"/>
    </xf>
    <xf numFmtId="49" fontId="33" fillId="0" borderId="11" xfId="9" applyNumberFormat="1" applyFont="1" applyFill="1" applyBorder="1" applyAlignment="1" applyProtection="1">
      <alignment horizontal="left" vertical="center" wrapText="1"/>
    </xf>
    <xf numFmtId="49" fontId="33" fillId="6" borderId="11" xfId="9" applyNumberFormat="1" applyFont="1" applyFill="1" applyBorder="1" applyAlignment="1" applyProtection="1">
      <alignment horizontal="left" vertical="center" wrapText="1"/>
      <protection locked="0"/>
    </xf>
    <xf numFmtId="44" fontId="32" fillId="9" borderId="61" xfId="0" applyNumberFormat="1" applyFont="1" applyFill="1" applyBorder="1" applyAlignment="1" applyProtection="1">
      <alignment vertical="center"/>
    </xf>
    <xf numFmtId="0" fontId="8" fillId="0" borderId="69" xfId="0" applyFont="1" applyBorder="1" applyAlignment="1" applyProtection="1">
      <alignment horizontal="center" vertical="center"/>
    </xf>
    <xf numFmtId="49" fontId="4" fillId="0" borderId="11" xfId="9" applyNumberFormat="1" applyFont="1" applyFill="1" applyBorder="1" applyAlignment="1" applyProtection="1">
      <alignment horizontal="left" vertical="center" wrapText="1"/>
    </xf>
    <xf numFmtId="49" fontId="4" fillId="6" borderId="11" xfId="9" applyNumberFormat="1" applyFont="1" applyFill="1" applyBorder="1" applyAlignment="1" applyProtection="1">
      <alignment horizontal="left" vertical="center" wrapText="1"/>
      <protection locked="0"/>
    </xf>
    <xf numFmtId="0" fontId="4" fillId="0" borderId="11" xfId="14" applyFont="1" applyFill="1" applyBorder="1" applyAlignment="1" applyProtection="1">
      <alignment horizontal="center" vertical="center"/>
    </xf>
    <xf numFmtId="44" fontId="8" fillId="4" borderId="76" xfId="0" applyNumberFormat="1" applyFont="1" applyFill="1" applyBorder="1" applyAlignment="1" applyProtection="1">
      <alignment vertical="center"/>
    </xf>
    <xf numFmtId="2" fontId="32" fillId="0" borderId="56" xfId="0" applyNumberFormat="1" applyFont="1" applyBorder="1" applyAlignment="1" applyProtection="1">
      <alignment horizontal="center" vertical="center"/>
    </xf>
    <xf numFmtId="2" fontId="33" fillId="0" borderId="11" xfId="8" applyNumberFormat="1" applyFont="1" applyFill="1" applyBorder="1" applyAlignment="1" applyProtection="1">
      <alignment vertical="center" wrapText="1"/>
    </xf>
    <xf numFmtId="2" fontId="33" fillId="0" borderId="11" xfId="14" applyNumberFormat="1" applyFont="1" applyFill="1" applyBorder="1" applyAlignment="1" applyProtection="1">
      <alignment vertical="center" wrapText="1"/>
    </xf>
    <xf numFmtId="2" fontId="33" fillId="6" borderId="11" xfId="8" applyNumberFormat="1" applyFont="1" applyFill="1" applyBorder="1" applyAlignment="1" applyProtection="1">
      <alignment vertical="center" wrapText="1"/>
      <protection locked="0"/>
    </xf>
    <xf numFmtId="1" fontId="33" fillId="0" borderId="11" xfId="14" applyNumberFormat="1" applyFont="1" applyFill="1" applyBorder="1" applyAlignment="1" applyProtection="1">
      <alignment horizontal="center" vertical="center"/>
    </xf>
    <xf numFmtId="0" fontId="33" fillId="0" borderId="11" xfId="16" applyFont="1" applyFill="1" applyBorder="1" applyAlignment="1" applyProtection="1">
      <alignment vertical="center" wrapText="1"/>
    </xf>
    <xf numFmtId="0" fontId="33" fillId="0" borderId="11" xfId="14" applyFont="1" applyFill="1" applyBorder="1" applyAlignment="1" applyProtection="1">
      <alignment horizontal="left" vertical="center" wrapText="1"/>
    </xf>
    <xf numFmtId="0" fontId="33" fillId="6" borderId="11" xfId="14" applyFont="1" applyFill="1" applyBorder="1" applyAlignment="1" applyProtection="1">
      <alignment horizontal="left" vertical="center" wrapText="1"/>
      <protection locked="0"/>
    </xf>
    <xf numFmtId="0" fontId="33" fillId="0" borderId="11" xfId="14" applyFont="1" applyFill="1" applyBorder="1" applyAlignment="1" applyProtection="1">
      <alignment horizontal="left" wrapText="1"/>
    </xf>
    <xf numFmtId="0" fontId="33" fillId="6" borderId="11" xfId="14" applyFont="1" applyFill="1" applyBorder="1" applyAlignment="1" applyProtection="1">
      <alignment horizontal="left" wrapText="1"/>
      <protection locked="0"/>
    </xf>
    <xf numFmtId="0" fontId="33" fillId="0" borderId="11" xfId="14" applyFont="1" applyFill="1" applyBorder="1" applyAlignment="1" applyProtection="1">
      <alignment horizontal="center"/>
    </xf>
    <xf numFmtId="0" fontId="33" fillId="0" borderId="11" xfId="15" applyFont="1" applyFill="1" applyBorder="1" applyAlignment="1" applyProtection="1">
      <alignment vertical="center" wrapText="1"/>
    </xf>
    <xf numFmtId="0" fontId="33" fillId="6" borderId="11" xfId="15" applyFont="1" applyFill="1" applyBorder="1" applyAlignment="1" applyProtection="1">
      <alignment vertical="center" wrapText="1"/>
      <protection locked="0"/>
    </xf>
    <xf numFmtId="0" fontId="33" fillId="0" borderId="11" xfId="15" applyFont="1" applyFill="1" applyBorder="1" applyAlignment="1" applyProtection="1">
      <alignment horizontal="left" vertical="center" wrapText="1"/>
    </xf>
    <xf numFmtId="0" fontId="33" fillId="6" borderId="11" xfId="15" applyFont="1" applyFill="1" applyBorder="1" applyAlignment="1" applyProtection="1">
      <alignment horizontal="left" vertical="center" wrapText="1"/>
      <protection locked="0"/>
    </xf>
    <xf numFmtId="0" fontId="4" fillId="0" borderId="11" xfId="16" applyFont="1" applyFill="1" applyBorder="1" applyAlignment="1" applyProtection="1">
      <alignment vertical="center" wrapText="1"/>
    </xf>
    <xf numFmtId="0" fontId="4" fillId="0" borderId="11" xfId="14" applyFont="1" applyFill="1" applyBorder="1" applyAlignment="1" applyProtection="1">
      <alignment horizontal="left" wrapText="1"/>
    </xf>
    <xf numFmtId="0" fontId="4" fillId="6" borderId="11" xfId="14" applyFont="1" applyFill="1" applyBorder="1" applyAlignment="1" applyProtection="1">
      <alignment horizontal="left" wrapText="1"/>
      <protection locked="0"/>
    </xf>
    <xf numFmtId="0" fontId="4" fillId="0" borderId="11" xfId="14" applyFont="1" applyFill="1" applyBorder="1" applyAlignment="1" applyProtection="1">
      <alignment horizontal="center"/>
    </xf>
    <xf numFmtId="0" fontId="32" fillId="0" borderId="20" xfId="0" applyFont="1" applyBorder="1" applyAlignment="1" applyProtection="1">
      <alignment horizontal="left" vertical="center" wrapText="1"/>
    </xf>
    <xf numFmtId="0" fontId="32" fillId="0" borderId="20" xfId="0" applyFont="1" applyBorder="1" applyAlignment="1" applyProtection="1">
      <alignment horizontal="left" vertical="center"/>
    </xf>
    <xf numFmtId="49" fontId="33" fillId="6" borderId="20" xfId="0" quotePrefix="1" applyNumberFormat="1" applyFont="1" applyFill="1" applyBorder="1" applyAlignment="1" applyProtection="1">
      <alignment horizontal="left" vertical="center"/>
      <protection locked="0"/>
    </xf>
    <xf numFmtId="49" fontId="33" fillId="0" borderId="20" xfId="0" quotePrefix="1" applyNumberFormat="1" applyFont="1" applyFill="1" applyBorder="1" applyAlignment="1" applyProtection="1">
      <alignment horizontal="left" vertical="center"/>
    </xf>
    <xf numFmtId="0" fontId="32" fillId="0" borderId="11" xfId="0" applyFont="1" applyBorder="1" applyAlignment="1" applyProtection="1">
      <alignment wrapText="1"/>
    </xf>
    <xf numFmtId="0" fontId="33" fillId="0" borderId="11" xfId="0" applyFont="1" applyBorder="1" applyAlignment="1" applyProtection="1">
      <alignment vertical="center"/>
    </xf>
    <xf numFmtId="0" fontId="33" fillId="0" borderId="11" xfId="14" applyFont="1" applyFill="1" applyBorder="1" applyAlignment="1" applyProtection="1">
      <alignment horizontal="left" vertical="center"/>
    </xf>
    <xf numFmtId="0" fontId="33" fillId="6" borderId="11" xfId="14" applyFont="1" applyFill="1" applyBorder="1" applyAlignment="1" applyProtection="1">
      <alignment horizontal="left" vertical="center"/>
      <protection locked="0"/>
    </xf>
    <xf numFmtId="0" fontId="30" fillId="8" borderId="56" xfId="0" applyFont="1" applyFill="1" applyBorder="1" applyAlignment="1" applyProtection="1">
      <alignment horizontal="left" vertical="center" wrapText="1"/>
    </xf>
    <xf numFmtId="0" fontId="30" fillId="8" borderId="57" xfId="0" applyFont="1" applyFill="1" applyBorder="1" applyAlignment="1" applyProtection="1">
      <alignment horizontal="center" vertical="center" wrapText="1"/>
    </xf>
    <xf numFmtId="0" fontId="30" fillId="0" borderId="18" xfId="0" applyFont="1" applyBorder="1" applyAlignment="1" applyProtection="1">
      <alignment horizontal="left" vertical="center" wrapText="1"/>
    </xf>
    <xf numFmtId="44" fontId="30" fillId="0" borderId="15" xfId="0" applyNumberFormat="1" applyFont="1" applyBorder="1" applyAlignment="1" applyProtection="1">
      <alignment horizontal="center" vertical="center"/>
    </xf>
    <xf numFmtId="0" fontId="30" fillId="0" borderId="19" xfId="0" applyFont="1" applyBorder="1" applyAlignment="1" applyProtection="1">
      <alignment horizontal="left" vertical="center" wrapText="1"/>
    </xf>
    <xf numFmtId="44" fontId="30" fillId="0" borderId="21" xfId="0" applyNumberFormat="1" applyFont="1" applyBorder="1" applyAlignment="1" applyProtection="1">
      <alignment horizontal="center" vertical="center"/>
    </xf>
    <xf numFmtId="0" fontId="30" fillId="8" borderId="24" xfId="0" applyFont="1" applyFill="1" applyBorder="1" applyProtection="1"/>
    <xf numFmtId="0" fontId="30" fillId="8" borderId="17" xfId="0" applyFont="1" applyFill="1" applyBorder="1" applyAlignment="1" applyProtection="1">
      <alignment horizontal="center"/>
    </xf>
    <xf numFmtId="0" fontId="37" fillId="0" borderId="19" xfId="0" applyFont="1" applyBorder="1" applyAlignment="1" applyProtection="1">
      <alignment vertical="center"/>
    </xf>
    <xf numFmtId="44" fontId="37" fillId="11" borderId="21" xfId="0" applyNumberFormat="1" applyFont="1" applyFill="1" applyBorder="1" applyAlignment="1" applyProtection="1">
      <alignment horizontal="center" vertical="center"/>
    </xf>
    <xf numFmtId="2" fontId="31" fillId="8" borderId="30" xfId="0" applyNumberFormat="1" applyFont="1" applyFill="1" applyBorder="1" applyAlignment="1" applyProtection="1">
      <alignment horizontal="center" textRotation="90"/>
    </xf>
    <xf numFmtId="2" fontId="31" fillId="8" borderId="5" xfId="0" applyNumberFormat="1" applyFont="1" applyFill="1" applyBorder="1" applyAlignment="1" applyProtection="1">
      <alignment horizontal="center" textRotation="90"/>
    </xf>
    <xf numFmtId="2" fontId="31" fillId="8" borderId="5" xfId="0" applyNumberFormat="1" applyFont="1" applyFill="1" applyBorder="1" applyAlignment="1" applyProtection="1">
      <alignment horizontal="center" textRotation="90" wrapText="1"/>
    </xf>
    <xf numFmtId="2" fontId="31" fillId="7" borderId="69" xfId="0" applyNumberFormat="1" applyFont="1" applyFill="1" applyBorder="1" applyAlignment="1" applyProtection="1">
      <alignment horizontal="center" vertical="center" wrapText="1"/>
    </xf>
    <xf numFmtId="2" fontId="32" fillId="0" borderId="20" xfId="0" applyNumberFormat="1" applyFont="1" applyBorder="1" applyAlignment="1" applyProtection="1">
      <alignment vertical="center"/>
    </xf>
    <xf numFmtId="2" fontId="32" fillId="0" borderId="20" xfId="0" applyNumberFormat="1" applyFont="1" applyBorder="1" applyAlignment="1" applyProtection="1">
      <alignment horizontal="center" vertical="center"/>
    </xf>
    <xf numFmtId="1" fontId="32" fillId="0" borderId="20" xfId="0" applyNumberFormat="1" applyFont="1" applyBorder="1" applyAlignment="1" applyProtection="1">
      <alignment horizontal="center" vertical="center"/>
    </xf>
    <xf numFmtId="0" fontId="32" fillId="0" borderId="13" xfId="0" applyFont="1" applyFill="1" applyBorder="1" applyAlignment="1" applyProtection="1">
      <alignment vertical="center"/>
    </xf>
    <xf numFmtId="0" fontId="33" fillId="0" borderId="11" xfId="0" applyFont="1" applyFill="1" applyBorder="1" applyAlignment="1" applyProtection="1">
      <alignment horizontal="center" vertical="center" wrapText="1"/>
    </xf>
    <xf numFmtId="1" fontId="33" fillId="0" borderId="11" xfId="0" applyNumberFormat="1" applyFont="1" applyFill="1" applyBorder="1" applyAlignment="1" applyProtection="1">
      <alignment horizontal="center" vertical="center" wrapText="1"/>
    </xf>
    <xf numFmtId="0" fontId="33" fillId="0" borderId="20" xfId="0" applyFont="1" applyFill="1" applyBorder="1" applyAlignment="1" applyProtection="1">
      <alignment vertical="center"/>
    </xf>
    <xf numFmtId="0" fontId="32" fillId="0" borderId="11" xfId="0" applyFont="1" applyFill="1" applyBorder="1" applyAlignment="1" applyProtection="1">
      <alignment horizontal="center" vertical="center" wrapText="1"/>
    </xf>
    <xf numFmtId="0" fontId="33" fillId="0" borderId="56" xfId="0" applyFont="1" applyFill="1" applyBorder="1" applyAlignment="1" applyProtection="1">
      <alignment horizontal="center" vertical="center"/>
    </xf>
    <xf numFmtId="0" fontId="32" fillId="0" borderId="11" xfId="0" applyFont="1" applyBorder="1" applyAlignment="1" applyProtection="1">
      <alignment horizontal="center" vertical="center"/>
    </xf>
    <xf numFmtId="0" fontId="32" fillId="0" borderId="56" xfId="0" applyFont="1" applyBorder="1" applyAlignment="1" applyProtection="1">
      <alignment horizontal="center" vertical="center" wrapText="1"/>
    </xf>
    <xf numFmtId="0" fontId="32" fillId="0" borderId="13" xfId="0" applyFont="1" applyBorder="1" applyAlignment="1" applyProtection="1">
      <alignment vertical="center" wrapText="1"/>
    </xf>
    <xf numFmtId="0" fontId="33" fillId="0" borderId="56" xfId="0" applyFont="1" applyBorder="1" applyAlignment="1" applyProtection="1">
      <alignment horizontal="center" vertical="center"/>
    </xf>
    <xf numFmtId="0" fontId="0" fillId="0" borderId="40" xfId="0" applyBorder="1" applyAlignment="1" applyProtection="1">
      <alignment horizontal="center" vertical="center"/>
    </xf>
    <xf numFmtId="0" fontId="31" fillId="7" borderId="74" xfId="4" applyFont="1" applyFill="1" applyBorder="1" applyAlignment="1" applyProtection="1">
      <alignment horizontal="center" vertical="center" wrapText="1"/>
    </xf>
    <xf numFmtId="0" fontId="31" fillId="12" borderId="19" xfId="4" applyFont="1" applyFill="1" applyBorder="1" applyAlignment="1" applyProtection="1">
      <alignment horizontal="center" textRotation="90"/>
    </xf>
    <xf numFmtId="0" fontId="31" fillId="12" borderId="20" xfId="4" applyFont="1" applyFill="1" applyBorder="1" applyAlignment="1" applyProtection="1">
      <alignment horizontal="center" textRotation="90"/>
    </xf>
    <xf numFmtId="0" fontId="31" fillId="12" borderId="20" xfId="4" applyFont="1" applyFill="1" applyBorder="1" applyAlignment="1" applyProtection="1">
      <alignment horizontal="center" textRotation="90" wrapText="1"/>
    </xf>
    <xf numFmtId="0" fontId="31" fillId="12" borderId="19" xfId="0" applyFont="1" applyFill="1" applyBorder="1" applyAlignment="1" applyProtection="1">
      <alignment horizontal="center" textRotation="90"/>
    </xf>
    <xf numFmtId="0" fontId="31" fillId="12" borderId="20" xfId="0" applyFont="1" applyFill="1" applyBorder="1" applyAlignment="1" applyProtection="1">
      <alignment horizontal="center" textRotation="90"/>
    </xf>
    <xf numFmtId="0" fontId="31" fillId="12" borderId="20" xfId="0" applyFont="1" applyFill="1" applyBorder="1" applyAlignment="1" applyProtection="1">
      <alignment horizontal="center" textRotation="90" wrapText="1"/>
    </xf>
    <xf numFmtId="0" fontId="31" fillId="12" borderId="21" xfId="0" applyFont="1" applyFill="1" applyBorder="1" applyAlignment="1" applyProtection="1">
      <alignment horizontal="center" textRotation="90" wrapText="1"/>
    </xf>
    <xf numFmtId="0" fontId="33" fillId="0" borderId="54" xfId="0" applyFont="1" applyFill="1" applyBorder="1" applyAlignment="1" applyProtection="1">
      <alignment horizontal="center" vertical="center" wrapText="1"/>
    </xf>
    <xf numFmtId="0" fontId="33" fillId="0" borderId="7" xfId="0" applyFont="1" applyFill="1" applyBorder="1" applyAlignment="1" applyProtection="1">
      <alignment horizontal="center" vertical="center" wrapText="1"/>
    </xf>
    <xf numFmtId="1" fontId="33" fillId="0" borderId="7" xfId="0" applyNumberFormat="1" applyFont="1" applyFill="1" applyBorder="1" applyAlignment="1" applyProtection="1">
      <alignment horizontal="center" vertical="center" wrapText="1"/>
    </xf>
    <xf numFmtId="0" fontId="32" fillId="0" borderId="7" xfId="0" applyFont="1" applyBorder="1" applyAlignment="1" applyProtection="1">
      <alignment horizontal="center" vertical="center"/>
    </xf>
    <xf numFmtId="0" fontId="32" fillId="0" borderId="87" xfId="0" applyFont="1" applyFill="1" applyBorder="1" applyAlignment="1" applyProtection="1">
      <alignment vertical="center"/>
    </xf>
    <xf numFmtId="0" fontId="32" fillId="0" borderId="7" xfId="0" applyFont="1" applyFill="1" applyBorder="1" applyAlignment="1" applyProtection="1">
      <alignment vertical="center" wrapText="1"/>
    </xf>
    <xf numFmtId="0" fontId="34" fillId="13" borderId="10" xfId="0" applyFont="1" applyFill="1" applyBorder="1" applyAlignment="1" applyProtection="1">
      <alignment vertical="center" wrapText="1"/>
    </xf>
    <xf numFmtId="0" fontId="34" fillId="0" borderId="10" xfId="0" applyFont="1" applyBorder="1" applyAlignment="1" applyProtection="1">
      <alignment horizontal="center" vertical="center" wrapText="1"/>
    </xf>
    <xf numFmtId="3" fontId="33" fillId="0" borderId="7" xfId="0" applyNumberFormat="1" applyFont="1" applyBorder="1" applyAlignment="1" applyProtection="1">
      <alignment horizontal="center" vertical="center"/>
    </xf>
    <xf numFmtId="2" fontId="31" fillId="7" borderId="74" xfId="0" applyNumberFormat="1" applyFont="1" applyFill="1" applyBorder="1" applyAlignment="1" applyProtection="1">
      <alignment horizontal="center" vertical="center" wrapText="1"/>
    </xf>
    <xf numFmtId="2" fontId="31" fillId="8" borderId="19" xfId="0" applyNumberFormat="1" applyFont="1" applyFill="1" applyBorder="1" applyAlignment="1" applyProtection="1">
      <alignment horizontal="center" textRotation="90"/>
    </xf>
    <xf numFmtId="2" fontId="31" fillId="8" borderId="20" xfId="0" applyNumberFormat="1" applyFont="1" applyFill="1" applyBorder="1" applyAlignment="1" applyProtection="1">
      <alignment horizontal="center" textRotation="90"/>
    </xf>
    <xf numFmtId="2" fontId="31" fillId="8" borderId="20" xfId="0" applyNumberFormat="1" applyFont="1" applyFill="1" applyBorder="1" applyAlignment="1" applyProtection="1">
      <alignment horizontal="center" textRotation="90" wrapText="1"/>
    </xf>
    <xf numFmtId="3" fontId="33" fillId="0" borderId="7" xfId="0" applyNumberFormat="1" applyFont="1" applyFill="1" applyBorder="1" applyAlignment="1" applyProtection="1">
      <alignment horizontal="center" vertical="center"/>
    </xf>
    <xf numFmtId="0" fontId="2" fillId="12" borderId="19" xfId="0" applyFont="1" applyFill="1" applyBorder="1" applyAlignment="1" applyProtection="1">
      <alignment horizontal="center" textRotation="90"/>
    </xf>
    <xf numFmtId="0" fontId="2" fillId="12" borderId="20" xfId="0" applyFont="1" applyFill="1" applyBorder="1" applyAlignment="1" applyProtection="1">
      <alignment horizontal="center" textRotation="90"/>
    </xf>
    <xf numFmtId="0" fontId="2" fillId="12" borderId="20" xfId="0" applyFont="1" applyFill="1" applyBorder="1" applyAlignment="1" applyProtection="1">
      <alignment horizontal="center" textRotation="90" wrapText="1"/>
    </xf>
    <xf numFmtId="0" fontId="2" fillId="12" borderId="21" xfId="0" applyFont="1" applyFill="1" applyBorder="1" applyAlignment="1" applyProtection="1">
      <alignment horizontal="center" textRotation="90" wrapText="1"/>
    </xf>
    <xf numFmtId="0" fontId="19" fillId="3" borderId="74" xfId="0" applyFont="1" applyFill="1" applyBorder="1" applyAlignment="1" applyProtection="1">
      <alignment horizontal="center" vertical="center" wrapText="1"/>
    </xf>
    <xf numFmtId="0" fontId="19" fillId="12" borderId="19" xfId="0" applyFont="1" applyFill="1" applyBorder="1" applyAlignment="1" applyProtection="1">
      <alignment horizontal="center" textRotation="90"/>
    </xf>
    <xf numFmtId="0" fontId="19" fillId="12" borderId="20" xfId="0" applyFont="1" applyFill="1" applyBorder="1" applyAlignment="1" applyProtection="1">
      <alignment horizontal="center" textRotation="90"/>
    </xf>
    <xf numFmtId="0" fontId="19" fillId="12" borderId="20" xfId="0" applyFont="1" applyFill="1" applyBorder="1" applyAlignment="1" applyProtection="1">
      <alignment horizontal="center" textRotation="90" wrapText="1"/>
    </xf>
    <xf numFmtId="0" fontId="19" fillId="12" borderId="21" xfId="0" applyFont="1" applyFill="1" applyBorder="1" applyAlignment="1" applyProtection="1">
      <alignment horizontal="center" textRotation="90" wrapText="1"/>
    </xf>
    <xf numFmtId="49" fontId="4" fillId="7" borderId="74" xfId="0" applyNumberFormat="1" applyFont="1" applyFill="1" applyBorder="1" applyAlignment="1" applyProtection="1">
      <alignment vertical="center"/>
    </xf>
    <xf numFmtId="0" fontId="9" fillId="12" borderId="22" xfId="0" applyFont="1" applyFill="1" applyBorder="1" applyAlignment="1" applyProtection="1">
      <alignment horizontal="center" vertical="center" wrapText="1"/>
    </xf>
    <xf numFmtId="0" fontId="9" fillId="12" borderId="64" xfId="0" applyFont="1" applyFill="1" applyBorder="1" applyAlignment="1" applyProtection="1">
      <alignment horizontal="center" vertical="center"/>
    </xf>
    <xf numFmtId="0" fontId="9" fillId="12" borderId="43" xfId="0" applyFont="1" applyFill="1" applyBorder="1" applyAlignment="1" applyProtection="1">
      <alignment horizontal="center" vertical="center"/>
    </xf>
    <xf numFmtId="0" fontId="9" fillId="12" borderId="64" xfId="0" applyFont="1" applyFill="1" applyBorder="1" applyAlignment="1" applyProtection="1">
      <alignment horizontal="center" vertical="center" textRotation="90" wrapText="1"/>
    </xf>
    <xf numFmtId="0" fontId="9" fillId="12" borderId="64" xfId="7" applyNumberFormat="1" applyFont="1" applyFill="1" applyBorder="1" applyAlignment="1" applyProtection="1">
      <alignment horizontal="center" vertical="center" wrapText="1"/>
    </xf>
    <xf numFmtId="0" fontId="9" fillId="12" borderId="27" xfId="7" applyNumberFormat="1" applyFont="1" applyFill="1" applyBorder="1" applyAlignment="1" applyProtection="1">
      <alignment horizontal="center" vertical="center" wrapText="1"/>
    </xf>
    <xf numFmtId="0" fontId="34" fillId="8" borderId="22" xfId="0" applyFont="1" applyFill="1" applyBorder="1" applyAlignment="1" applyProtection="1">
      <alignment horizontal="center" vertical="center" wrapText="1"/>
    </xf>
    <xf numFmtId="0" fontId="34" fillId="8" borderId="64" xfId="0" applyFont="1" applyFill="1" applyBorder="1" applyAlignment="1" applyProtection="1">
      <alignment horizontal="center" vertical="center"/>
    </xf>
    <xf numFmtId="0" fontId="34" fillId="8" borderId="43" xfId="0" applyFont="1" applyFill="1" applyBorder="1" applyAlignment="1" applyProtection="1">
      <alignment horizontal="center" vertical="center"/>
    </xf>
    <xf numFmtId="0" fontId="34" fillId="8" borderId="64" xfId="7" applyNumberFormat="1" applyFont="1" applyFill="1" applyBorder="1" applyAlignment="1" applyProtection="1">
      <alignment horizontal="center" vertical="center" wrapText="1"/>
    </xf>
    <xf numFmtId="0" fontId="34" fillId="8" borderId="27" xfId="7" applyNumberFormat="1" applyFont="1" applyFill="1" applyBorder="1" applyAlignment="1" applyProtection="1">
      <alignment horizontal="center" vertical="center" wrapText="1"/>
    </xf>
    <xf numFmtId="0" fontId="32" fillId="4" borderId="7" xfId="0" applyFont="1" applyFill="1" applyBorder="1" applyAlignment="1" applyProtection="1">
      <alignment vertical="center" wrapText="1"/>
    </xf>
    <xf numFmtId="0" fontId="33" fillId="4" borderId="7" xfId="17" applyFont="1" applyFill="1" applyBorder="1" applyAlignment="1" applyProtection="1">
      <alignment vertical="center"/>
    </xf>
    <xf numFmtId="0" fontId="34" fillId="8" borderId="65" xfId="7" applyNumberFormat="1" applyFont="1" applyFill="1" applyBorder="1" applyAlignment="1" applyProtection="1">
      <alignment horizontal="center" vertical="center" wrapText="1"/>
    </xf>
    <xf numFmtId="0" fontId="34" fillId="12" borderId="22" xfId="0" applyFont="1" applyFill="1" applyBorder="1" applyAlignment="1" applyProtection="1">
      <alignment horizontal="center" vertical="center" wrapText="1"/>
    </xf>
    <xf numFmtId="0" fontId="34" fillId="12" borderId="64" xfId="0" applyFont="1" applyFill="1" applyBorder="1" applyAlignment="1" applyProtection="1">
      <alignment horizontal="center" vertical="center"/>
    </xf>
    <xf numFmtId="0" fontId="34" fillId="12" borderId="43" xfId="0" applyFont="1" applyFill="1" applyBorder="1" applyAlignment="1" applyProtection="1">
      <alignment horizontal="center" vertical="center"/>
    </xf>
    <xf numFmtId="0" fontId="34" fillId="12" borderId="64" xfId="7" applyNumberFormat="1" applyFont="1" applyFill="1" applyBorder="1" applyAlignment="1" applyProtection="1">
      <alignment horizontal="center" vertical="center" wrapText="1"/>
    </xf>
    <xf numFmtId="0" fontId="34" fillId="12" borderId="65" xfId="7" applyNumberFormat="1" applyFont="1" applyFill="1" applyBorder="1" applyAlignment="1" applyProtection="1">
      <alignment horizontal="center" vertical="center" wrapText="1"/>
    </xf>
    <xf numFmtId="0" fontId="34" fillId="12" borderId="27" xfId="7" applyNumberFormat="1" applyFont="1" applyFill="1" applyBorder="1" applyAlignment="1" applyProtection="1">
      <alignment horizontal="center" vertical="center" wrapText="1"/>
    </xf>
    <xf numFmtId="0" fontId="36" fillId="0" borderId="7" xfId="0" applyFont="1" applyFill="1" applyBorder="1" applyAlignment="1" applyProtection="1">
      <alignment horizontal="left" vertical="center" wrapText="1"/>
    </xf>
    <xf numFmtId="0" fontId="36" fillId="4" borderId="7" xfId="0" applyFont="1" applyFill="1" applyBorder="1" applyAlignment="1" applyProtection="1">
      <alignment horizontal="left" vertical="center" wrapText="1"/>
    </xf>
    <xf numFmtId="0" fontId="2" fillId="8" borderId="19" xfId="0" applyFont="1" applyFill="1" applyBorder="1" applyAlignment="1" applyProtection="1">
      <alignment horizontal="center" textRotation="90"/>
    </xf>
    <xf numFmtId="0" fontId="2" fillId="8" borderId="20" xfId="0" applyFont="1" applyFill="1" applyBorder="1" applyAlignment="1" applyProtection="1">
      <alignment horizontal="center" textRotation="90"/>
    </xf>
    <xf numFmtId="0" fontId="2" fillId="8" borderId="20" xfId="0" applyFont="1" applyFill="1" applyBorder="1" applyAlignment="1" applyProtection="1">
      <alignment horizontal="center" textRotation="90" wrapText="1"/>
    </xf>
    <xf numFmtId="0" fontId="2" fillId="8" borderId="21" xfId="0" applyFont="1" applyFill="1" applyBorder="1" applyAlignment="1" applyProtection="1">
      <alignment horizontal="center" textRotation="90" wrapText="1"/>
    </xf>
    <xf numFmtId="0" fontId="54" fillId="0" borderId="2" xfId="0" applyFont="1" applyBorder="1" applyAlignment="1" applyProtection="1">
      <alignment vertical="center" wrapText="1"/>
    </xf>
    <xf numFmtId="0" fontId="55" fillId="0" borderId="2" xfId="0" applyFont="1" applyBorder="1" applyAlignment="1" applyProtection="1">
      <alignment horizontal="center" vertical="center"/>
    </xf>
    <xf numFmtId="0" fontId="54" fillId="0" borderId="2" xfId="0" applyFont="1" applyBorder="1" applyAlignment="1" applyProtection="1">
      <alignment horizontal="center" vertical="center" wrapText="1"/>
    </xf>
    <xf numFmtId="0" fontId="54" fillId="0" borderId="2" xfId="0" applyFont="1" applyBorder="1" applyAlignment="1" applyProtection="1">
      <alignment vertical="center"/>
    </xf>
    <xf numFmtId="0" fontId="54" fillId="0" borderId="5" xfId="0" applyFont="1" applyBorder="1" applyAlignment="1" applyProtection="1">
      <alignment vertical="center" wrapText="1"/>
    </xf>
    <xf numFmtId="0" fontId="55" fillId="0" borderId="5" xfId="0" applyFont="1" applyBorder="1" applyAlignment="1" applyProtection="1">
      <alignment horizontal="center" vertical="center"/>
    </xf>
    <xf numFmtId="0" fontId="54" fillId="0" borderId="5" xfId="0" applyFont="1" applyBorder="1" applyAlignment="1" applyProtection="1">
      <alignment horizontal="center" vertical="center" wrapText="1"/>
    </xf>
    <xf numFmtId="0" fontId="55" fillId="5" borderId="2" xfId="0" applyFont="1" applyFill="1" applyBorder="1" applyAlignment="1" applyProtection="1">
      <alignment horizontal="center" vertical="center"/>
      <protection locked="0"/>
    </xf>
    <xf numFmtId="0" fontId="55" fillId="5" borderId="5" xfId="0" applyFont="1" applyFill="1" applyBorder="1" applyAlignment="1" applyProtection="1">
      <alignment horizontal="center" vertical="center"/>
      <protection locked="0"/>
    </xf>
    <xf numFmtId="0" fontId="56" fillId="18" borderId="56" xfId="0" applyFont="1" applyFill="1" applyBorder="1" applyAlignment="1" applyProtection="1">
      <alignment horizontal="center" vertical="center"/>
    </xf>
    <xf numFmtId="0" fontId="55" fillId="0" borderId="18" xfId="0" applyFont="1" applyBorder="1" applyAlignment="1" applyProtection="1">
      <alignment horizontal="center" vertical="center"/>
    </xf>
    <xf numFmtId="0" fontId="55" fillId="0" borderId="2" xfId="0" applyFont="1" applyBorder="1" applyAlignment="1" applyProtection="1">
      <alignment vertical="center"/>
    </xf>
    <xf numFmtId="0" fontId="55" fillId="0" borderId="2" xfId="0" applyFont="1" applyBorder="1" applyAlignment="1" applyProtection="1">
      <alignment vertical="center" wrapText="1"/>
    </xf>
    <xf numFmtId="0" fontId="55" fillId="0" borderId="2" xfId="0" applyFont="1" applyBorder="1" applyAlignment="1" applyProtection="1">
      <alignment horizontal="center" vertical="center" wrapText="1"/>
    </xf>
    <xf numFmtId="0" fontId="55" fillId="0" borderId="19" xfId="0" applyFont="1" applyBorder="1" applyAlignment="1" applyProtection="1">
      <alignment horizontal="center" vertical="center"/>
    </xf>
    <xf numFmtId="0" fontId="55" fillId="0" borderId="20" xfId="0" applyFont="1" applyBorder="1" applyAlignment="1" applyProtection="1">
      <alignment vertical="center"/>
    </xf>
    <xf numFmtId="0" fontId="55" fillId="0" borderId="20" xfId="0" applyFont="1" applyBorder="1" applyAlignment="1" applyProtection="1">
      <alignment vertical="center" wrapText="1"/>
    </xf>
    <xf numFmtId="0" fontId="55" fillId="0" borderId="20" xfId="0" applyFont="1" applyBorder="1" applyAlignment="1" applyProtection="1">
      <alignment horizontal="center" vertical="center" wrapText="1"/>
    </xf>
    <xf numFmtId="0" fontId="55" fillId="0" borderId="20" xfId="0" applyFont="1" applyBorder="1" applyAlignment="1" applyProtection="1">
      <alignment horizontal="center" vertical="center"/>
    </xf>
    <xf numFmtId="0" fontId="55" fillId="5" borderId="20" xfId="0" applyFont="1" applyFill="1" applyBorder="1" applyAlignment="1" applyProtection="1">
      <alignment horizontal="center" vertical="center"/>
      <protection locked="0"/>
    </xf>
    <xf numFmtId="0" fontId="0" fillId="5" borderId="0" xfId="0" applyFill="1" applyProtection="1">
      <protection locked="0"/>
    </xf>
    <xf numFmtId="0" fontId="0" fillId="5" borderId="0" xfId="0" applyFill="1" applyAlignment="1" applyProtection="1">
      <alignment horizontal="center"/>
      <protection locked="0"/>
    </xf>
    <xf numFmtId="0" fontId="0" fillId="0" borderId="0" xfId="0" applyAlignment="1" applyProtection="1">
      <alignment vertical="top"/>
    </xf>
    <xf numFmtId="0" fontId="32" fillId="0" borderId="0" xfId="0" applyFont="1" applyProtection="1"/>
    <xf numFmtId="49" fontId="31" fillId="8" borderId="56" xfId="0" applyNumberFormat="1" applyFont="1" applyFill="1" applyBorder="1" applyAlignment="1" applyProtection="1">
      <alignment horizontal="center" vertical="center"/>
    </xf>
    <xf numFmtId="49" fontId="32" fillId="0" borderId="18" xfId="0" applyNumberFormat="1" applyFont="1" applyBorder="1" applyAlignment="1" applyProtection="1">
      <alignment horizontal="center" vertical="center"/>
    </xf>
    <xf numFmtId="49" fontId="32" fillId="0" borderId="19" xfId="0" applyNumberFormat="1" applyFont="1" applyBorder="1" applyAlignment="1" applyProtection="1">
      <alignment horizontal="center" vertical="center"/>
    </xf>
    <xf numFmtId="0" fontId="31" fillId="8" borderId="56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Protection="1"/>
    <xf numFmtId="0" fontId="32" fillId="0" borderId="0" xfId="0" applyFont="1" applyBorder="1" applyProtection="1"/>
    <xf numFmtId="44" fontId="0" fillId="0" borderId="27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right"/>
    </xf>
    <xf numFmtId="0" fontId="30" fillId="0" borderId="0" xfId="0" applyFont="1" applyFill="1" applyBorder="1" applyAlignment="1" applyProtection="1">
      <alignment horizontal="right"/>
    </xf>
    <xf numFmtId="4" fontId="0" fillId="0" borderId="0" xfId="0" applyNumberFormat="1" applyFill="1" applyBorder="1" applyProtection="1"/>
    <xf numFmtId="0" fontId="0" fillId="0" borderId="0" xfId="0" applyFont="1" applyFill="1" applyBorder="1" applyAlignment="1" applyProtection="1">
      <alignment horizontal="right"/>
    </xf>
    <xf numFmtId="0" fontId="0" fillId="0" borderId="0" xfId="0" applyFont="1" applyFill="1" applyBorder="1" applyAlignment="1" applyProtection="1"/>
    <xf numFmtId="0" fontId="30" fillId="8" borderId="63" xfId="0" applyFont="1" applyFill="1" applyBorder="1" applyAlignment="1" applyProtection="1">
      <alignment vertical="center"/>
    </xf>
    <xf numFmtId="2" fontId="0" fillId="5" borderId="9" xfId="0" applyNumberFormat="1" applyFont="1" applyFill="1" applyBorder="1" applyAlignment="1" applyProtection="1">
      <alignment vertical="center" wrapText="1"/>
      <protection locked="0"/>
    </xf>
    <xf numFmtId="0" fontId="0" fillId="0" borderId="9" xfId="0" applyFont="1" applyFill="1" applyBorder="1" applyAlignment="1" applyProtection="1">
      <alignment vertical="center" wrapText="1"/>
    </xf>
    <xf numFmtId="44" fontId="0" fillId="0" borderId="75" xfId="0" applyNumberFormat="1" applyFont="1" applyFill="1" applyBorder="1" applyAlignment="1" applyProtection="1">
      <alignment vertical="center"/>
    </xf>
    <xf numFmtId="2" fontId="0" fillId="5" borderId="2" xfId="0" applyNumberFormat="1" applyFont="1" applyFill="1" applyBorder="1" applyAlignment="1" applyProtection="1">
      <alignment vertical="center" wrapText="1"/>
      <protection locked="0"/>
    </xf>
    <xf numFmtId="0" fontId="0" fillId="0" borderId="19" xfId="0" applyFont="1" applyFill="1" applyBorder="1" applyAlignment="1" applyProtection="1">
      <alignment horizontal="left" vertical="center" wrapText="1"/>
    </xf>
    <xf numFmtId="2" fontId="0" fillId="5" borderId="20" xfId="0" applyNumberFormat="1" applyFont="1" applyFill="1" applyBorder="1" applyAlignment="1" applyProtection="1">
      <alignment vertical="center" wrapText="1"/>
      <protection locked="0"/>
    </xf>
    <xf numFmtId="0" fontId="52" fillId="0" borderId="0" xfId="0" applyFont="1" applyFill="1" applyBorder="1" applyAlignment="1" applyProtection="1">
      <alignment horizontal="right" vertical="center" wrapText="1"/>
    </xf>
    <xf numFmtId="0" fontId="52" fillId="0" borderId="0" xfId="0" applyFont="1" applyAlignment="1" applyProtection="1"/>
    <xf numFmtId="44" fontId="32" fillId="5" borderId="26" xfId="0" applyNumberFormat="1" applyFont="1" applyFill="1" applyBorder="1" applyAlignment="1" applyProtection="1">
      <alignment vertical="center"/>
      <protection locked="0"/>
    </xf>
    <xf numFmtId="44" fontId="32" fillId="0" borderId="50" xfId="0" applyNumberFormat="1" applyFont="1" applyFill="1" applyBorder="1" applyAlignment="1" applyProtection="1">
      <alignment vertical="center"/>
    </xf>
    <xf numFmtId="0" fontId="31" fillId="0" borderId="0" xfId="0" applyFont="1" applyFill="1" applyBorder="1" applyAlignment="1" applyProtection="1">
      <alignment vertical="center"/>
    </xf>
    <xf numFmtId="2" fontId="32" fillId="5" borderId="2" xfId="0" applyNumberFormat="1" applyFont="1" applyFill="1" applyBorder="1" applyAlignment="1" applyProtection="1">
      <alignment horizontal="center" vertical="center"/>
      <protection locked="0"/>
    </xf>
    <xf numFmtId="2" fontId="32" fillId="5" borderId="20" xfId="0" applyNumberFormat="1" applyFont="1" applyFill="1" applyBorder="1" applyAlignment="1" applyProtection="1">
      <alignment horizontal="center" vertical="center"/>
      <protection locked="0"/>
    </xf>
    <xf numFmtId="2" fontId="32" fillId="0" borderId="5" xfId="0" applyNumberFormat="1" applyFont="1" applyBorder="1" applyAlignment="1" applyProtection="1">
      <alignment vertical="center" wrapText="1"/>
    </xf>
    <xf numFmtId="2" fontId="32" fillId="5" borderId="5" xfId="0" applyNumberFormat="1" applyFont="1" applyFill="1" applyBorder="1" applyAlignment="1" applyProtection="1">
      <alignment horizontal="center" vertical="center"/>
      <protection locked="0"/>
    </xf>
    <xf numFmtId="2" fontId="32" fillId="0" borderId="1" xfId="0" applyNumberFormat="1" applyFont="1" applyBorder="1" applyAlignment="1" applyProtection="1">
      <alignment vertical="center" wrapText="1"/>
    </xf>
    <xf numFmtId="2" fontId="32" fillId="0" borderId="1" xfId="0" applyNumberFormat="1" applyFont="1" applyBorder="1" applyAlignment="1" applyProtection="1">
      <alignment vertical="center"/>
    </xf>
    <xf numFmtId="2" fontId="32" fillId="0" borderId="28" xfId="0" applyNumberFormat="1" applyFont="1" applyFill="1" applyBorder="1" applyAlignment="1" applyProtection="1">
      <alignment vertical="center"/>
    </xf>
    <xf numFmtId="44" fontId="32" fillId="9" borderId="2" xfId="0" applyNumberFormat="1" applyFont="1" applyFill="1" applyBorder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32" fillId="8" borderId="2" xfId="0" applyNumberFormat="1" applyFont="1" applyFill="1" applyBorder="1" applyAlignment="1" applyProtection="1">
      <alignment horizontal="center" vertical="center"/>
    </xf>
    <xf numFmtId="0" fontId="32" fillId="8" borderId="78" xfId="0" applyFont="1" applyFill="1" applyBorder="1" applyProtection="1"/>
    <xf numFmtId="0" fontId="32" fillId="8" borderId="67" xfId="0" applyFont="1" applyFill="1" applyBorder="1" applyProtection="1"/>
    <xf numFmtId="0" fontId="32" fillId="8" borderId="20" xfId="0" applyNumberFormat="1" applyFont="1" applyFill="1" applyBorder="1" applyAlignment="1" applyProtection="1">
      <alignment horizontal="center" vertical="center"/>
    </xf>
    <xf numFmtId="0" fontId="0" fillId="8" borderId="63" xfId="0" applyFont="1" applyFill="1" applyBorder="1" applyAlignment="1" applyProtection="1">
      <alignment vertical="center"/>
    </xf>
    <xf numFmtId="0" fontId="32" fillId="6" borderId="20" xfId="0" applyFont="1" applyFill="1" applyBorder="1" applyAlignment="1" applyProtection="1">
      <alignment horizontal="center" vertical="center"/>
      <protection locked="0"/>
    </xf>
    <xf numFmtId="0" fontId="33" fillId="0" borderId="2" xfId="14" applyFont="1" applyBorder="1" applyAlignment="1" applyProtection="1">
      <alignment horizontal="center" vertical="center"/>
    </xf>
    <xf numFmtId="49" fontId="33" fillId="0" borderId="2" xfId="4" applyNumberFormat="1" applyFont="1" applyBorder="1" applyAlignment="1" applyProtection="1">
      <alignment vertical="center" wrapText="1"/>
    </xf>
    <xf numFmtId="0" fontId="55" fillId="21" borderId="2" xfId="0" applyFont="1" applyFill="1" applyBorder="1" applyAlignment="1" applyProtection="1">
      <alignment vertical="center" wrapText="1"/>
    </xf>
    <xf numFmtId="0" fontId="55" fillId="8" borderId="6" xfId="0" applyFont="1" applyFill="1" applyBorder="1" applyAlignment="1" applyProtection="1">
      <alignment horizontal="center" vertical="center"/>
    </xf>
    <xf numFmtId="0" fontId="55" fillId="8" borderId="2" xfId="0" applyFont="1" applyFill="1" applyBorder="1" applyAlignment="1" applyProtection="1">
      <alignment horizontal="center" vertical="center"/>
    </xf>
    <xf numFmtId="0" fontId="55" fillId="8" borderId="15" xfId="0" applyFont="1" applyFill="1" applyBorder="1" applyAlignment="1" applyProtection="1">
      <alignment horizontal="center" vertical="center"/>
    </xf>
    <xf numFmtId="0" fontId="55" fillId="21" borderId="20" xfId="0" applyFont="1" applyFill="1" applyBorder="1" applyAlignment="1" applyProtection="1">
      <alignment vertical="center" wrapText="1"/>
    </xf>
    <xf numFmtId="0" fontId="55" fillId="8" borderId="29" xfId="0" applyFont="1" applyFill="1" applyBorder="1" applyAlignment="1" applyProtection="1">
      <alignment horizontal="center" vertical="center"/>
    </xf>
    <xf numFmtId="0" fontId="55" fillId="8" borderId="20" xfId="0" applyFont="1" applyFill="1" applyBorder="1" applyAlignment="1" applyProtection="1">
      <alignment horizontal="center" vertical="center"/>
    </xf>
    <xf numFmtId="0" fontId="55" fillId="8" borderId="21" xfId="0" applyFont="1" applyFill="1" applyBorder="1" applyAlignment="1" applyProtection="1">
      <alignment horizontal="center" vertical="center"/>
    </xf>
    <xf numFmtId="0" fontId="55" fillId="0" borderId="20" xfId="0" applyFont="1" applyFill="1" applyBorder="1" applyAlignment="1" applyProtection="1">
      <alignment vertical="center" wrapText="1"/>
    </xf>
    <xf numFmtId="0" fontId="55" fillId="22" borderId="20" xfId="0" applyFont="1" applyFill="1" applyBorder="1" applyAlignment="1" applyProtection="1">
      <alignment horizontal="center" vertical="center"/>
    </xf>
    <xf numFmtId="0" fontId="55" fillId="0" borderId="2" xfId="0" applyFont="1" applyFill="1" applyBorder="1" applyAlignment="1" applyProtection="1">
      <alignment vertical="center" wrapText="1"/>
    </xf>
    <xf numFmtId="0" fontId="55" fillId="20" borderId="2" xfId="0" applyNumberFormat="1" applyFont="1" applyFill="1" applyBorder="1" applyAlignment="1" applyProtection="1">
      <alignment horizontal="center" vertical="center"/>
    </xf>
    <xf numFmtId="0" fontId="54" fillId="21" borderId="20" xfId="0" applyFont="1" applyFill="1" applyBorder="1" applyAlignment="1" applyProtection="1">
      <alignment vertical="center" wrapText="1"/>
    </xf>
    <xf numFmtId="0" fontId="55" fillId="20" borderId="20" xfId="0" applyFont="1" applyFill="1" applyBorder="1" applyAlignment="1" applyProtection="1">
      <alignment horizontal="center" vertical="center"/>
    </xf>
    <xf numFmtId="0" fontId="54" fillId="0" borderId="2" xfId="0" applyFont="1" applyFill="1" applyBorder="1" applyAlignment="1" applyProtection="1">
      <alignment vertical="center" wrapText="1"/>
    </xf>
    <xf numFmtId="0" fontId="4" fillId="0" borderId="20" xfId="0" applyFont="1" applyFill="1" applyBorder="1" applyAlignment="1" applyProtection="1">
      <alignment vertical="center" wrapText="1"/>
    </xf>
    <xf numFmtId="0" fontId="4" fillId="8" borderId="29" xfId="0" applyFont="1" applyFill="1" applyBorder="1" applyAlignment="1" applyProtection="1">
      <alignment horizontal="center" vertical="center"/>
    </xf>
    <xf numFmtId="0" fontId="4" fillId="8" borderId="20" xfId="0" applyFont="1" applyFill="1" applyBorder="1" applyAlignment="1" applyProtection="1">
      <alignment horizontal="center" vertical="center"/>
    </xf>
    <xf numFmtId="0" fontId="4" fillId="8" borderId="21" xfId="0" applyFont="1" applyFill="1" applyBorder="1" applyAlignment="1" applyProtection="1">
      <alignment horizontal="center" vertical="center"/>
    </xf>
    <xf numFmtId="2" fontId="34" fillId="8" borderId="19" xfId="0" applyNumberFormat="1" applyFont="1" applyFill="1" applyBorder="1" applyAlignment="1" applyProtection="1">
      <alignment horizontal="center" vertical="center" textRotation="90" wrapText="1"/>
    </xf>
    <xf numFmtId="2" fontId="34" fillId="8" borderId="21" xfId="0" applyNumberFormat="1" applyFont="1" applyFill="1" applyBorder="1" applyAlignment="1" applyProtection="1">
      <alignment horizontal="center" textRotation="90" wrapText="1"/>
    </xf>
    <xf numFmtId="44" fontId="32" fillId="5" borderId="5" xfId="0" applyNumberFormat="1" applyFont="1" applyFill="1" applyBorder="1" applyAlignment="1" applyProtection="1">
      <alignment vertical="center"/>
      <protection locked="0"/>
    </xf>
    <xf numFmtId="0" fontId="32" fillId="6" borderId="2" xfId="0" applyFont="1" applyFill="1" applyBorder="1" applyAlignment="1" applyProtection="1">
      <alignment horizontal="left" vertical="center"/>
      <protection locked="0"/>
    </xf>
    <xf numFmtId="0" fontId="32" fillId="6" borderId="26" xfId="0" applyFont="1" applyFill="1" applyBorder="1" applyAlignment="1" applyProtection="1">
      <alignment horizontal="left" vertical="center"/>
      <protection locked="0"/>
    </xf>
    <xf numFmtId="0" fontId="33" fillId="0" borderId="2" xfId="25" applyFont="1" applyBorder="1" applyProtection="1"/>
    <xf numFmtId="0" fontId="33" fillId="0" borderId="2" xfId="25" applyFont="1" applyBorder="1" applyAlignment="1" applyProtection="1">
      <alignment horizontal="left" vertical="center"/>
    </xf>
    <xf numFmtId="0" fontId="33" fillId="0" borderId="2" xfId="25" applyFont="1" applyBorder="1" applyAlignment="1" applyProtection="1">
      <alignment vertical="center"/>
    </xf>
    <xf numFmtId="0" fontId="33" fillId="0" borderId="2" xfId="25" applyFont="1" applyBorder="1" applyAlignment="1" applyProtection="1">
      <alignment vertical="center" wrapText="1"/>
    </xf>
    <xf numFmtId="0" fontId="33" fillId="0" borderId="2" xfId="25" applyFont="1" applyBorder="1" applyAlignment="1" applyProtection="1">
      <alignment horizontal="left" vertical="center" wrapText="1"/>
    </xf>
    <xf numFmtId="0" fontId="33" fillId="0" borderId="2" xfId="23" applyFont="1" applyBorder="1" applyAlignment="1" applyProtection="1">
      <alignment vertical="top" wrapText="1"/>
    </xf>
    <xf numFmtId="0" fontId="33" fillId="0" borderId="2" xfId="23" applyFont="1" applyBorder="1" applyAlignment="1" applyProtection="1">
      <alignment vertical="center" wrapText="1"/>
    </xf>
    <xf numFmtId="0" fontId="33" fillId="0" borderId="26" xfId="25" applyFont="1" applyBorder="1" applyAlignment="1" applyProtection="1">
      <alignment vertical="center" wrapText="1"/>
    </xf>
    <xf numFmtId="0" fontId="33" fillId="0" borderId="26" xfId="25" applyFont="1" applyBorder="1" applyAlignment="1" applyProtection="1">
      <alignment horizontal="left" vertical="center" wrapText="1"/>
    </xf>
    <xf numFmtId="0" fontId="33" fillId="0" borderId="26" xfId="0" applyFont="1" applyBorder="1" applyAlignment="1" applyProtection="1">
      <alignment horizontal="left" vertical="center"/>
    </xf>
    <xf numFmtId="0" fontId="32" fillId="0" borderId="26" xfId="0" applyFont="1" applyBorder="1" applyAlignment="1" applyProtection="1">
      <alignment horizontal="center" vertical="center"/>
    </xf>
    <xf numFmtId="2" fontId="31" fillId="8" borderId="35" xfId="0" applyNumberFormat="1" applyFont="1" applyFill="1" applyBorder="1" applyAlignment="1" applyProtection="1">
      <alignment horizontal="center" vertical="center"/>
    </xf>
    <xf numFmtId="2" fontId="0" fillId="0" borderId="0" xfId="0" applyNumberFormat="1" applyAlignment="1" applyProtection="1">
      <alignment horizontal="center"/>
    </xf>
    <xf numFmtId="2" fontId="31" fillId="8" borderId="2" xfId="0" applyNumberFormat="1" applyFont="1" applyFill="1" applyBorder="1" applyAlignment="1" applyProtection="1">
      <alignment horizontal="center" vertical="center"/>
    </xf>
    <xf numFmtId="2" fontId="52" fillId="0" borderId="0" xfId="0" applyNumberFormat="1" applyFont="1" applyAlignment="1" applyProtection="1">
      <alignment horizontal="left"/>
    </xf>
    <xf numFmtId="0" fontId="32" fillId="0" borderId="5" xfId="0" applyFont="1" applyFill="1" applyBorder="1" applyAlignment="1" applyProtection="1">
      <alignment horizontal="center" vertical="center" wrapText="1"/>
    </xf>
    <xf numFmtId="0" fontId="32" fillId="0" borderId="5" xfId="0" applyFont="1" applyFill="1" applyBorder="1" applyAlignment="1" applyProtection="1">
      <alignment horizontal="center" vertical="center"/>
    </xf>
    <xf numFmtId="0" fontId="32" fillId="0" borderId="7" xfId="0" applyFont="1" applyFill="1" applyBorder="1" applyAlignment="1" applyProtection="1">
      <alignment horizontal="center" vertical="center" wrapText="1"/>
    </xf>
    <xf numFmtId="0" fontId="32" fillId="0" borderId="2" xfId="0" applyFont="1" applyFill="1" applyBorder="1" applyAlignment="1" applyProtection="1">
      <alignment horizontal="center" vertical="center"/>
    </xf>
    <xf numFmtId="0" fontId="32" fillId="0" borderId="7" xfId="0" applyFont="1" applyFill="1" applyBorder="1" applyAlignment="1" applyProtection="1">
      <alignment horizontal="center" vertical="center"/>
    </xf>
    <xf numFmtId="0" fontId="37" fillId="0" borderId="0" xfId="0" applyFont="1" applyAlignment="1" applyProtection="1">
      <alignment horizontal="left"/>
    </xf>
    <xf numFmtId="0" fontId="31" fillId="8" borderId="35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31" fillId="12" borderId="2" xfId="0" applyFont="1" applyFill="1" applyBorder="1" applyAlignment="1" applyProtection="1">
      <alignment horizontal="center" vertical="center"/>
    </xf>
    <xf numFmtId="0" fontId="32" fillId="0" borderId="20" xfId="0" applyFont="1" applyFill="1" applyBorder="1" applyAlignment="1" applyProtection="1">
      <alignment horizontal="center" vertical="center" wrapText="1"/>
    </xf>
    <xf numFmtId="0" fontId="32" fillId="0" borderId="5" xfId="0" applyFont="1" applyFill="1" applyBorder="1" applyAlignment="1" applyProtection="1">
      <alignment horizontal="left" vertical="center" wrapText="1"/>
    </xf>
    <xf numFmtId="0" fontId="32" fillId="0" borderId="7" xfId="0" applyFont="1" applyFill="1" applyBorder="1" applyAlignment="1" applyProtection="1">
      <alignment horizontal="left" vertical="center" wrapText="1"/>
    </xf>
    <xf numFmtId="0" fontId="33" fillId="0" borderId="29" xfId="0" applyFont="1" applyFill="1" applyBorder="1" applyAlignment="1" applyProtection="1">
      <alignment horizontal="left" vertical="center" wrapText="1"/>
    </xf>
    <xf numFmtId="0" fontId="33" fillId="0" borderId="7" xfId="0" applyFont="1" applyFill="1" applyBorder="1" applyAlignment="1" applyProtection="1">
      <alignment horizontal="left" vertical="center" wrapText="1"/>
    </xf>
    <xf numFmtId="0" fontId="33" fillId="0" borderId="7" xfId="0" applyFont="1" applyFill="1" applyBorder="1" applyAlignment="1" applyProtection="1">
      <alignment horizontal="left" vertical="center"/>
    </xf>
    <xf numFmtId="0" fontId="32" fillId="0" borderId="5" xfId="4" applyFont="1" applyFill="1" applyBorder="1" applyAlignment="1" applyProtection="1">
      <alignment horizontal="center" vertical="center" wrapText="1"/>
    </xf>
    <xf numFmtId="0" fontId="29" fillId="0" borderId="0" xfId="4" applyAlignment="1" applyProtection="1">
      <alignment horizontal="center"/>
    </xf>
    <xf numFmtId="0" fontId="33" fillId="0" borderId="5" xfId="0" applyFont="1" applyFill="1" applyBorder="1" applyAlignment="1" applyProtection="1">
      <alignment horizontal="left" vertical="center" wrapText="1"/>
    </xf>
    <xf numFmtId="0" fontId="33" fillId="0" borderId="9" xfId="0" applyFont="1" applyFill="1" applyBorder="1" applyAlignment="1" applyProtection="1">
      <alignment horizontal="center" vertical="center" wrapText="1"/>
    </xf>
    <xf numFmtId="0" fontId="31" fillId="12" borderId="15" xfId="0" applyFont="1" applyFill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left"/>
    </xf>
    <xf numFmtId="0" fontId="0" fillId="0" borderId="0" xfId="0" applyFont="1" applyBorder="1" applyAlignment="1" applyProtection="1">
      <alignment horizontal="left" vertical="center"/>
    </xf>
    <xf numFmtId="0" fontId="33" fillId="0" borderId="5" xfId="0" applyFont="1" applyBorder="1" applyAlignment="1" applyProtection="1">
      <alignment horizontal="center" vertical="center" wrapText="1"/>
    </xf>
    <xf numFmtId="0" fontId="33" fillId="0" borderId="2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/>
    </xf>
    <xf numFmtId="0" fontId="32" fillId="0" borderId="0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32" fillId="0" borderId="7" xfId="0" applyFont="1" applyBorder="1" applyAlignment="1" applyProtection="1">
      <alignment horizontal="center" vertical="center" wrapText="1"/>
    </xf>
    <xf numFmtId="0" fontId="32" fillId="0" borderId="2" xfId="0" applyFont="1" applyBorder="1" applyAlignment="1" applyProtection="1">
      <alignment horizontal="center" vertical="center" wrapText="1"/>
    </xf>
    <xf numFmtId="0" fontId="32" fillId="0" borderId="20" xfId="0" applyFont="1" applyBorder="1" applyAlignment="1" applyProtection="1">
      <alignment horizontal="center" vertical="center" wrapText="1"/>
    </xf>
    <xf numFmtId="0" fontId="39" fillId="0" borderId="0" xfId="5" applyFont="1" applyAlignment="1" applyProtection="1"/>
    <xf numFmtId="0" fontId="38" fillId="0" borderId="0" xfId="5" applyFont="1" applyAlignment="1" applyProtection="1"/>
    <xf numFmtId="0" fontId="38" fillId="0" borderId="0" xfId="5" applyFont="1" applyBorder="1" applyAlignment="1" applyProtection="1">
      <alignment horizontal="left"/>
    </xf>
    <xf numFmtId="0" fontId="39" fillId="0" borderId="0" xfId="5" applyFont="1" applyBorder="1" applyAlignment="1" applyProtection="1">
      <alignment horizontal="left"/>
    </xf>
    <xf numFmtId="0" fontId="38" fillId="0" borderId="0" xfId="12" applyFont="1" applyAlignment="1" applyProtection="1"/>
    <xf numFmtId="0" fontId="39" fillId="0" borderId="0" xfId="5" applyFont="1" applyAlignment="1" applyProtection="1">
      <alignment horizontal="left"/>
    </xf>
    <xf numFmtId="0" fontId="38" fillId="0" borderId="0" xfId="5" applyFont="1" applyAlignment="1" applyProtection="1">
      <alignment horizontal="left"/>
    </xf>
    <xf numFmtId="0" fontId="33" fillId="0" borderId="5" xfId="12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2" fillId="8" borderId="35" xfId="0" applyFont="1" applyFill="1" applyBorder="1" applyAlignment="1" applyProtection="1">
      <alignment horizontal="center" vertical="center"/>
    </xf>
    <xf numFmtId="0" fontId="30" fillId="8" borderId="4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/>
    </xf>
    <xf numFmtId="0" fontId="30" fillId="8" borderId="43" xfId="0" applyFont="1" applyFill="1" applyBorder="1" applyAlignment="1" applyProtection="1">
      <alignment horizontal="center" vertical="center"/>
    </xf>
    <xf numFmtId="0" fontId="55" fillId="22" borderId="2" xfId="0" applyFont="1" applyFill="1" applyBorder="1" applyAlignment="1" applyProtection="1">
      <alignment horizontal="center" vertical="center"/>
    </xf>
    <xf numFmtId="44" fontId="0" fillId="0" borderId="23" xfId="0" applyNumberFormat="1" applyFill="1" applyBorder="1" applyAlignment="1" applyProtection="1">
      <alignment vertical="center"/>
    </xf>
    <xf numFmtId="2" fontId="55" fillId="5" borderId="15" xfId="0" applyNumberFormat="1" applyFont="1" applyFill="1" applyBorder="1" applyAlignment="1" applyProtection="1">
      <alignment horizontal="center" vertical="center"/>
      <protection locked="0"/>
    </xf>
    <xf numFmtId="2" fontId="55" fillId="5" borderId="21" xfId="0" applyNumberFormat="1" applyFont="1" applyFill="1" applyBorder="1" applyAlignment="1" applyProtection="1">
      <alignment horizontal="center" vertical="center"/>
      <protection locked="0"/>
    </xf>
    <xf numFmtId="2" fontId="32" fillId="5" borderId="15" xfId="0" applyNumberFormat="1" applyFont="1" applyFill="1" applyBorder="1" applyAlignment="1" applyProtection="1">
      <alignment horizontal="center" vertical="center"/>
      <protection locked="0"/>
    </xf>
    <xf numFmtId="2" fontId="32" fillId="5" borderId="21" xfId="0" applyNumberFormat="1" applyFont="1" applyFill="1" applyBorder="1" applyAlignment="1" applyProtection="1">
      <alignment horizontal="center" vertical="center"/>
      <protection locked="0"/>
    </xf>
    <xf numFmtId="2" fontId="31" fillId="8" borderId="55" xfId="0" applyNumberFormat="1" applyFont="1" applyFill="1" applyBorder="1" applyAlignment="1" applyProtection="1">
      <alignment horizontal="center" vertical="center" wrapText="1"/>
    </xf>
    <xf numFmtId="2" fontId="31" fillId="8" borderId="35" xfId="0" applyNumberFormat="1" applyFont="1" applyFill="1" applyBorder="1" applyAlignment="1" applyProtection="1">
      <alignment horizontal="center" vertical="center"/>
    </xf>
    <xf numFmtId="2" fontId="31" fillId="8" borderId="55" xfId="0" applyNumberFormat="1" applyFont="1" applyFill="1" applyBorder="1" applyAlignment="1" applyProtection="1">
      <alignment horizontal="center" vertical="center"/>
    </xf>
    <xf numFmtId="2" fontId="31" fillId="8" borderId="55" xfId="0" applyNumberFormat="1" applyFont="1" applyFill="1" applyBorder="1" applyAlignment="1" applyProtection="1">
      <alignment horizontal="center" vertical="center" textRotation="90" wrapText="1"/>
    </xf>
    <xf numFmtId="2" fontId="31" fillId="8" borderId="35" xfId="0" applyNumberFormat="1" applyFont="1" applyFill="1" applyBorder="1" applyAlignment="1" applyProtection="1">
      <alignment horizontal="center" vertical="center" textRotation="90" wrapText="1"/>
    </xf>
    <xf numFmtId="2" fontId="0" fillId="0" borderId="0" xfId="0" applyNumberFormat="1" applyAlignment="1" applyProtection="1">
      <alignment horizontal="center"/>
    </xf>
    <xf numFmtId="2" fontId="30" fillId="0" borderId="0" xfId="0" applyNumberFormat="1" applyFont="1" applyAlignment="1" applyProtection="1">
      <alignment horizontal="right" vertical="top" wrapText="1"/>
    </xf>
    <xf numFmtId="2" fontId="30" fillId="0" borderId="0" xfId="0" applyNumberFormat="1" applyFont="1" applyAlignment="1" applyProtection="1">
      <alignment horizontal="right" vertical="top"/>
    </xf>
    <xf numFmtId="2" fontId="37" fillId="0" borderId="0" xfId="0" applyNumberFormat="1" applyFont="1" applyAlignment="1" applyProtection="1">
      <alignment horizontal="left"/>
    </xf>
    <xf numFmtId="2" fontId="0" fillId="0" borderId="0" xfId="0" applyNumberFormat="1" applyBorder="1" applyAlignment="1" applyProtection="1">
      <alignment horizontal="left"/>
    </xf>
    <xf numFmtId="2" fontId="31" fillId="8" borderId="35" xfId="0" applyNumberFormat="1" applyFont="1" applyFill="1" applyBorder="1" applyAlignment="1" applyProtection="1">
      <alignment horizontal="center" vertical="center" wrapText="1"/>
    </xf>
    <xf numFmtId="2" fontId="31" fillId="8" borderId="69" xfId="0" applyNumberFormat="1" applyFont="1" applyFill="1" applyBorder="1" applyAlignment="1" applyProtection="1">
      <alignment horizontal="center" vertical="center"/>
    </xf>
    <xf numFmtId="2" fontId="31" fillId="8" borderId="34" xfId="0" applyNumberFormat="1" applyFont="1" applyFill="1" applyBorder="1" applyAlignment="1" applyProtection="1">
      <alignment horizontal="center" vertical="center"/>
    </xf>
    <xf numFmtId="2" fontId="31" fillId="8" borderId="18" xfId="0" applyNumberFormat="1" applyFont="1" applyFill="1" applyBorder="1" applyAlignment="1" applyProtection="1">
      <alignment horizontal="center" vertical="center"/>
    </xf>
    <xf numFmtId="2" fontId="31" fillId="8" borderId="2" xfId="0" applyNumberFormat="1" applyFont="1" applyFill="1" applyBorder="1" applyAlignment="1" applyProtection="1">
      <alignment horizontal="center" vertical="center"/>
    </xf>
    <xf numFmtId="2" fontId="52" fillId="0" borderId="0" xfId="0" applyNumberFormat="1" applyFont="1" applyBorder="1" applyAlignment="1" applyProtection="1">
      <alignment horizontal="left"/>
    </xf>
    <xf numFmtId="2" fontId="32" fillId="10" borderId="2" xfId="0" applyNumberFormat="1" applyFont="1" applyFill="1" applyBorder="1" applyAlignment="1" applyProtection="1">
      <alignment horizontal="center" vertical="center"/>
    </xf>
    <xf numFmtId="2" fontId="32" fillId="10" borderId="15" xfId="0" applyNumberFormat="1" applyFont="1" applyFill="1" applyBorder="1" applyAlignment="1" applyProtection="1">
      <alignment horizontal="center" vertical="center"/>
    </xf>
    <xf numFmtId="2" fontId="31" fillId="8" borderId="34" xfId="0" applyNumberFormat="1" applyFont="1" applyFill="1" applyBorder="1" applyAlignment="1" applyProtection="1">
      <alignment horizontal="left" vertical="center" wrapText="1"/>
    </xf>
    <xf numFmtId="2" fontId="31" fillId="8" borderId="76" xfId="0" applyNumberFormat="1" applyFont="1" applyFill="1" applyBorder="1" applyAlignment="1" applyProtection="1">
      <alignment horizontal="left" vertical="center" wrapText="1"/>
    </xf>
    <xf numFmtId="2" fontId="31" fillId="8" borderId="34" xfId="0" applyNumberFormat="1" applyFont="1" applyFill="1" applyBorder="1" applyAlignment="1" applyProtection="1">
      <alignment horizontal="left" vertical="center"/>
    </xf>
    <xf numFmtId="2" fontId="31" fillId="8" borderId="76" xfId="0" applyNumberFormat="1" applyFont="1" applyFill="1" applyBorder="1" applyAlignment="1" applyProtection="1">
      <alignment horizontal="left" vertical="center"/>
    </xf>
    <xf numFmtId="2" fontId="31" fillId="8" borderId="36" xfId="0" applyNumberFormat="1" applyFont="1" applyFill="1" applyBorder="1" applyAlignment="1" applyProtection="1">
      <alignment horizontal="left" vertical="center" wrapText="1"/>
    </xf>
    <xf numFmtId="2" fontId="31" fillId="8" borderId="71" xfId="0" applyNumberFormat="1" applyFont="1" applyFill="1" applyBorder="1" applyAlignment="1" applyProtection="1">
      <alignment horizontal="left" vertical="center" wrapText="1"/>
    </xf>
    <xf numFmtId="2" fontId="52" fillId="0" borderId="0" xfId="0" applyNumberFormat="1" applyFont="1" applyAlignment="1" applyProtection="1">
      <alignment horizontal="left"/>
    </xf>
    <xf numFmtId="0" fontId="31" fillId="8" borderId="55" xfId="0" applyFont="1" applyFill="1" applyBorder="1" applyAlignment="1" applyProtection="1">
      <alignment horizontal="center" vertical="center" wrapText="1"/>
    </xf>
    <xf numFmtId="0" fontId="31" fillId="8" borderId="35" xfId="0" applyFont="1" applyFill="1" applyBorder="1" applyAlignment="1" applyProtection="1">
      <alignment horizontal="center" vertical="center" wrapText="1"/>
    </xf>
    <xf numFmtId="0" fontId="31" fillId="8" borderId="56" xfId="0" applyFont="1" applyFill="1" applyBorder="1" applyAlignment="1" applyProtection="1">
      <alignment horizontal="center" vertical="center"/>
    </xf>
    <xf numFmtId="0" fontId="31" fillId="8" borderId="11" xfId="0" applyFont="1" applyFill="1" applyBorder="1" applyAlignment="1" applyProtection="1">
      <alignment horizontal="center" vertical="center"/>
    </xf>
    <xf numFmtId="0" fontId="31" fillId="8" borderId="57" xfId="0" applyFont="1" applyFill="1" applyBorder="1" applyAlignment="1" applyProtection="1">
      <alignment horizontal="center" vertical="center"/>
    </xf>
    <xf numFmtId="0" fontId="31" fillId="8" borderId="32" xfId="0" applyFont="1" applyFill="1" applyBorder="1" applyAlignment="1" applyProtection="1">
      <alignment horizontal="left" vertical="center" wrapText="1"/>
    </xf>
    <xf numFmtId="0" fontId="31" fillId="8" borderId="37" xfId="0" applyFont="1" applyFill="1" applyBorder="1" applyAlignment="1" applyProtection="1">
      <alignment horizontal="left" vertical="center" wrapText="1"/>
    </xf>
    <xf numFmtId="0" fontId="31" fillId="8" borderId="61" xfId="0" applyFont="1" applyFill="1" applyBorder="1" applyAlignment="1" applyProtection="1">
      <alignment horizontal="left" vertical="center" wrapText="1"/>
    </xf>
    <xf numFmtId="0" fontId="32" fillId="0" borderId="5" xfId="0" applyFont="1" applyFill="1" applyBorder="1" applyAlignment="1" applyProtection="1">
      <alignment horizontal="center" vertical="center" wrapText="1"/>
    </xf>
    <xf numFmtId="0" fontId="32" fillId="0" borderId="9" xfId="0" applyFont="1" applyFill="1" applyBorder="1" applyAlignment="1" applyProtection="1">
      <alignment horizontal="center" vertical="center" wrapText="1"/>
    </xf>
    <xf numFmtId="0" fontId="32" fillId="0" borderId="5" xfId="0" applyFont="1" applyFill="1" applyBorder="1" applyAlignment="1" applyProtection="1">
      <alignment horizontal="center" vertical="center"/>
    </xf>
    <xf numFmtId="0" fontId="32" fillId="0" borderId="9" xfId="0" applyFont="1" applyFill="1" applyBorder="1" applyAlignment="1" applyProtection="1">
      <alignment horizontal="center" vertical="center"/>
    </xf>
    <xf numFmtId="0" fontId="32" fillId="0" borderId="26" xfId="0" applyFont="1" applyFill="1" applyBorder="1" applyAlignment="1" applyProtection="1">
      <alignment horizontal="center" vertical="center"/>
    </xf>
    <xf numFmtId="0" fontId="32" fillId="10" borderId="2" xfId="0" applyFont="1" applyFill="1" applyBorder="1" applyAlignment="1" applyProtection="1">
      <alignment horizontal="center" vertical="center"/>
    </xf>
    <xf numFmtId="0" fontId="32" fillId="10" borderId="15" xfId="0" applyFont="1" applyFill="1" applyBorder="1" applyAlignment="1" applyProtection="1">
      <alignment horizontal="center" vertical="center"/>
    </xf>
    <xf numFmtId="0" fontId="31" fillId="8" borderId="62" xfId="0" applyFont="1" applyFill="1" applyBorder="1" applyAlignment="1" applyProtection="1">
      <alignment horizontal="left" vertical="center" wrapText="1"/>
    </xf>
    <xf numFmtId="0" fontId="31" fillId="8" borderId="43" xfId="0" applyFont="1" applyFill="1" applyBorder="1" applyAlignment="1" applyProtection="1">
      <alignment horizontal="left" vertical="center" wrapText="1"/>
    </xf>
    <xf numFmtId="0" fontId="31" fillId="8" borderId="23" xfId="0" applyFont="1" applyFill="1" applyBorder="1" applyAlignment="1" applyProtection="1">
      <alignment horizontal="left" vertical="center" wrapText="1"/>
    </xf>
    <xf numFmtId="0" fontId="31" fillId="8" borderId="22" xfId="0" applyFont="1" applyFill="1" applyBorder="1" applyAlignment="1" applyProtection="1">
      <alignment horizontal="left" vertical="center" wrapText="1"/>
    </xf>
    <xf numFmtId="0" fontId="31" fillId="8" borderId="12" xfId="0" applyFont="1" applyFill="1" applyBorder="1" applyAlignment="1" applyProtection="1">
      <alignment horizontal="left" vertical="center" wrapText="1"/>
    </xf>
    <xf numFmtId="0" fontId="31" fillId="8" borderId="34" xfId="0" applyFont="1" applyFill="1" applyBorder="1" applyAlignment="1" applyProtection="1">
      <alignment horizontal="left" vertical="center" wrapText="1"/>
    </xf>
    <xf numFmtId="0" fontId="31" fillId="8" borderId="76" xfId="0" applyFont="1" applyFill="1" applyBorder="1" applyAlignment="1" applyProtection="1">
      <alignment horizontal="left" vertical="center" wrapText="1"/>
    </xf>
    <xf numFmtId="0" fontId="32" fillId="0" borderId="7" xfId="0" applyFont="1" applyFill="1" applyBorder="1" applyAlignment="1" applyProtection="1">
      <alignment horizontal="center" vertical="center" wrapText="1"/>
    </xf>
    <xf numFmtId="0" fontId="32" fillId="0" borderId="2" xfId="0" applyFont="1" applyFill="1" applyBorder="1" applyAlignment="1" applyProtection="1">
      <alignment horizontal="center" vertical="center"/>
    </xf>
    <xf numFmtId="0" fontId="32" fillId="0" borderId="25" xfId="0" applyFont="1" applyFill="1" applyBorder="1" applyAlignment="1" applyProtection="1">
      <alignment horizontal="center" vertical="center"/>
    </xf>
    <xf numFmtId="0" fontId="32" fillId="0" borderId="7" xfId="0" applyFont="1" applyFill="1" applyBorder="1" applyAlignment="1" applyProtection="1">
      <alignment horizontal="center" vertical="center"/>
    </xf>
    <xf numFmtId="0" fontId="37" fillId="0" borderId="0" xfId="0" applyFont="1" applyAlignment="1" applyProtection="1">
      <alignment horizontal="left"/>
    </xf>
    <xf numFmtId="0" fontId="31" fillId="8" borderId="55" xfId="0" applyFont="1" applyFill="1" applyBorder="1" applyAlignment="1" applyProtection="1">
      <alignment horizontal="center" vertical="center"/>
    </xf>
    <xf numFmtId="0" fontId="31" fillId="8" borderId="35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30" fillId="0" borderId="0" xfId="0" applyFont="1" applyAlignment="1" applyProtection="1">
      <alignment horizontal="right" vertical="top"/>
    </xf>
    <xf numFmtId="0" fontId="31" fillId="8" borderId="18" xfId="0" applyFont="1" applyFill="1" applyBorder="1" applyAlignment="1" applyProtection="1">
      <alignment horizontal="center" vertical="center"/>
    </xf>
    <xf numFmtId="0" fontId="31" fillId="8" borderId="2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/>
    </xf>
    <xf numFmtId="0" fontId="31" fillId="8" borderId="15" xfId="0" applyFont="1" applyFill="1" applyBorder="1" applyAlignment="1" applyProtection="1">
      <alignment horizontal="center" vertical="center"/>
    </xf>
    <xf numFmtId="0" fontId="31" fillId="8" borderId="55" xfId="0" applyFont="1" applyFill="1" applyBorder="1" applyAlignment="1" applyProtection="1">
      <alignment horizontal="center" vertical="center" textRotation="90" wrapText="1"/>
    </xf>
    <xf numFmtId="0" fontId="31" fillId="8" borderId="35" xfId="0" applyFont="1" applyFill="1" applyBorder="1" applyAlignment="1" applyProtection="1">
      <alignment horizontal="center" vertical="center" textRotation="90" wrapText="1"/>
    </xf>
    <xf numFmtId="44" fontId="32" fillId="10" borderId="1" xfId="0" applyNumberFormat="1" applyFont="1" applyFill="1" applyBorder="1" applyAlignment="1" applyProtection="1">
      <alignment horizontal="center" vertical="center"/>
    </xf>
    <xf numFmtId="44" fontId="32" fillId="10" borderId="78" xfId="0" applyNumberFormat="1" applyFont="1" applyFill="1" applyBorder="1" applyAlignment="1" applyProtection="1">
      <alignment horizontal="center" vertical="center"/>
    </xf>
    <xf numFmtId="0" fontId="30" fillId="0" borderId="0" xfId="0" applyFont="1" applyAlignment="1" applyProtection="1">
      <alignment horizontal="right" vertical="top" wrapText="1"/>
    </xf>
    <xf numFmtId="0" fontId="32" fillId="10" borderId="1" xfId="0" applyFont="1" applyFill="1" applyBorder="1" applyAlignment="1" applyProtection="1">
      <alignment horizontal="center" vertical="center"/>
    </xf>
    <xf numFmtId="0" fontId="32" fillId="10" borderId="78" xfId="0" applyFont="1" applyFill="1" applyBorder="1" applyAlignment="1" applyProtection="1">
      <alignment horizontal="center" vertical="center"/>
    </xf>
    <xf numFmtId="0" fontId="31" fillId="8" borderId="34" xfId="0" applyFont="1" applyFill="1" applyBorder="1" applyAlignment="1" applyProtection="1">
      <alignment horizontal="left" vertical="center"/>
    </xf>
    <xf numFmtId="0" fontId="31" fillId="8" borderId="76" xfId="0" applyFont="1" applyFill="1" applyBorder="1" applyAlignment="1" applyProtection="1">
      <alignment horizontal="left" vertical="center"/>
    </xf>
    <xf numFmtId="0" fontId="31" fillId="12" borderId="55" xfId="0" applyFont="1" applyFill="1" applyBorder="1" applyAlignment="1" applyProtection="1">
      <alignment horizontal="center" vertical="center" wrapText="1"/>
    </xf>
    <xf numFmtId="0" fontId="31" fillId="12" borderId="35" xfId="0" applyFont="1" applyFill="1" applyBorder="1" applyAlignment="1" applyProtection="1">
      <alignment horizontal="center" vertical="center"/>
    </xf>
    <xf numFmtId="0" fontId="31" fillId="12" borderId="55" xfId="0" applyFont="1" applyFill="1" applyBorder="1" applyAlignment="1" applyProtection="1">
      <alignment horizontal="center" vertical="center"/>
    </xf>
    <xf numFmtId="0" fontId="31" fillId="12" borderId="35" xfId="0" applyFont="1" applyFill="1" applyBorder="1" applyAlignment="1" applyProtection="1">
      <alignment horizontal="center" vertical="center" wrapText="1"/>
    </xf>
    <xf numFmtId="0" fontId="31" fillId="12" borderId="18" xfId="0" applyFont="1" applyFill="1" applyBorder="1" applyAlignment="1" applyProtection="1">
      <alignment horizontal="center" vertical="center"/>
    </xf>
    <xf numFmtId="0" fontId="31" fillId="12" borderId="2" xfId="0" applyFont="1" applyFill="1" applyBorder="1" applyAlignment="1" applyProtection="1">
      <alignment horizontal="center" vertical="center"/>
    </xf>
    <xf numFmtId="0" fontId="32" fillId="10" borderId="4" xfId="0" applyFont="1" applyFill="1" applyBorder="1" applyAlignment="1" applyProtection="1">
      <alignment horizontal="center" vertical="center"/>
    </xf>
    <xf numFmtId="0" fontId="32" fillId="10" borderId="76" xfId="0" applyFont="1" applyFill="1" applyBorder="1" applyAlignment="1" applyProtection="1">
      <alignment horizontal="center" vertical="center"/>
    </xf>
    <xf numFmtId="0" fontId="31" fillId="12" borderId="55" xfId="0" applyFont="1" applyFill="1" applyBorder="1" applyAlignment="1" applyProtection="1">
      <alignment horizontal="center" vertical="center" textRotation="90" wrapText="1"/>
    </xf>
    <xf numFmtId="0" fontId="31" fillId="12" borderId="35" xfId="0" applyFont="1" applyFill="1" applyBorder="1" applyAlignment="1" applyProtection="1">
      <alignment horizontal="center" vertical="center" textRotation="90" wrapText="1"/>
    </xf>
    <xf numFmtId="0" fontId="52" fillId="0" borderId="0" xfId="0" applyFont="1" applyBorder="1" applyAlignment="1" applyProtection="1">
      <alignment horizontal="left"/>
    </xf>
    <xf numFmtId="0" fontId="32" fillId="0" borderId="20" xfId="0" applyFont="1" applyFill="1" applyBorder="1" applyAlignment="1" applyProtection="1">
      <alignment horizontal="center" vertical="center" wrapText="1"/>
    </xf>
    <xf numFmtId="0" fontId="34" fillId="8" borderId="34" xfId="0" applyFont="1" applyFill="1" applyBorder="1" applyAlignment="1" applyProtection="1">
      <alignment horizontal="left" vertical="center" wrapText="1"/>
    </xf>
    <xf numFmtId="0" fontId="34" fillId="8" borderId="76" xfId="0" applyFont="1" applyFill="1" applyBorder="1" applyAlignment="1" applyProtection="1">
      <alignment horizontal="left" vertical="center" wrapText="1"/>
    </xf>
    <xf numFmtId="0" fontId="32" fillId="0" borderId="5" xfId="0" applyFont="1" applyFill="1" applyBorder="1" applyAlignment="1" applyProtection="1">
      <alignment horizontal="left" vertical="center" wrapText="1"/>
    </xf>
    <xf numFmtId="0" fontId="32" fillId="0" borderId="7" xfId="0" applyFont="1" applyFill="1" applyBorder="1" applyAlignment="1" applyProtection="1">
      <alignment horizontal="left" vertical="center" wrapText="1"/>
    </xf>
    <xf numFmtId="0" fontId="32" fillId="0" borderId="5" xfId="0" applyFont="1" applyFill="1" applyBorder="1" applyAlignment="1" applyProtection="1">
      <alignment horizontal="left" vertical="center"/>
    </xf>
    <xf numFmtId="0" fontId="32" fillId="0" borderId="7" xfId="0" applyFont="1" applyFill="1" applyBorder="1" applyAlignment="1" applyProtection="1">
      <alignment horizontal="left" vertical="center"/>
    </xf>
    <xf numFmtId="0" fontId="32" fillId="0" borderId="9" xfId="0" applyFont="1" applyFill="1" applyBorder="1" applyAlignment="1" applyProtection="1">
      <alignment horizontal="left" vertical="center"/>
    </xf>
    <xf numFmtId="0" fontId="32" fillId="0" borderId="9" xfId="0" applyFont="1" applyFill="1" applyBorder="1" applyAlignment="1" applyProtection="1">
      <alignment horizontal="left" vertical="center" wrapText="1"/>
    </xf>
    <xf numFmtId="0" fontId="33" fillId="0" borderId="28" xfId="0" applyFont="1" applyFill="1" applyBorder="1" applyAlignment="1" applyProtection="1">
      <alignment horizontal="left" vertical="center" wrapText="1"/>
    </xf>
    <xf numFmtId="0" fontId="33" fillId="0" borderId="79" xfId="0" applyFont="1" applyFill="1" applyBorder="1" applyAlignment="1" applyProtection="1">
      <alignment horizontal="left" vertical="center" wrapText="1"/>
    </xf>
    <xf numFmtId="0" fontId="33" fillId="0" borderId="29" xfId="0" applyFont="1" applyFill="1" applyBorder="1" applyAlignment="1" applyProtection="1">
      <alignment horizontal="left" vertical="center" wrapText="1"/>
    </xf>
    <xf numFmtId="0" fontId="33" fillId="0" borderId="25" xfId="0" applyFont="1" applyFill="1" applyBorder="1" applyAlignment="1" applyProtection="1">
      <alignment horizontal="left" vertical="center" wrapText="1"/>
    </xf>
    <xf numFmtId="0" fontId="33" fillId="0" borderId="9" xfId="0" applyFont="1" applyFill="1" applyBorder="1" applyAlignment="1" applyProtection="1">
      <alignment horizontal="left" vertical="center" wrapText="1"/>
    </xf>
    <xf numFmtId="0" fontId="33" fillId="0" borderId="7" xfId="0" applyFont="1" applyFill="1" applyBorder="1" applyAlignment="1" applyProtection="1">
      <alignment horizontal="left" vertical="center" wrapText="1"/>
    </xf>
    <xf numFmtId="0" fontId="33" fillId="0" borderId="5" xfId="0" applyFont="1" applyFill="1" applyBorder="1" applyAlignment="1" applyProtection="1">
      <alignment horizontal="left" vertical="center"/>
    </xf>
    <xf numFmtId="0" fontId="33" fillId="0" borderId="9" xfId="0" applyFont="1" applyFill="1" applyBorder="1" applyAlignment="1" applyProtection="1">
      <alignment horizontal="left" vertical="center"/>
    </xf>
    <xf numFmtId="0" fontId="33" fillId="0" borderId="7" xfId="0" applyFont="1" applyFill="1" applyBorder="1" applyAlignment="1" applyProtection="1">
      <alignment horizontal="left" vertical="center"/>
    </xf>
    <xf numFmtId="0" fontId="32" fillId="10" borderId="11" xfId="0" applyFont="1" applyFill="1" applyBorder="1" applyAlignment="1" applyProtection="1">
      <alignment horizontal="center" vertical="center"/>
    </xf>
    <xf numFmtId="0" fontId="32" fillId="10" borderId="57" xfId="0" applyFont="1" applyFill="1" applyBorder="1" applyAlignment="1" applyProtection="1">
      <alignment horizontal="center" vertical="center"/>
    </xf>
    <xf numFmtId="0" fontId="31" fillId="12" borderId="60" xfId="0" applyFont="1" applyFill="1" applyBorder="1" applyAlignment="1" applyProtection="1">
      <alignment horizontal="center" vertical="center"/>
    </xf>
    <xf numFmtId="0" fontId="31" fillId="12" borderId="37" xfId="0" applyFont="1" applyFill="1" applyBorder="1" applyAlignment="1" applyProtection="1">
      <alignment horizontal="center" vertical="center"/>
    </xf>
    <xf numFmtId="0" fontId="32" fillId="10" borderId="3" xfId="0" applyFont="1" applyFill="1" applyBorder="1" applyAlignment="1" applyProtection="1">
      <alignment horizontal="center" vertical="center"/>
    </xf>
    <xf numFmtId="0" fontId="32" fillId="10" borderId="80" xfId="0" applyFont="1" applyFill="1" applyBorder="1" applyAlignment="1" applyProtection="1">
      <alignment horizontal="center" vertical="center"/>
    </xf>
    <xf numFmtId="0" fontId="31" fillId="8" borderId="85" xfId="4" applyFont="1" applyFill="1" applyBorder="1" applyAlignment="1" applyProtection="1">
      <alignment horizontal="left" vertical="center" wrapText="1"/>
    </xf>
    <xf numFmtId="0" fontId="31" fillId="8" borderId="39" xfId="4" applyFont="1" applyFill="1" applyBorder="1" applyAlignment="1" applyProtection="1">
      <alignment horizontal="left" vertical="center" wrapText="1"/>
    </xf>
    <xf numFmtId="0" fontId="31" fillId="8" borderId="77" xfId="4" applyFont="1" applyFill="1" applyBorder="1" applyAlignment="1" applyProtection="1">
      <alignment horizontal="left" vertical="center" wrapText="1"/>
    </xf>
    <xf numFmtId="0" fontId="32" fillId="0" borderId="5" xfId="4" applyFont="1" applyFill="1" applyBorder="1" applyAlignment="1" applyProtection="1">
      <alignment horizontal="center" vertical="center" wrapText="1"/>
    </xf>
    <xf numFmtId="0" fontId="32" fillId="0" borderId="9" xfId="4" applyFont="1" applyFill="1" applyBorder="1" applyAlignment="1" applyProtection="1">
      <alignment horizontal="center" vertical="center" wrapText="1"/>
    </xf>
    <xf numFmtId="44" fontId="32" fillId="10" borderId="1" xfId="4" applyNumberFormat="1" applyFont="1" applyFill="1" applyBorder="1" applyAlignment="1" applyProtection="1">
      <alignment horizontal="center" vertical="center"/>
    </xf>
    <xf numFmtId="44" fontId="32" fillId="10" borderId="78" xfId="4" applyNumberFormat="1" applyFont="1" applyFill="1" applyBorder="1" applyAlignment="1" applyProtection="1">
      <alignment horizontal="center" vertical="center"/>
    </xf>
    <xf numFmtId="0" fontId="30" fillId="0" borderId="0" xfId="4" applyFont="1" applyAlignment="1" applyProtection="1">
      <alignment horizontal="right" vertical="top"/>
    </xf>
    <xf numFmtId="0" fontId="37" fillId="0" borderId="0" xfId="4" applyFont="1" applyAlignment="1" applyProtection="1">
      <alignment horizontal="left"/>
    </xf>
    <xf numFmtId="0" fontId="29" fillId="0" borderId="0" xfId="4" applyBorder="1" applyAlignment="1" applyProtection="1">
      <alignment horizontal="left"/>
    </xf>
    <xf numFmtId="0" fontId="31" fillId="12" borderId="56" xfId="4" applyFont="1" applyFill="1" applyBorder="1" applyAlignment="1" applyProtection="1">
      <alignment horizontal="center" vertical="center"/>
    </xf>
    <xf numFmtId="0" fontId="31" fillId="12" borderId="11" xfId="4" applyFont="1" applyFill="1" applyBorder="1" applyAlignment="1" applyProtection="1">
      <alignment horizontal="center" vertical="center"/>
    </xf>
    <xf numFmtId="0" fontId="31" fillId="12" borderId="55" xfId="4" applyFont="1" applyFill="1" applyBorder="1" applyAlignment="1" applyProtection="1">
      <alignment horizontal="center" vertical="center" wrapText="1"/>
    </xf>
    <xf numFmtId="0" fontId="31" fillId="12" borderId="35" xfId="4" applyFont="1" applyFill="1" applyBorder="1" applyAlignment="1" applyProtection="1">
      <alignment horizontal="center" vertical="center" wrapText="1"/>
    </xf>
    <xf numFmtId="0" fontId="31" fillId="12" borderId="86" xfId="4" applyFont="1" applyFill="1" applyBorder="1" applyAlignment="1" applyProtection="1">
      <alignment horizontal="center" vertical="center" wrapText="1"/>
    </xf>
    <xf numFmtId="0" fontId="31" fillId="12" borderId="18" xfId="4" applyFont="1" applyFill="1" applyBorder="1" applyAlignment="1" applyProtection="1">
      <alignment horizontal="center" vertical="center"/>
    </xf>
    <xf numFmtId="0" fontId="31" fillId="12" borderId="2" xfId="4" applyFont="1" applyFill="1" applyBorder="1" applyAlignment="1" applyProtection="1">
      <alignment horizontal="center" vertical="center"/>
    </xf>
    <xf numFmtId="0" fontId="29" fillId="0" borderId="0" xfId="4" applyAlignment="1" applyProtection="1">
      <alignment horizontal="center"/>
    </xf>
    <xf numFmtId="0" fontId="31" fillId="12" borderId="35" xfId="4" applyFont="1" applyFill="1" applyBorder="1" applyAlignment="1" applyProtection="1">
      <alignment horizontal="center" vertical="center"/>
    </xf>
    <xf numFmtId="0" fontId="31" fillId="12" borderId="86" xfId="4" applyFont="1" applyFill="1" applyBorder="1" applyAlignment="1" applyProtection="1">
      <alignment horizontal="center" vertical="center"/>
    </xf>
    <xf numFmtId="0" fontId="31" fillId="12" borderId="55" xfId="4" applyFont="1" applyFill="1" applyBorder="1" applyAlignment="1" applyProtection="1">
      <alignment horizontal="center" vertical="center"/>
    </xf>
    <xf numFmtId="0" fontId="31" fillId="12" borderId="86" xfId="0" applyFont="1" applyFill="1" applyBorder="1" applyAlignment="1" applyProtection="1">
      <alignment horizontal="center" vertical="center" textRotation="90" wrapText="1"/>
    </xf>
    <xf numFmtId="0" fontId="31" fillId="8" borderId="12" xfId="4" applyFont="1" applyFill="1" applyBorder="1" applyAlignment="1" applyProtection="1">
      <alignment horizontal="left" vertical="center" wrapText="1"/>
    </xf>
    <xf numFmtId="0" fontId="31" fillId="8" borderId="34" xfId="4" applyFont="1" applyFill="1" applyBorder="1" applyAlignment="1" applyProtection="1">
      <alignment horizontal="left" vertical="center" wrapText="1"/>
    </xf>
    <xf numFmtId="0" fontId="31" fillId="8" borderId="76" xfId="4" applyFont="1" applyFill="1" applyBorder="1" applyAlignment="1" applyProtection="1">
      <alignment horizontal="left" vertical="center" wrapText="1"/>
    </xf>
    <xf numFmtId="0" fontId="32" fillId="0" borderId="26" xfId="4" applyFont="1" applyFill="1" applyBorder="1" applyAlignment="1" applyProtection="1">
      <alignment horizontal="center" vertical="center" wrapText="1"/>
    </xf>
    <xf numFmtId="0" fontId="31" fillId="12" borderId="86" xfId="0" applyFont="1" applyFill="1" applyBorder="1" applyAlignment="1" applyProtection="1">
      <alignment horizontal="center" vertical="center"/>
    </xf>
    <xf numFmtId="0" fontId="31" fillId="12" borderId="86" xfId="0" applyFont="1" applyFill="1" applyBorder="1" applyAlignment="1" applyProtection="1">
      <alignment horizontal="center" vertical="center" wrapText="1"/>
    </xf>
    <xf numFmtId="0" fontId="31" fillId="8" borderId="39" xfId="0" applyFont="1" applyFill="1" applyBorder="1" applyAlignment="1" applyProtection="1">
      <alignment horizontal="left" vertical="center" wrapText="1"/>
    </xf>
    <xf numFmtId="0" fontId="31" fillId="8" borderId="77" xfId="0" applyFont="1" applyFill="1" applyBorder="1" applyAlignment="1" applyProtection="1">
      <alignment horizontal="left" vertical="center" wrapText="1"/>
    </xf>
    <xf numFmtId="0" fontId="55" fillId="17" borderId="2" xfId="0" applyFont="1" applyFill="1" applyBorder="1" applyAlignment="1" applyProtection="1">
      <alignment horizontal="center" vertical="center"/>
    </xf>
    <xf numFmtId="0" fontId="55" fillId="17" borderId="15" xfId="0" applyFont="1" applyFill="1" applyBorder="1" applyAlignment="1" applyProtection="1">
      <alignment horizontal="center" vertical="center"/>
    </xf>
    <xf numFmtId="0" fontId="33" fillId="0" borderId="5" xfId="0" applyFont="1" applyFill="1" applyBorder="1" applyAlignment="1" applyProtection="1">
      <alignment horizontal="left" vertical="center" wrapText="1"/>
    </xf>
    <xf numFmtId="0" fontId="33" fillId="0" borderId="26" xfId="0" applyFont="1" applyFill="1" applyBorder="1" applyAlignment="1" applyProtection="1">
      <alignment horizontal="left" vertical="center" wrapText="1"/>
    </xf>
    <xf numFmtId="0" fontId="32" fillId="10" borderId="10" xfId="0" applyFont="1" applyFill="1" applyBorder="1" applyAlignment="1" applyProtection="1">
      <alignment horizontal="center" vertical="center"/>
    </xf>
    <xf numFmtId="0" fontId="32" fillId="10" borderId="77" xfId="0" applyFont="1" applyFill="1" applyBorder="1" applyAlignment="1" applyProtection="1">
      <alignment horizontal="center" vertical="center"/>
    </xf>
    <xf numFmtId="0" fontId="33" fillId="0" borderId="9" xfId="0" applyFont="1" applyFill="1" applyBorder="1" applyAlignment="1" applyProtection="1">
      <alignment horizontal="center" vertical="center" wrapText="1"/>
    </xf>
    <xf numFmtId="0" fontId="56" fillId="19" borderId="11" xfId="0" applyFont="1" applyFill="1" applyBorder="1" applyAlignment="1" applyProtection="1">
      <alignment vertical="center"/>
    </xf>
    <xf numFmtId="0" fontId="56" fillId="19" borderId="57" xfId="0" applyFont="1" applyFill="1" applyBorder="1" applyAlignment="1" applyProtection="1">
      <alignment vertical="center"/>
    </xf>
    <xf numFmtId="2" fontId="31" fillId="8" borderId="86" xfId="0" applyNumberFormat="1" applyFont="1" applyFill="1" applyBorder="1" applyAlignment="1" applyProtection="1">
      <alignment horizontal="center" vertical="center"/>
    </xf>
    <xf numFmtId="2" fontId="31" fillId="8" borderId="86" xfId="0" applyNumberFormat="1" applyFont="1" applyFill="1" applyBorder="1" applyAlignment="1" applyProtection="1">
      <alignment horizontal="center" vertical="center" textRotation="90" wrapText="1"/>
    </xf>
    <xf numFmtId="2" fontId="31" fillId="8" borderId="86" xfId="0" applyNumberFormat="1" applyFont="1" applyFill="1" applyBorder="1" applyAlignment="1" applyProtection="1">
      <alignment horizontal="center" vertical="center" wrapText="1"/>
    </xf>
    <xf numFmtId="2" fontId="31" fillId="8" borderId="39" xfId="0" applyNumberFormat="1" applyFont="1" applyFill="1" applyBorder="1" applyAlignment="1" applyProtection="1">
      <alignment horizontal="left" vertical="center" wrapText="1"/>
    </xf>
    <xf numFmtId="2" fontId="31" fillId="8" borderId="77" xfId="0" applyNumberFormat="1" applyFont="1" applyFill="1" applyBorder="1" applyAlignment="1" applyProtection="1">
      <alignment horizontal="left" vertical="center" wrapText="1"/>
    </xf>
    <xf numFmtId="2" fontId="31" fillId="8" borderId="39" xfId="0" applyNumberFormat="1" applyFont="1" applyFill="1" applyBorder="1" applyAlignment="1" applyProtection="1">
      <alignment horizontal="left" vertical="center"/>
    </xf>
    <xf numFmtId="2" fontId="31" fillId="8" borderId="77" xfId="0" applyNumberFormat="1" applyFont="1" applyFill="1" applyBorder="1" applyAlignment="1" applyProtection="1">
      <alignment horizontal="left" vertical="center"/>
    </xf>
    <xf numFmtId="0" fontId="52" fillId="0" borderId="37" xfId="0" applyFont="1" applyBorder="1" applyAlignment="1" applyProtection="1">
      <alignment horizontal="center"/>
    </xf>
    <xf numFmtId="0" fontId="31" fillId="8" borderId="86" xfId="0" applyFont="1" applyFill="1" applyBorder="1" applyAlignment="1" applyProtection="1">
      <alignment horizontal="center" vertical="center" wrapText="1"/>
    </xf>
    <xf numFmtId="0" fontId="31" fillId="8" borderId="39" xfId="0" applyFont="1" applyFill="1" applyBorder="1" applyAlignment="1" applyProtection="1">
      <alignment horizontal="left" vertical="center"/>
    </xf>
    <xf numFmtId="0" fontId="31" fillId="8" borderId="77" xfId="0" applyFont="1" applyFill="1" applyBorder="1" applyAlignment="1" applyProtection="1">
      <alignment horizontal="left" vertical="center"/>
    </xf>
    <xf numFmtId="0" fontId="31" fillId="12" borderId="15" xfId="0" applyFont="1" applyFill="1" applyBorder="1" applyAlignment="1" applyProtection="1">
      <alignment horizontal="center" vertical="center"/>
    </xf>
    <xf numFmtId="0" fontId="31" fillId="12" borderId="56" xfId="0" applyFont="1" applyFill="1" applyBorder="1" applyAlignment="1" applyProtection="1">
      <alignment horizontal="center" vertical="center"/>
    </xf>
    <xf numFmtId="0" fontId="31" fillId="12" borderId="11" xfId="0" applyFont="1" applyFill="1" applyBorder="1" applyAlignment="1" applyProtection="1">
      <alignment horizontal="center" vertical="center"/>
    </xf>
    <xf numFmtId="0" fontId="31" fillId="12" borderId="57" xfId="0" applyFont="1" applyFill="1" applyBorder="1" applyAlignment="1" applyProtection="1">
      <alignment horizontal="center" vertical="center"/>
    </xf>
    <xf numFmtId="0" fontId="32" fillId="10" borderId="7" xfId="0" applyFont="1" applyFill="1" applyBorder="1" applyAlignment="1" applyProtection="1">
      <alignment horizontal="center" vertical="center"/>
    </xf>
    <xf numFmtId="0" fontId="32" fillId="10" borderId="49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26" xfId="0" applyFont="1" applyFill="1" applyBorder="1" applyAlignment="1" applyProtection="1">
      <alignment horizontal="center" vertical="center" wrapText="1"/>
    </xf>
    <xf numFmtId="0" fontId="2" fillId="8" borderId="34" xfId="0" applyFont="1" applyFill="1" applyBorder="1" applyAlignment="1" applyProtection="1">
      <alignment horizontal="left" vertical="center" wrapText="1"/>
    </xf>
    <xf numFmtId="0" fontId="2" fillId="8" borderId="76" xfId="0" applyFont="1" applyFill="1" applyBorder="1" applyAlignment="1" applyProtection="1">
      <alignment horizontal="left" vertical="center" wrapText="1"/>
    </xf>
    <xf numFmtId="0" fontId="2" fillId="12" borderId="55" xfId="0" applyFont="1" applyFill="1" applyBorder="1" applyAlignment="1" applyProtection="1">
      <alignment horizontal="center" vertical="center" wrapText="1"/>
    </xf>
    <xf numFmtId="0" fontId="2" fillId="12" borderId="35" xfId="0" applyFont="1" applyFill="1" applyBorder="1" applyAlignment="1" applyProtection="1">
      <alignment horizontal="center" vertical="center" wrapText="1"/>
    </xf>
    <xf numFmtId="0" fontId="2" fillId="12" borderId="86" xfId="0" applyFont="1" applyFill="1" applyBorder="1" applyAlignment="1" applyProtection="1">
      <alignment horizontal="center" vertical="center" wrapText="1"/>
    </xf>
    <xf numFmtId="0" fontId="2" fillId="12" borderId="55" xfId="0" applyFont="1" applyFill="1" applyBorder="1" applyAlignment="1" applyProtection="1">
      <alignment horizontal="center" vertical="center"/>
    </xf>
    <xf numFmtId="0" fontId="2" fillId="12" borderId="35" xfId="0" applyFont="1" applyFill="1" applyBorder="1" applyAlignment="1" applyProtection="1">
      <alignment horizontal="center" vertical="center"/>
    </xf>
    <xf numFmtId="0" fontId="2" fillId="12" borderId="86" xfId="0" applyFont="1" applyFill="1" applyBorder="1" applyAlignment="1" applyProtection="1">
      <alignment horizontal="center" vertical="center"/>
    </xf>
    <xf numFmtId="0" fontId="2" fillId="8" borderId="39" xfId="0" applyFont="1" applyFill="1" applyBorder="1" applyAlignment="1" applyProtection="1">
      <alignment horizontal="left" vertical="center" wrapText="1"/>
    </xf>
    <xf numFmtId="0" fontId="2" fillId="8" borderId="77" xfId="0" applyFont="1" applyFill="1" applyBorder="1" applyAlignment="1" applyProtection="1">
      <alignment horizontal="left" vertical="center" wrapText="1"/>
    </xf>
    <xf numFmtId="0" fontId="2" fillId="12" borderId="69" xfId="0" applyFont="1" applyFill="1" applyBorder="1" applyAlignment="1" applyProtection="1">
      <alignment horizontal="center" vertical="center"/>
    </xf>
    <xf numFmtId="0" fontId="2" fillId="12" borderId="34" xfId="0" applyFont="1" applyFill="1" applyBorder="1" applyAlignment="1" applyProtection="1">
      <alignment horizontal="center" vertical="center"/>
    </xf>
    <xf numFmtId="0" fontId="2" fillId="12" borderId="76" xfId="0" applyFont="1" applyFill="1" applyBorder="1" applyAlignment="1" applyProtection="1">
      <alignment horizontal="center" vertical="center"/>
    </xf>
    <xf numFmtId="0" fontId="2" fillId="12" borderId="46" xfId="0" applyFont="1" applyFill="1" applyBorder="1" applyAlignment="1" applyProtection="1">
      <alignment horizontal="center" vertical="center"/>
    </xf>
    <xf numFmtId="0" fontId="2" fillId="12" borderId="14" xfId="0" applyFont="1" applyFill="1" applyBorder="1" applyAlignment="1" applyProtection="1">
      <alignment horizontal="center" vertical="center"/>
    </xf>
    <xf numFmtId="0" fontId="2" fillId="12" borderId="6" xfId="0" applyFont="1" applyFill="1" applyBorder="1" applyAlignment="1" applyProtection="1">
      <alignment horizontal="center" vertical="center"/>
    </xf>
    <xf numFmtId="0" fontId="2" fillId="12" borderId="1" xfId="0" applyFont="1" applyFill="1" applyBorder="1" applyAlignment="1" applyProtection="1">
      <alignment horizontal="center" vertical="center"/>
    </xf>
    <xf numFmtId="0" fontId="19" fillId="12" borderId="55" xfId="0" applyFont="1" applyFill="1" applyBorder="1" applyAlignment="1" applyProtection="1">
      <alignment horizontal="center" vertical="center" wrapText="1"/>
    </xf>
    <xf numFmtId="0" fontId="19" fillId="12" borderId="35" xfId="0" applyFont="1" applyFill="1" applyBorder="1" applyAlignment="1" applyProtection="1">
      <alignment horizontal="center" vertical="center"/>
    </xf>
    <xf numFmtId="0" fontId="19" fillId="12" borderId="86" xfId="0" applyFont="1" applyFill="1" applyBorder="1" applyAlignment="1" applyProtection="1">
      <alignment horizontal="center" vertical="center"/>
    </xf>
    <xf numFmtId="0" fontId="19" fillId="12" borderId="55" xfId="0" applyFont="1" applyFill="1" applyBorder="1" applyAlignment="1" applyProtection="1">
      <alignment horizontal="center" vertical="center"/>
    </xf>
    <xf numFmtId="0" fontId="19" fillId="12" borderId="35" xfId="0" applyFont="1" applyFill="1" applyBorder="1" applyAlignment="1" applyProtection="1">
      <alignment horizontal="center" vertical="center" wrapText="1"/>
    </xf>
    <xf numFmtId="0" fontId="19" fillId="12" borderId="86" xfId="0" applyFont="1" applyFill="1" applyBorder="1" applyAlignment="1" applyProtection="1">
      <alignment horizontal="center" vertical="center" wrapText="1"/>
    </xf>
    <xf numFmtId="0" fontId="8" fillId="10" borderId="2" xfId="0" applyFont="1" applyFill="1" applyBorder="1" applyAlignment="1" applyProtection="1">
      <alignment horizontal="center" vertical="center"/>
    </xf>
    <xf numFmtId="0" fontId="8" fillId="10" borderId="15" xfId="0" applyFont="1" applyFill="1" applyBorder="1" applyAlignment="1" applyProtection="1">
      <alignment horizontal="center" vertical="center"/>
    </xf>
    <xf numFmtId="0" fontId="19" fillId="12" borderId="18" xfId="0" applyFont="1" applyFill="1" applyBorder="1" applyAlignment="1" applyProtection="1">
      <alignment horizontal="center" vertical="center"/>
    </xf>
    <xf numFmtId="0" fontId="19" fillId="12" borderId="2" xfId="0" applyFont="1" applyFill="1" applyBorder="1" applyAlignment="1" applyProtection="1">
      <alignment horizontal="center" vertical="center"/>
    </xf>
    <xf numFmtId="0" fontId="19" fillId="8" borderId="39" xfId="0" applyFont="1" applyFill="1" applyBorder="1" applyAlignment="1" applyProtection="1">
      <alignment horizontal="left" vertical="center" wrapText="1"/>
    </xf>
    <xf numFmtId="0" fontId="19" fillId="8" borderId="77" xfId="0" applyFont="1" applyFill="1" applyBorder="1" applyAlignment="1" applyProtection="1">
      <alignment horizontal="left" vertical="center" wrapText="1"/>
    </xf>
    <xf numFmtId="0" fontId="19" fillId="0" borderId="14" xfId="0" applyFont="1" applyBorder="1" applyAlignment="1" applyProtection="1">
      <alignment horizontal="left" vertical="center"/>
    </xf>
    <xf numFmtId="0" fontId="19" fillId="0" borderId="78" xfId="0" applyFont="1" applyBorder="1" applyAlignment="1" applyProtection="1">
      <alignment horizontal="left" vertical="center"/>
    </xf>
    <xf numFmtId="0" fontId="19" fillId="0" borderId="34" xfId="0" applyFont="1" applyFill="1" applyBorder="1" applyAlignment="1" applyProtection="1">
      <alignment horizontal="left" vertical="center"/>
    </xf>
    <xf numFmtId="0" fontId="19" fillId="0" borderId="76" xfId="0" applyFont="1" applyFill="1" applyBorder="1" applyAlignment="1" applyProtection="1">
      <alignment horizontal="left" vertical="center"/>
    </xf>
    <xf numFmtId="0" fontId="35" fillId="0" borderId="0" xfId="0" applyFont="1" applyAlignment="1" applyProtection="1">
      <alignment horizontal="left"/>
    </xf>
    <xf numFmtId="0" fontId="39" fillId="0" borderId="0" xfId="0" applyFont="1" applyBorder="1" applyAlignment="1" applyProtection="1">
      <alignment horizontal="center"/>
    </xf>
    <xf numFmtId="0" fontId="39" fillId="0" borderId="0" xfId="0" applyFont="1" applyBorder="1" applyAlignment="1" applyProtection="1">
      <alignment horizontal="right" vertical="top"/>
    </xf>
    <xf numFmtId="0" fontId="0" fillId="0" borderId="0" xfId="0" applyFont="1" applyBorder="1" applyAlignment="1" applyProtection="1">
      <alignment horizontal="left"/>
    </xf>
    <xf numFmtId="0" fontId="20" fillId="9" borderId="2" xfId="0" applyFont="1" applyFill="1" applyBorder="1" applyAlignment="1" applyProtection="1">
      <alignment horizontal="center" vertical="center" wrapText="1"/>
    </xf>
    <xf numFmtId="0" fontId="9" fillId="8" borderId="39" xfId="0" applyFont="1" applyFill="1" applyBorder="1" applyAlignment="1" applyProtection="1">
      <alignment horizontal="left" vertical="center" wrapText="1"/>
    </xf>
    <xf numFmtId="0" fontId="9" fillId="8" borderId="77" xfId="0" applyFont="1" applyFill="1" applyBorder="1" applyAlignment="1" applyProtection="1">
      <alignment horizontal="left" vertical="center" wrapText="1"/>
    </xf>
    <xf numFmtId="0" fontId="20" fillId="9" borderId="5" xfId="0" applyFont="1" applyFill="1" applyBorder="1" applyAlignment="1" applyProtection="1">
      <alignment horizontal="center" vertical="center" wrapText="1"/>
    </xf>
    <xf numFmtId="0" fontId="20" fillId="9" borderId="9" xfId="0" applyFont="1" applyFill="1" applyBorder="1" applyAlignment="1" applyProtection="1">
      <alignment horizontal="center" vertical="center"/>
    </xf>
    <xf numFmtId="0" fontId="20" fillId="9" borderId="7" xfId="0" applyFont="1" applyFill="1" applyBorder="1" applyAlignment="1" applyProtection="1">
      <alignment horizontal="center" vertical="center"/>
    </xf>
    <xf numFmtId="0" fontId="20" fillId="0" borderId="5" xfId="0" applyFont="1" applyBorder="1" applyAlignment="1" applyProtection="1">
      <alignment horizontal="center" vertical="center" wrapText="1"/>
    </xf>
    <xf numFmtId="0" fontId="20" fillId="0" borderId="9" xfId="0" applyFont="1" applyBorder="1" applyAlignment="1" applyProtection="1">
      <alignment horizontal="center" vertical="center"/>
    </xf>
    <xf numFmtId="0" fontId="20" fillId="0" borderId="26" xfId="0" applyFont="1" applyBorder="1" applyAlignment="1" applyProtection="1">
      <alignment horizontal="center" vertical="center"/>
    </xf>
    <xf numFmtId="0" fontId="4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9" xfId="0" applyNumberFormat="1" applyFont="1" applyFill="1" applyBorder="1" applyAlignment="1" applyProtection="1">
      <alignment horizontal="center" vertical="center" wrapText="1"/>
    </xf>
    <xf numFmtId="0" fontId="4" fillId="6" borderId="7" xfId="0" applyNumberFormat="1" applyFont="1" applyFill="1" applyBorder="1" applyAlignment="1" applyProtection="1">
      <alignment horizontal="center" vertical="center" wrapText="1"/>
    </xf>
    <xf numFmtId="0" fontId="0" fillId="0" borderId="22" xfId="0" applyFont="1" applyBorder="1" applyAlignment="1" applyProtection="1">
      <alignment horizontal="right"/>
    </xf>
    <xf numFmtId="0" fontId="0" fillId="0" borderId="41" xfId="0" applyFont="1" applyBorder="1" applyAlignment="1" applyProtection="1">
      <alignment horizontal="right"/>
    </xf>
    <xf numFmtId="0" fontId="37" fillId="8" borderId="22" xfId="0" applyFont="1" applyFill="1" applyBorder="1" applyAlignment="1" applyProtection="1">
      <alignment horizontal="right"/>
    </xf>
    <xf numFmtId="0" fontId="37" fillId="8" borderId="41" xfId="0" applyFont="1" applyFill="1" applyBorder="1" applyAlignment="1" applyProtection="1">
      <alignment horizontal="right"/>
    </xf>
    <xf numFmtId="0" fontId="0" fillId="0" borderId="22" xfId="0" applyFont="1" applyFill="1" applyBorder="1" applyAlignment="1" applyProtection="1">
      <alignment horizontal="right"/>
    </xf>
    <xf numFmtId="0" fontId="0" fillId="0" borderId="41" xfId="0" applyFont="1" applyFill="1" applyBorder="1" applyAlignment="1" applyProtection="1">
      <alignment horizontal="right"/>
    </xf>
    <xf numFmtId="0" fontId="0" fillId="0" borderId="22" xfId="0" applyFill="1" applyBorder="1" applyAlignment="1" applyProtection="1">
      <alignment horizontal="right"/>
    </xf>
    <xf numFmtId="0" fontId="0" fillId="0" borderId="41" xfId="0" applyFill="1" applyBorder="1" applyAlignment="1" applyProtection="1">
      <alignment horizontal="right"/>
    </xf>
    <xf numFmtId="0" fontId="31" fillId="8" borderId="38" xfId="0" applyFont="1" applyFill="1" applyBorder="1" applyAlignment="1" applyProtection="1">
      <alignment horizontal="left" vertical="center" wrapText="1"/>
    </xf>
    <xf numFmtId="0" fontId="0" fillId="0" borderId="47" xfId="0" applyFill="1" applyBorder="1" applyAlignment="1" applyProtection="1">
      <alignment horizontal="right"/>
    </xf>
    <xf numFmtId="0" fontId="0" fillId="0" borderId="82" xfId="0" applyFill="1" applyBorder="1" applyAlignment="1" applyProtection="1">
      <alignment horizontal="right"/>
    </xf>
    <xf numFmtId="0" fontId="30" fillId="0" borderId="22" xfId="0" applyFont="1" applyBorder="1" applyAlignment="1" applyProtection="1">
      <alignment horizontal="right"/>
    </xf>
    <xf numFmtId="0" fontId="30" fillId="0" borderId="41" xfId="0" applyFont="1" applyBorder="1" applyAlignment="1" applyProtection="1">
      <alignment horizontal="right"/>
    </xf>
    <xf numFmtId="0" fontId="37" fillId="8" borderId="60" xfId="0" applyFont="1" applyFill="1" applyBorder="1" applyAlignment="1" applyProtection="1">
      <alignment horizontal="right"/>
    </xf>
    <xf numFmtId="0" fontId="37" fillId="8" borderId="42" xfId="0" applyFont="1" applyFill="1" applyBorder="1" applyAlignment="1" applyProtection="1">
      <alignment horizontal="right"/>
    </xf>
    <xf numFmtId="0" fontId="33" fillId="0" borderId="9" xfId="0" applyFont="1" applyBorder="1" applyAlignment="1" applyProtection="1">
      <alignment horizontal="center" vertical="center" wrapText="1"/>
    </xf>
    <xf numFmtId="0" fontId="33" fillId="0" borderId="7" xfId="0" applyFont="1" applyBorder="1" applyAlignment="1" applyProtection="1">
      <alignment horizontal="center" vertical="center" wrapText="1"/>
    </xf>
    <xf numFmtId="0" fontId="32" fillId="0" borderId="9" xfId="0" applyFont="1" applyBorder="1" applyAlignment="1" applyProtection="1">
      <alignment horizontal="center" vertical="center" wrapText="1"/>
    </xf>
    <xf numFmtId="0" fontId="32" fillId="0" borderId="26" xfId="0" applyFont="1" applyBorder="1" applyAlignment="1" applyProtection="1">
      <alignment horizontal="center" vertical="center" wrapText="1"/>
    </xf>
    <xf numFmtId="0" fontId="37" fillId="0" borderId="0" xfId="0" applyFont="1" applyAlignment="1" applyProtection="1">
      <alignment horizontal="left" vertical="center"/>
    </xf>
    <xf numFmtId="0" fontId="46" fillId="0" borderId="0" xfId="0" applyFont="1" applyAlignment="1" applyProtection="1">
      <alignment horizontal="left" vertical="center"/>
    </xf>
    <xf numFmtId="0" fontId="0" fillId="0" borderId="0" xfId="0" applyFont="1" applyBorder="1" applyAlignment="1" applyProtection="1">
      <alignment horizontal="left" vertical="center"/>
    </xf>
    <xf numFmtId="0" fontId="33" fillId="0" borderId="26" xfId="0" applyFont="1" applyBorder="1" applyAlignment="1" applyProtection="1">
      <alignment horizontal="center" vertical="center" wrapText="1"/>
    </xf>
    <xf numFmtId="0" fontId="32" fillId="0" borderId="5" xfId="0" applyFont="1" applyBorder="1" applyAlignment="1" applyProtection="1">
      <alignment horizontal="center" vertical="center" wrapText="1"/>
    </xf>
    <xf numFmtId="0" fontId="34" fillId="7" borderId="56" xfId="0" applyFont="1" applyFill="1" applyBorder="1" applyAlignment="1" applyProtection="1">
      <alignment horizontal="left" vertical="center"/>
    </xf>
    <xf numFmtId="0" fontId="34" fillId="7" borderId="11" xfId="0" applyFont="1" applyFill="1" applyBorder="1" applyAlignment="1" applyProtection="1">
      <alignment horizontal="left" vertical="center"/>
    </xf>
    <xf numFmtId="0" fontId="34" fillId="8" borderId="11" xfId="0" applyFont="1" applyFill="1" applyBorder="1" applyAlignment="1" applyProtection="1">
      <alignment horizontal="left" vertical="center"/>
    </xf>
    <xf numFmtId="0" fontId="34" fillId="8" borderId="57" xfId="0" applyFont="1" applyFill="1" applyBorder="1" applyAlignment="1" applyProtection="1">
      <alignment horizontal="left" vertical="center"/>
    </xf>
    <xf numFmtId="0" fontId="33" fillId="0" borderId="5" xfId="0" applyFont="1" applyBorder="1" applyAlignment="1" applyProtection="1">
      <alignment horizontal="center" vertical="center" wrapText="1"/>
    </xf>
    <xf numFmtId="0" fontId="34" fillId="7" borderId="74" xfId="0" applyFont="1" applyFill="1" applyBorder="1" applyAlignment="1" applyProtection="1">
      <alignment horizontal="left" vertical="center"/>
    </xf>
    <xf numFmtId="0" fontId="34" fillId="7" borderId="39" xfId="0" applyFont="1" applyFill="1" applyBorder="1" applyAlignment="1" applyProtection="1">
      <alignment horizontal="left" vertical="center"/>
    </xf>
    <xf numFmtId="0" fontId="34" fillId="8" borderId="10" xfId="0" applyFont="1" applyFill="1" applyBorder="1" applyAlignment="1" applyProtection="1">
      <alignment horizontal="left" vertical="center"/>
    </xf>
    <xf numFmtId="0" fontId="34" fillId="8" borderId="39" xfId="0" applyFont="1" applyFill="1" applyBorder="1" applyAlignment="1" applyProtection="1">
      <alignment horizontal="left" vertical="center"/>
    </xf>
    <xf numFmtId="0" fontId="34" fillId="8" borderId="0" xfId="0" applyFont="1" applyFill="1" applyBorder="1" applyAlignment="1" applyProtection="1">
      <alignment horizontal="left" vertical="center"/>
    </xf>
    <xf numFmtId="0" fontId="34" fillId="8" borderId="81" xfId="0" applyFont="1" applyFill="1" applyBorder="1" applyAlignment="1" applyProtection="1">
      <alignment horizontal="left" vertical="center"/>
    </xf>
    <xf numFmtId="0" fontId="34" fillId="7" borderId="63" xfId="0" applyFont="1" applyFill="1" applyBorder="1" applyAlignment="1" applyProtection="1">
      <alignment horizontal="left" vertical="center"/>
    </xf>
    <xf numFmtId="0" fontId="34" fillId="7" borderId="64" xfId="0" applyFont="1" applyFill="1" applyBorder="1" applyAlignment="1" applyProtection="1">
      <alignment horizontal="left" vertical="center"/>
    </xf>
    <xf numFmtId="0" fontId="34" fillId="8" borderId="64" xfId="0" applyFont="1" applyFill="1" applyBorder="1" applyAlignment="1" applyProtection="1">
      <alignment horizontal="left" vertical="center"/>
    </xf>
    <xf numFmtId="0" fontId="34" fillId="8" borderId="27" xfId="0" applyFont="1" applyFill="1" applyBorder="1" applyAlignment="1" applyProtection="1">
      <alignment horizontal="left" vertical="center"/>
    </xf>
    <xf numFmtId="0" fontId="33" fillId="0" borderId="2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/>
    </xf>
    <xf numFmtId="0" fontId="34" fillId="8" borderId="77" xfId="0" applyFont="1" applyFill="1" applyBorder="1" applyAlignment="1" applyProtection="1">
      <alignment horizontal="left" vertical="center"/>
    </xf>
    <xf numFmtId="0" fontId="33" fillId="0" borderId="0" xfId="0" applyFont="1" applyBorder="1" applyAlignment="1" applyProtection="1">
      <alignment horizontal="center" vertical="center" wrapText="1"/>
    </xf>
    <xf numFmtId="0" fontId="33" fillId="0" borderId="39" xfId="0" applyFont="1" applyBorder="1" applyAlignment="1" applyProtection="1">
      <alignment horizontal="center" vertical="center" wrapText="1"/>
    </xf>
    <xf numFmtId="0" fontId="32" fillId="0" borderId="33" xfId="0" applyFont="1" applyBorder="1" applyAlignment="1" applyProtection="1">
      <alignment horizontal="center" vertical="center"/>
    </xf>
    <xf numFmtId="0" fontId="32" fillId="0" borderId="0" xfId="0" applyFont="1" applyBorder="1" applyAlignment="1" applyProtection="1">
      <alignment horizontal="center" vertical="center"/>
    </xf>
    <xf numFmtId="0" fontId="32" fillId="0" borderId="40" xfId="0" applyFont="1" applyBorder="1" applyAlignment="1" applyProtection="1">
      <alignment horizontal="center" vertical="center"/>
    </xf>
    <xf numFmtId="0" fontId="34" fillId="7" borderId="48" xfId="0" applyFont="1" applyFill="1" applyBorder="1" applyAlignment="1" applyProtection="1">
      <alignment horizontal="center" vertical="center"/>
    </xf>
    <xf numFmtId="0" fontId="34" fillId="7" borderId="0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34" fillId="7" borderId="74" xfId="0" applyFont="1" applyFill="1" applyBorder="1" applyAlignment="1" applyProtection="1">
      <alignment horizontal="center" vertical="center"/>
    </xf>
    <xf numFmtId="0" fontId="34" fillId="7" borderId="39" xfId="0" applyFont="1" applyFill="1" applyBorder="1" applyAlignment="1" applyProtection="1">
      <alignment horizontal="center" vertical="center"/>
    </xf>
    <xf numFmtId="0" fontId="32" fillId="0" borderId="33" xfId="0" applyFont="1" applyBorder="1" applyAlignment="1" applyProtection="1">
      <alignment horizontal="center" vertical="center" wrapText="1"/>
    </xf>
    <xf numFmtId="0" fontId="33" fillId="0" borderId="37" xfId="0" applyFont="1" applyBorder="1" applyAlignment="1" applyProtection="1">
      <alignment horizontal="center" vertical="center" wrapText="1"/>
    </xf>
    <xf numFmtId="0" fontId="33" fillId="0" borderId="40" xfId="0" applyFont="1" applyBorder="1" applyAlignment="1" applyProtection="1">
      <alignment horizontal="center" vertical="center" wrapText="1"/>
    </xf>
    <xf numFmtId="0" fontId="32" fillId="0" borderId="7" xfId="0" applyFont="1" applyBorder="1" applyAlignment="1" applyProtection="1">
      <alignment horizontal="center" vertical="center" wrapText="1"/>
    </xf>
    <xf numFmtId="0" fontId="32" fillId="0" borderId="2" xfId="0" applyFont="1" applyBorder="1" applyAlignment="1" applyProtection="1">
      <alignment horizontal="center" vertical="center" wrapText="1"/>
    </xf>
    <xf numFmtId="0" fontId="32" fillId="0" borderId="20" xfId="0" applyFont="1" applyBorder="1" applyAlignment="1" applyProtection="1">
      <alignment horizontal="center" vertical="center" wrapText="1"/>
    </xf>
    <xf numFmtId="49" fontId="33" fillId="7" borderId="22" xfId="0" applyNumberFormat="1" applyFont="1" applyFill="1" applyBorder="1" applyAlignment="1" applyProtection="1">
      <alignment horizontal="center" vertical="center"/>
    </xf>
    <xf numFmtId="49" fontId="33" fillId="7" borderId="43" xfId="0" applyNumberFormat="1" applyFont="1" applyFill="1" applyBorder="1" applyAlignment="1" applyProtection="1">
      <alignment horizontal="center" vertical="center"/>
    </xf>
    <xf numFmtId="0" fontId="34" fillId="8" borderId="65" xfId="0" applyFont="1" applyFill="1" applyBorder="1" applyAlignment="1" applyProtection="1">
      <alignment horizontal="left" vertical="center" wrapText="1"/>
    </xf>
    <xf numFmtId="0" fontId="34" fillId="8" borderId="43" xfId="0" applyFont="1" applyFill="1" applyBorder="1" applyAlignment="1" applyProtection="1">
      <alignment horizontal="left" vertical="center" wrapText="1"/>
    </xf>
    <xf numFmtId="0" fontId="34" fillId="8" borderId="23" xfId="0" applyFont="1" applyFill="1" applyBorder="1" applyAlignment="1" applyProtection="1">
      <alignment horizontal="left" vertical="center" wrapText="1"/>
    </xf>
    <xf numFmtId="0" fontId="8" fillId="10" borderId="7" xfId="0" applyFont="1" applyFill="1" applyBorder="1" applyAlignment="1" applyProtection="1">
      <alignment horizontal="center" vertical="center"/>
    </xf>
    <xf numFmtId="0" fontId="8" fillId="10" borderId="49" xfId="0" applyFont="1" applyFill="1" applyBorder="1" applyAlignment="1" applyProtection="1">
      <alignment horizontal="center" vertical="center"/>
    </xf>
    <xf numFmtId="0" fontId="39" fillId="0" borderId="0" xfId="5" applyFont="1" applyAlignment="1" applyProtection="1"/>
    <xf numFmtId="0" fontId="38" fillId="0" borderId="0" xfId="5" applyFont="1" applyAlignment="1" applyProtection="1"/>
    <xf numFmtId="0" fontId="39" fillId="0" borderId="0" xfId="5" applyFont="1" applyAlignment="1" applyProtection="1">
      <alignment horizontal="right" vertical="top"/>
    </xf>
    <xf numFmtId="0" fontId="38" fillId="0" borderId="0" xfId="5" applyFont="1" applyBorder="1" applyAlignment="1" applyProtection="1">
      <alignment horizontal="left"/>
    </xf>
    <xf numFmtId="0" fontId="39" fillId="0" borderId="0" xfId="5" applyFont="1" applyAlignment="1" applyProtection="1">
      <alignment horizontal="center"/>
    </xf>
    <xf numFmtId="0" fontId="39" fillId="0" borderId="0" xfId="5" applyFont="1" applyFill="1" applyAlignment="1" applyProtection="1">
      <alignment horizontal="right" vertical="top"/>
    </xf>
    <xf numFmtId="0" fontId="39" fillId="0" borderId="0" xfId="5" applyFont="1" applyBorder="1" applyAlignment="1" applyProtection="1">
      <alignment horizontal="left"/>
    </xf>
    <xf numFmtId="0" fontId="34" fillId="7" borderId="74" xfId="12" applyFont="1" applyFill="1" applyBorder="1" applyAlignment="1" applyProtection="1">
      <alignment horizontal="center" vertical="center"/>
    </xf>
    <xf numFmtId="0" fontId="34" fillId="7" borderId="39" xfId="12" applyFont="1" applyFill="1" applyBorder="1" applyAlignment="1" applyProtection="1">
      <alignment horizontal="center" vertical="center"/>
    </xf>
    <xf numFmtId="0" fontId="34" fillId="7" borderId="87" xfId="12" applyFont="1" applyFill="1" applyBorder="1" applyAlignment="1" applyProtection="1">
      <alignment horizontal="center" vertical="center"/>
    </xf>
    <xf numFmtId="0" fontId="34" fillId="8" borderId="10" xfId="12" applyFont="1" applyFill="1" applyBorder="1" applyAlignment="1" applyProtection="1">
      <alignment horizontal="left" vertical="center"/>
    </xf>
    <xf numFmtId="0" fontId="34" fillId="8" borderId="39" xfId="12" applyFont="1" applyFill="1" applyBorder="1" applyAlignment="1" applyProtection="1">
      <alignment horizontal="left" vertical="center"/>
    </xf>
    <xf numFmtId="0" fontId="34" fillId="8" borderId="77" xfId="12" applyFont="1" applyFill="1" applyBorder="1" applyAlignment="1" applyProtection="1">
      <alignment horizontal="left" vertical="center"/>
    </xf>
    <xf numFmtId="0" fontId="33" fillId="7" borderId="69" xfId="12" applyFont="1" applyFill="1" applyBorder="1" applyAlignment="1" applyProtection="1">
      <alignment horizontal="center" vertical="center"/>
    </xf>
    <xf numFmtId="0" fontId="33" fillId="7" borderId="34" xfId="12" applyFont="1" applyFill="1" applyBorder="1" applyAlignment="1" applyProtection="1">
      <alignment horizontal="center" vertical="center"/>
    </xf>
    <xf numFmtId="0" fontId="33" fillId="7" borderId="13" xfId="12" applyFont="1" applyFill="1" applyBorder="1" applyAlignment="1" applyProtection="1">
      <alignment horizontal="center" vertical="center"/>
    </xf>
    <xf numFmtId="0" fontId="34" fillId="8" borderId="4" xfId="5" applyFont="1" applyFill="1" applyBorder="1" applyAlignment="1" applyProtection="1">
      <alignment horizontal="left" vertical="center"/>
    </xf>
    <xf numFmtId="0" fontId="34" fillId="8" borderId="34" xfId="5" applyFont="1" applyFill="1" applyBorder="1" applyAlignment="1" applyProtection="1">
      <alignment horizontal="left" vertical="center"/>
    </xf>
    <xf numFmtId="0" fontId="34" fillId="8" borderId="76" xfId="5" applyFont="1" applyFill="1" applyBorder="1" applyAlignment="1" applyProtection="1">
      <alignment horizontal="left" vertical="center"/>
    </xf>
    <xf numFmtId="0" fontId="39" fillId="0" borderId="0" xfId="12" applyFont="1" applyAlignment="1" applyProtection="1">
      <alignment horizontal="center"/>
    </xf>
    <xf numFmtId="0" fontId="39" fillId="0" borderId="0" xfId="12" applyFont="1" applyAlignment="1" applyProtection="1">
      <alignment horizontal="right" vertical="top"/>
    </xf>
    <xf numFmtId="0" fontId="39" fillId="0" borderId="0" xfId="12" applyFont="1" applyBorder="1" applyAlignment="1" applyProtection="1">
      <alignment horizontal="left"/>
    </xf>
    <xf numFmtId="44" fontId="32" fillId="10" borderId="10" xfId="0" applyNumberFormat="1" applyFont="1" applyFill="1" applyBorder="1" applyAlignment="1" applyProtection="1">
      <alignment horizontal="center" vertical="center"/>
    </xf>
    <xf numFmtId="44" fontId="32" fillId="10" borderId="77" xfId="0" applyNumberFormat="1" applyFont="1" applyFill="1" applyBorder="1" applyAlignment="1" applyProtection="1">
      <alignment horizontal="center" vertical="center"/>
    </xf>
    <xf numFmtId="0" fontId="39" fillId="0" borderId="0" xfId="12" applyFont="1" applyAlignment="1" applyProtection="1"/>
    <xf numFmtId="0" fontId="38" fillId="0" borderId="0" xfId="12" applyFont="1" applyAlignment="1" applyProtection="1"/>
    <xf numFmtId="0" fontId="34" fillId="8" borderId="4" xfId="12" applyFont="1" applyFill="1" applyBorder="1" applyAlignment="1" applyProtection="1">
      <alignment horizontal="left" vertical="center"/>
    </xf>
    <xf numFmtId="0" fontId="34" fillId="8" borderId="34" xfId="12" applyFont="1" applyFill="1" applyBorder="1" applyAlignment="1" applyProtection="1">
      <alignment horizontal="left" vertical="center"/>
    </xf>
    <xf numFmtId="0" fontId="34" fillId="8" borderId="76" xfId="12" applyFont="1" applyFill="1" applyBorder="1" applyAlignment="1" applyProtection="1">
      <alignment horizontal="left" vertical="center"/>
    </xf>
    <xf numFmtId="0" fontId="39" fillId="0" borderId="0" xfId="5" applyFont="1" applyAlignment="1" applyProtection="1">
      <alignment horizontal="left"/>
    </xf>
    <xf numFmtId="0" fontId="38" fillId="0" borderId="0" xfId="5" applyFont="1" applyAlignment="1" applyProtection="1">
      <alignment horizontal="left"/>
    </xf>
    <xf numFmtId="0" fontId="38" fillId="0" borderId="0" xfId="10" applyFont="1" applyAlignment="1" applyProtection="1">
      <alignment horizontal="center"/>
    </xf>
    <xf numFmtId="0" fontId="38" fillId="0" borderId="0" xfId="5" applyFont="1" applyBorder="1" applyAlignment="1" applyProtection="1"/>
    <xf numFmtId="0" fontId="39" fillId="0" borderId="0" xfId="12" applyFont="1" applyBorder="1" applyAlignment="1" applyProtection="1">
      <alignment horizontal="center"/>
    </xf>
    <xf numFmtId="0" fontId="9" fillId="8" borderId="37" xfId="0" applyFont="1" applyFill="1" applyBorder="1" applyAlignment="1" applyProtection="1">
      <alignment horizontal="left" vertical="center" wrapText="1"/>
    </xf>
    <xf numFmtId="0" fontId="9" fillId="8" borderId="61" xfId="0" applyFont="1" applyFill="1" applyBorder="1" applyAlignment="1" applyProtection="1">
      <alignment horizontal="left" vertical="center" wrapText="1"/>
    </xf>
    <xf numFmtId="0" fontId="20" fillId="0" borderId="2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1" xfId="0" applyFont="1" applyBorder="1" applyAlignment="1" applyProtection="1">
      <alignment horizontal="center" vertical="center" wrapText="1"/>
    </xf>
    <xf numFmtId="0" fontId="33" fillId="0" borderId="5" xfId="12" applyFont="1" applyFill="1" applyBorder="1" applyAlignment="1" applyProtection="1">
      <alignment horizontal="center" vertical="center"/>
    </xf>
    <xf numFmtId="0" fontId="33" fillId="0" borderId="9" xfId="12" applyFont="1" applyFill="1" applyBorder="1" applyAlignment="1" applyProtection="1">
      <alignment horizontal="center" vertical="center"/>
    </xf>
    <xf numFmtId="0" fontId="33" fillId="0" borderId="26" xfId="12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 vertical="center"/>
    </xf>
    <xf numFmtId="0" fontId="39" fillId="0" borderId="0" xfId="12" applyFont="1" applyBorder="1" applyAlignment="1" applyProtection="1">
      <alignment horizontal="left" vertical="center"/>
    </xf>
    <xf numFmtId="0" fontId="4" fillId="0" borderId="5" xfId="0" applyFont="1" applyFill="1" applyBorder="1" applyAlignment="1" applyProtection="1">
      <alignment horizontal="left" vertical="center" wrapText="1"/>
    </xf>
    <xf numFmtId="0" fontId="4" fillId="0" borderId="9" xfId="0" applyFont="1" applyFill="1" applyBorder="1" applyAlignment="1" applyProtection="1">
      <alignment horizontal="left" vertical="center" wrapText="1"/>
    </xf>
    <xf numFmtId="0" fontId="4" fillId="0" borderId="26" xfId="0" applyFont="1" applyFill="1" applyBorder="1" applyAlignment="1" applyProtection="1">
      <alignment horizontal="left" vertical="center" wrapText="1"/>
    </xf>
    <xf numFmtId="0" fontId="4" fillId="0" borderId="5" xfId="0" applyFont="1" applyFill="1" applyBorder="1" applyAlignment="1" applyProtection="1">
      <alignment horizontal="left" vertical="top" wrapText="1"/>
    </xf>
    <xf numFmtId="0" fontId="4" fillId="0" borderId="9" xfId="0" applyFont="1" applyFill="1" applyBorder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2" fillId="8" borderId="55" xfId="0" applyFont="1" applyFill="1" applyBorder="1" applyAlignment="1" applyProtection="1">
      <alignment horizontal="center" vertical="center" wrapText="1"/>
    </xf>
    <xf numFmtId="0" fontId="2" fillId="8" borderId="35" xfId="0" applyFont="1" applyFill="1" applyBorder="1" applyAlignment="1" applyProtection="1">
      <alignment horizontal="center" vertical="center"/>
    </xf>
    <xf numFmtId="0" fontId="2" fillId="8" borderId="86" xfId="0" applyFont="1" applyFill="1" applyBorder="1" applyAlignment="1" applyProtection="1">
      <alignment horizontal="center" vertical="center"/>
    </xf>
    <xf numFmtId="0" fontId="2" fillId="8" borderId="55" xfId="0" applyFont="1" applyFill="1" applyBorder="1" applyAlignment="1" applyProtection="1">
      <alignment horizontal="center" vertical="center"/>
    </xf>
    <xf numFmtId="0" fontId="2" fillId="8" borderId="2" xfId="0" applyFont="1" applyFill="1" applyBorder="1" applyAlignment="1" applyProtection="1">
      <alignment horizontal="center" vertical="center"/>
    </xf>
    <xf numFmtId="0" fontId="2" fillId="8" borderId="35" xfId="0" applyFont="1" applyFill="1" applyBorder="1" applyAlignment="1" applyProtection="1">
      <alignment horizontal="center" vertical="center" wrapText="1"/>
    </xf>
    <xf numFmtId="0" fontId="2" fillId="8" borderId="86" xfId="0" applyFont="1" applyFill="1" applyBorder="1" applyAlignment="1" applyProtection="1">
      <alignment horizontal="center" vertical="center" wrapText="1"/>
    </xf>
    <xf numFmtId="0" fontId="2" fillId="8" borderId="18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/>
    </xf>
    <xf numFmtId="0" fontId="7" fillId="0" borderId="22" xfId="6" applyNumberFormat="1" applyFont="1" applyFill="1" applyBorder="1" applyAlignment="1" applyProtection="1">
      <alignment horizontal="right" wrapText="1"/>
    </xf>
    <xf numFmtId="0" fontId="39" fillId="0" borderId="43" xfId="6" applyNumberFormat="1" applyFont="1" applyFill="1" applyBorder="1" applyAlignment="1" applyProtection="1">
      <alignment horizontal="right" wrapText="1"/>
    </xf>
    <xf numFmtId="0" fontId="39" fillId="0" borderId="41" xfId="6" applyNumberFormat="1" applyFont="1" applyFill="1" applyBorder="1" applyAlignment="1" applyProtection="1">
      <alignment horizontal="right" wrapText="1"/>
    </xf>
    <xf numFmtId="0" fontId="39" fillId="0" borderId="22" xfId="6" applyNumberFormat="1" applyFont="1" applyFill="1" applyBorder="1" applyAlignment="1" applyProtection="1">
      <alignment horizontal="right" wrapText="1"/>
    </xf>
    <xf numFmtId="0" fontId="45" fillId="8" borderId="22" xfId="6" applyNumberFormat="1" applyFont="1" applyFill="1" applyBorder="1" applyAlignment="1" applyProtection="1">
      <alignment horizontal="right" wrapText="1"/>
    </xf>
    <xf numFmtId="0" fontId="46" fillId="8" borderId="43" xfId="6" applyNumberFormat="1" applyFont="1" applyFill="1" applyBorder="1" applyAlignment="1" applyProtection="1">
      <alignment horizontal="right" wrapText="1"/>
    </xf>
    <xf numFmtId="0" fontId="46" fillId="8" borderId="41" xfId="6" applyNumberFormat="1" applyFont="1" applyFill="1" applyBorder="1" applyAlignment="1" applyProtection="1">
      <alignment horizontal="right" wrapText="1"/>
    </xf>
    <xf numFmtId="0" fontId="38" fillId="0" borderId="22" xfId="6" applyNumberFormat="1" applyFont="1" applyFill="1" applyBorder="1" applyAlignment="1" applyProtection="1">
      <alignment horizontal="right" wrapText="1"/>
    </xf>
    <xf numFmtId="0" fontId="38" fillId="0" borderId="43" xfId="6" applyNumberFormat="1" applyFont="1" applyFill="1" applyBorder="1" applyAlignment="1" applyProtection="1">
      <alignment horizontal="right" wrapText="1"/>
    </xf>
    <xf numFmtId="0" fontId="38" fillId="0" borderId="41" xfId="6" applyNumberFormat="1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horizontal="left" vertical="center" wrapText="1"/>
    </xf>
    <xf numFmtId="0" fontId="31" fillId="8" borderId="22" xfId="0" applyFont="1" applyFill="1" applyBorder="1" applyAlignment="1" applyProtection="1">
      <alignment horizontal="center" vertical="center"/>
    </xf>
    <xf numFmtId="0" fontId="31" fillId="8" borderId="23" xfId="0" applyFont="1" applyFill="1" applyBorder="1" applyAlignment="1" applyProtection="1">
      <alignment horizontal="center" vertical="center"/>
    </xf>
    <xf numFmtId="0" fontId="34" fillId="8" borderId="11" xfId="14" applyFont="1" applyFill="1" applyBorder="1" applyAlignment="1" applyProtection="1">
      <alignment horizontal="left" vertical="center"/>
    </xf>
    <xf numFmtId="0" fontId="34" fillId="8" borderId="57" xfId="14" applyFont="1" applyFill="1" applyBorder="1" applyAlignment="1" applyProtection="1">
      <alignment horizontal="left" vertical="center"/>
    </xf>
    <xf numFmtId="0" fontId="34" fillId="8" borderId="63" xfId="14" applyFont="1" applyFill="1" applyBorder="1" applyAlignment="1" applyProtection="1">
      <alignment horizontal="left" vertical="center"/>
    </xf>
    <xf numFmtId="0" fontId="34" fillId="8" borderId="64" xfId="14" applyFont="1" applyFill="1" applyBorder="1" applyAlignment="1" applyProtection="1">
      <alignment horizontal="left" vertical="center"/>
    </xf>
    <xf numFmtId="0" fontId="34" fillId="8" borderId="27" xfId="14" applyFont="1" applyFill="1" applyBorder="1" applyAlignment="1" applyProtection="1">
      <alignment horizontal="left" vertical="center"/>
    </xf>
    <xf numFmtId="0" fontId="34" fillId="8" borderId="4" xfId="14" applyFont="1" applyFill="1" applyBorder="1" applyAlignment="1" applyProtection="1">
      <alignment horizontal="left" vertical="center" wrapText="1"/>
    </xf>
    <xf numFmtId="0" fontId="34" fillId="8" borderId="34" xfId="14" applyFont="1" applyFill="1" applyBorder="1" applyAlignment="1" applyProtection="1">
      <alignment horizontal="left" vertical="center" wrapText="1"/>
    </xf>
    <xf numFmtId="0" fontId="34" fillId="8" borderId="76" xfId="14" applyFont="1" applyFill="1" applyBorder="1" applyAlignment="1" applyProtection="1">
      <alignment horizontal="left" vertical="center" wrapText="1"/>
    </xf>
    <xf numFmtId="0" fontId="34" fillId="8" borderId="10" xfId="14" applyFont="1" applyFill="1" applyBorder="1" applyAlignment="1" applyProtection="1">
      <alignment horizontal="left" vertical="center" wrapText="1"/>
    </xf>
    <xf numFmtId="0" fontId="34" fillId="8" borderId="39" xfId="14" applyFont="1" applyFill="1" applyBorder="1" applyAlignment="1" applyProtection="1">
      <alignment horizontal="left" vertical="center" wrapText="1"/>
    </xf>
    <xf numFmtId="0" fontId="34" fillId="8" borderId="77" xfId="14" applyFont="1" applyFill="1" applyBorder="1" applyAlignment="1" applyProtection="1">
      <alignment horizontal="left" vertical="center" wrapText="1"/>
    </xf>
    <xf numFmtId="0" fontId="2" fillId="8" borderId="22" xfId="0" applyFont="1" applyFill="1" applyBorder="1" applyAlignment="1" applyProtection="1">
      <alignment horizontal="center" vertical="center"/>
    </xf>
    <xf numFmtId="0" fontId="2" fillId="8" borderId="23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37" fillId="0" borderId="0" xfId="0" applyFont="1" applyBorder="1" applyAlignment="1" applyProtection="1">
      <alignment horizontal="left"/>
    </xf>
    <xf numFmtId="2" fontId="1" fillId="0" borderId="0" xfId="0" applyNumberFormat="1" applyFont="1" applyAlignment="1" applyProtection="1">
      <alignment horizontal="left" vertical="center" wrapText="1"/>
    </xf>
    <xf numFmtId="2" fontId="0" fillId="0" borderId="0" xfId="0" applyNumberFormat="1" applyFont="1" applyAlignment="1" applyProtection="1">
      <alignment horizontal="left" vertical="center" wrapText="1"/>
    </xf>
    <xf numFmtId="2" fontId="31" fillId="8" borderId="22" xfId="0" applyNumberFormat="1" applyFont="1" applyFill="1" applyBorder="1" applyAlignment="1" applyProtection="1">
      <alignment horizontal="center" vertical="center"/>
    </xf>
    <xf numFmtId="2" fontId="31" fillId="8" borderId="23" xfId="0" applyNumberFormat="1" applyFont="1" applyFill="1" applyBorder="1" applyAlignment="1" applyProtection="1">
      <alignment horizontal="center" vertical="center"/>
    </xf>
    <xf numFmtId="0" fontId="34" fillId="8" borderId="4" xfId="14" applyFont="1" applyFill="1" applyBorder="1" applyAlignment="1" applyProtection="1">
      <alignment horizontal="left" vertical="center"/>
    </xf>
    <xf numFmtId="0" fontId="34" fillId="8" borderId="34" xfId="14" applyFont="1" applyFill="1" applyBorder="1" applyAlignment="1" applyProtection="1">
      <alignment horizontal="left" vertical="center"/>
    </xf>
    <xf numFmtId="0" fontId="34" fillId="8" borderId="76" xfId="14" applyFont="1" applyFill="1" applyBorder="1" applyAlignment="1" applyProtection="1">
      <alignment horizontal="left" vertical="center"/>
    </xf>
    <xf numFmtId="0" fontId="34" fillId="8" borderId="38" xfId="14" applyFont="1" applyFill="1" applyBorder="1" applyAlignment="1" applyProtection="1">
      <alignment horizontal="left" vertical="center"/>
    </xf>
    <xf numFmtId="0" fontId="34" fillId="8" borderId="10" xfId="14" applyFont="1" applyFill="1" applyBorder="1" applyAlignment="1" applyProtection="1">
      <alignment horizontal="left" vertical="center"/>
    </xf>
    <xf numFmtId="0" fontId="34" fillId="8" borderId="11" xfId="14" applyFont="1" applyFill="1" applyBorder="1" applyAlignment="1" applyProtection="1">
      <alignment horizontal="left" vertical="center" wrapText="1"/>
    </xf>
    <xf numFmtId="0" fontId="34" fillId="8" borderId="57" xfId="14" applyFont="1" applyFill="1" applyBorder="1" applyAlignment="1" applyProtection="1">
      <alignment horizontal="left" vertical="center" wrapText="1"/>
    </xf>
    <xf numFmtId="0" fontId="34" fillId="8" borderId="38" xfId="14" applyFont="1" applyFill="1" applyBorder="1" applyAlignment="1" applyProtection="1">
      <alignment horizontal="left" vertical="center" wrapText="1"/>
    </xf>
    <xf numFmtId="0" fontId="34" fillId="8" borderId="37" xfId="14" applyFont="1" applyFill="1" applyBorder="1" applyAlignment="1" applyProtection="1">
      <alignment horizontal="left" vertical="center" wrapText="1"/>
    </xf>
    <xf numFmtId="0" fontId="34" fillId="8" borderId="64" xfId="14" applyFont="1" applyFill="1" applyBorder="1" applyAlignment="1" applyProtection="1">
      <alignment horizontal="left" vertical="center" wrapText="1"/>
    </xf>
    <xf numFmtId="0" fontId="34" fillId="8" borderId="27" xfId="14" applyFont="1" applyFill="1" applyBorder="1" applyAlignment="1" applyProtection="1">
      <alignment horizontal="left" vertical="center" wrapText="1"/>
    </xf>
    <xf numFmtId="0" fontId="34" fillId="8" borderId="22" xfId="14" applyFont="1" applyFill="1" applyBorder="1" applyAlignment="1" applyProtection="1">
      <alignment horizontal="left" vertical="center" wrapText="1"/>
    </xf>
    <xf numFmtId="0" fontId="34" fillId="8" borderId="43" xfId="14" applyFont="1" applyFill="1" applyBorder="1" applyAlignment="1" applyProtection="1">
      <alignment horizontal="left" vertical="center" wrapText="1"/>
    </xf>
    <xf numFmtId="0" fontId="34" fillId="8" borderId="23" xfId="14" applyFont="1" applyFill="1" applyBorder="1" applyAlignment="1" applyProtection="1">
      <alignment horizontal="left" vertical="center" wrapText="1"/>
    </xf>
    <xf numFmtId="0" fontId="34" fillId="8" borderId="65" xfId="14" applyFont="1" applyFill="1" applyBorder="1" applyAlignment="1" applyProtection="1">
      <alignment horizontal="left" vertical="center" wrapText="1"/>
    </xf>
    <xf numFmtId="0" fontId="0" fillId="0" borderId="22" xfId="0" applyFont="1" applyFill="1" applyBorder="1" applyAlignment="1" applyProtection="1">
      <alignment horizontal="right" vertical="center"/>
    </xf>
    <xf numFmtId="0" fontId="0" fillId="0" borderId="41" xfId="0" applyFont="1" applyFill="1" applyBorder="1" applyAlignment="1" applyProtection="1">
      <alignment horizontal="right" vertical="center"/>
    </xf>
    <xf numFmtId="0" fontId="0" fillId="0" borderId="47" xfId="0" applyFill="1" applyBorder="1" applyAlignment="1" applyProtection="1">
      <alignment horizontal="right" vertical="center"/>
    </xf>
    <xf numFmtId="0" fontId="0" fillId="0" borderId="82" xfId="0" applyFill="1" applyBorder="1" applyAlignment="1" applyProtection="1">
      <alignment horizontal="right" vertical="center"/>
    </xf>
    <xf numFmtId="0" fontId="0" fillId="0" borderId="43" xfId="0" applyFont="1" applyFill="1" applyBorder="1" applyAlignment="1" applyProtection="1">
      <alignment horizontal="right"/>
    </xf>
    <xf numFmtId="0" fontId="0" fillId="0" borderId="40" xfId="0" applyFill="1" applyBorder="1" applyAlignment="1" applyProtection="1">
      <alignment horizontal="right"/>
    </xf>
    <xf numFmtId="0" fontId="30" fillId="8" borderId="60" xfId="0" applyFont="1" applyFill="1" applyBorder="1" applyAlignment="1" applyProtection="1">
      <alignment horizontal="center" vertical="center" wrapText="1"/>
    </xf>
    <xf numFmtId="0" fontId="30" fillId="8" borderId="37" xfId="0" applyFont="1" applyFill="1" applyBorder="1" applyAlignment="1" applyProtection="1">
      <alignment horizontal="center" vertical="center" wrapText="1"/>
    </xf>
    <xf numFmtId="0" fontId="30" fillId="8" borderId="42" xfId="0" applyFont="1" applyFill="1" applyBorder="1" applyAlignment="1" applyProtection="1">
      <alignment horizontal="center" vertical="center" wrapText="1"/>
    </xf>
    <xf numFmtId="0" fontId="37" fillId="8" borderId="37" xfId="0" applyFont="1" applyFill="1" applyBorder="1" applyAlignment="1" applyProtection="1">
      <alignment horizontal="right"/>
    </xf>
    <xf numFmtId="0" fontId="30" fillId="8" borderId="22" xfId="0" applyFont="1" applyFill="1" applyBorder="1" applyAlignment="1" applyProtection="1">
      <alignment horizontal="center" vertical="center" wrapText="1"/>
    </xf>
    <xf numFmtId="0" fontId="30" fillId="8" borderId="43" xfId="0" applyFont="1" applyFill="1" applyBorder="1" applyAlignment="1" applyProtection="1">
      <alignment horizontal="center" vertical="center" wrapText="1"/>
    </xf>
    <xf numFmtId="0" fontId="30" fillId="8" borderId="4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/>
    </xf>
    <xf numFmtId="0" fontId="31" fillId="8" borderId="76" xfId="0" applyFont="1" applyFill="1" applyBorder="1" applyAlignment="1" applyProtection="1">
      <alignment horizontal="center" vertical="center"/>
    </xf>
    <xf numFmtId="0" fontId="31" fillId="8" borderId="78" xfId="0" applyFont="1" applyFill="1" applyBorder="1" applyAlignment="1" applyProtection="1">
      <alignment horizontal="center" vertical="center"/>
    </xf>
    <xf numFmtId="0" fontId="31" fillId="8" borderId="67" xfId="0" applyFont="1" applyFill="1" applyBorder="1" applyAlignment="1" applyProtection="1">
      <alignment horizontal="center" vertical="center"/>
    </xf>
    <xf numFmtId="0" fontId="56" fillId="20" borderId="11" xfId="0" applyFont="1" applyFill="1" applyBorder="1" applyAlignment="1" applyProtection="1">
      <alignment horizontal="left" vertical="center" wrapText="1"/>
    </xf>
    <xf numFmtId="0" fontId="56" fillId="20" borderId="57" xfId="0" applyFont="1" applyFill="1" applyBorder="1" applyAlignment="1" applyProtection="1">
      <alignment horizontal="left" vertical="center" wrapText="1"/>
    </xf>
    <xf numFmtId="0" fontId="31" fillId="8" borderId="43" xfId="0" applyFont="1" applyFill="1" applyBorder="1" applyAlignment="1" applyProtection="1">
      <alignment horizontal="center" vertical="center"/>
    </xf>
    <xf numFmtId="0" fontId="31" fillId="8" borderId="69" xfId="0" applyFont="1" applyFill="1" applyBorder="1" applyAlignment="1" applyProtection="1">
      <alignment horizontal="center" vertical="center" wrapText="1"/>
    </xf>
    <xf numFmtId="0" fontId="31" fillId="8" borderId="46" xfId="0" applyFont="1" applyFill="1" applyBorder="1" applyAlignment="1" applyProtection="1">
      <alignment horizontal="center" vertical="center"/>
    </xf>
    <xf numFmtId="0" fontId="31" fillId="8" borderId="66" xfId="0" applyFont="1" applyFill="1" applyBorder="1" applyAlignment="1" applyProtection="1">
      <alignment horizontal="center" vertical="center"/>
    </xf>
    <xf numFmtId="0" fontId="31" fillId="8" borderId="69" xfId="0" applyFont="1" applyFill="1" applyBorder="1" applyAlignment="1" applyProtection="1">
      <alignment horizontal="center" vertical="center"/>
    </xf>
    <xf numFmtId="0" fontId="31" fillId="8" borderId="88" xfId="0" applyFont="1" applyFill="1" applyBorder="1" applyAlignment="1" applyProtection="1">
      <alignment horizontal="center" vertical="center" wrapText="1"/>
    </xf>
    <xf numFmtId="0" fontId="31" fillId="8" borderId="89" xfId="0" applyFont="1" applyFill="1" applyBorder="1" applyAlignment="1" applyProtection="1">
      <alignment horizontal="center" vertical="center" wrapText="1"/>
    </xf>
    <xf numFmtId="0" fontId="31" fillId="8" borderId="90" xfId="0" applyFont="1" applyFill="1" applyBorder="1" applyAlignment="1" applyProtection="1">
      <alignment horizontal="center" vertical="center" wrapText="1"/>
    </xf>
    <xf numFmtId="0" fontId="31" fillId="8" borderId="86" xfId="0" applyFont="1" applyFill="1" applyBorder="1" applyAlignment="1" applyProtection="1">
      <alignment horizontal="center" vertical="center"/>
    </xf>
    <xf numFmtId="0" fontId="0" fillId="8" borderId="22" xfId="0" applyFill="1" applyBorder="1" applyAlignment="1" applyProtection="1">
      <alignment horizontal="center" vertical="center"/>
    </xf>
    <xf numFmtId="0" fontId="0" fillId="8" borderId="43" xfId="0" applyFill="1" applyBorder="1" applyAlignment="1" applyProtection="1">
      <alignment horizontal="center" vertical="center"/>
    </xf>
    <xf numFmtId="0" fontId="0" fillId="8" borderId="41" xfId="0" applyFill="1" applyBorder="1" applyAlignment="1" applyProtection="1">
      <alignment horizontal="center" vertical="center"/>
    </xf>
    <xf numFmtId="0" fontId="58" fillId="20" borderId="11" xfId="0" applyFont="1" applyFill="1" applyBorder="1" applyAlignment="1" applyProtection="1">
      <alignment horizontal="left" vertical="center" wrapText="1"/>
    </xf>
    <xf numFmtId="0" fontId="58" fillId="20" borderId="57" xfId="0" applyFont="1" applyFill="1" applyBorder="1" applyAlignment="1" applyProtection="1">
      <alignment horizontal="left" vertical="center" wrapText="1"/>
    </xf>
    <xf numFmtId="0" fontId="30" fillId="8" borderId="60" xfId="0" applyFont="1" applyFill="1" applyBorder="1" applyAlignment="1" applyProtection="1">
      <alignment horizontal="center" vertical="center"/>
    </xf>
    <xf numFmtId="0" fontId="30" fillId="8" borderId="61" xfId="0" applyFont="1" applyFill="1" applyBorder="1" applyAlignment="1" applyProtection="1">
      <alignment horizontal="center" vertical="center"/>
    </xf>
    <xf numFmtId="0" fontId="30" fillId="8" borderId="22" xfId="0" applyFont="1" applyFill="1" applyBorder="1" applyAlignment="1" applyProtection="1">
      <alignment horizontal="center" vertical="center"/>
    </xf>
    <xf numFmtId="0" fontId="30" fillId="8" borderId="43" xfId="0" applyFont="1" applyFill="1" applyBorder="1" applyAlignment="1" applyProtection="1">
      <alignment horizontal="center" vertical="center"/>
    </xf>
    <xf numFmtId="0" fontId="30" fillId="8" borderId="41" xfId="0" applyFont="1" applyFill="1" applyBorder="1" applyAlignment="1" applyProtection="1">
      <alignment horizontal="center" vertical="center"/>
    </xf>
    <xf numFmtId="0" fontId="56" fillId="8" borderId="11" xfId="0" applyFont="1" applyFill="1" applyBorder="1" applyAlignment="1" applyProtection="1">
      <alignment horizontal="left" vertical="center" wrapText="1"/>
    </xf>
    <xf numFmtId="0" fontId="56" fillId="8" borderId="57" xfId="0" applyFont="1" applyFill="1" applyBorder="1" applyAlignment="1" applyProtection="1">
      <alignment horizontal="left" vertical="center" wrapText="1"/>
    </xf>
    <xf numFmtId="0" fontId="55" fillId="22" borderId="2" xfId="0" applyFont="1" applyFill="1" applyBorder="1" applyAlignment="1" applyProtection="1">
      <alignment horizontal="center" vertical="center"/>
    </xf>
    <xf numFmtId="0" fontId="55" fillId="22" borderId="15" xfId="0" applyFont="1" applyFill="1" applyBorder="1" applyAlignment="1" applyProtection="1">
      <alignment horizontal="center" vertical="center"/>
    </xf>
    <xf numFmtId="0" fontId="30" fillId="8" borderId="23" xfId="0" applyFont="1" applyFill="1" applyBorder="1" applyAlignment="1" applyProtection="1">
      <alignment horizontal="center" vertical="center"/>
    </xf>
    <xf numFmtId="2" fontId="34" fillId="8" borderId="55" xfId="0" applyNumberFormat="1" applyFont="1" applyFill="1" applyBorder="1" applyAlignment="1" applyProtection="1">
      <alignment horizontal="center" vertical="center" wrapText="1"/>
    </xf>
    <xf numFmtId="2" fontId="34" fillId="8" borderId="35" xfId="0" applyNumberFormat="1" applyFont="1" applyFill="1" applyBorder="1" applyAlignment="1" applyProtection="1">
      <alignment horizontal="center" vertical="center" wrapText="1"/>
    </xf>
    <xf numFmtId="2" fontId="31" fillId="8" borderId="61" xfId="0" applyNumberFormat="1" applyFont="1" applyFill="1" applyBorder="1" applyAlignment="1" applyProtection="1">
      <alignment horizontal="center" vertical="center" wrapText="1"/>
    </xf>
    <xf numFmtId="2" fontId="31" fillId="8" borderId="81" xfId="0" applyNumberFormat="1" applyFont="1" applyFill="1" applyBorder="1" applyAlignment="1" applyProtection="1">
      <alignment horizontal="center" vertical="center" wrapText="1"/>
    </xf>
    <xf numFmtId="2" fontId="34" fillId="8" borderId="35" xfId="0" applyNumberFormat="1" applyFont="1" applyFill="1" applyBorder="1" applyAlignment="1" applyProtection="1">
      <alignment horizontal="center" vertical="center"/>
    </xf>
    <xf numFmtId="2" fontId="34" fillId="8" borderId="55" xfId="0" applyNumberFormat="1" applyFont="1" applyFill="1" applyBorder="1" applyAlignment="1" applyProtection="1">
      <alignment horizontal="center" vertical="center"/>
    </xf>
    <xf numFmtId="2" fontId="34" fillId="8" borderId="60" xfId="0" applyNumberFormat="1" applyFont="1" applyFill="1" applyBorder="1" applyAlignment="1" applyProtection="1">
      <alignment horizontal="center" vertical="center"/>
    </xf>
    <xf numFmtId="2" fontId="34" fillId="8" borderId="61" xfId="0" applyNumberFormat="1" applyFont="1" applyFill="1" applyBorder="1" applyAlignment="1" applyProtection="1">
      <alignment horizontal="center" vertical="center"/>
    </xf>
    <xf numFmtId="2" fontId="34" fillId="8" borderId="48" xfId="0" applyNumberFormat="1" applyFont="1" applyFill="1" applyBorder="1" applyAlignment="1" applyProtection="1">
      <alignment horizontal="center" vertical="center"/>
    </xf>
    <xf numFmtId="2" fontId="34" fillId="8" borderId="81" xfId="0" applyNumberFormat="1" applyFont="1" applyFill="1" applyBorder="1" applyAlignment="1" applyProtection="1">
      <alignment horizontal="center" vertical="center"/>
    </xf>
    <xf numFmtId="2" fontId="37" fillId="0" borderId="0" xfId="0" applyNumberFormat="1" applyFont="1" applyAlignment="1" applyProtection="1">
      <alignment horizontal="left" wrapText="1"/>
    </xf>
    <xf numFmtId="0" fontId="43" fillId="0" borderId="0" xfId="0" applyFont="1" applyBorder="1" applyAlignment="1" applyProtection="1">
      <alignment horizontal="left"/>
    </xf>
    <xf numFmtId="0" fontId="10" fillId="0" borderId="16" xfId="0" applyFont="1" applyBorder="1" applyAlignment="1" applyProtection="1">
      <alignment horizontal="center" vertical="center" wrapText="1"/>
    </xf>
    <xf numFmtId="0" fontId="37" fillId="0" borderId="16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horizontal="center" vertical="center"/>
    </xf>
  </cellXfs>
  <cellStyles count="26">
    <cellStyle name="_Ponuka" xfId="1"/>
    <cellStyle name="Normal_Cennik" xfId="2"/>
    <cellStyle name="Normal_novy_cennik_2006_03_20" xfId="3"/>
    <cellStyle name="Normálna" xfId="0" builtinId="0"/>
    <cellStyle name="Normálna 2" xfId="4"/>
    <cellStyle name="Normálna 3" xfId="23"/>
    <cellStyle name="Normálna 4" xfId="24"/>
    <cellStyle name="Normálna 5" xfId="25"/>
    <cellStyle name="normálne 2" xfId="5"/>
    <cellStyle name="normálne 3" xfId="6"/>
    <cellStyle name="normálne 4 2" xfId="7"/>
    <cellStyle name="normálne_Borik CRS Prehlad OBJ c 2" xfId="8"/>
    <cellStyle name="normálne_P047JR-VAS-EMM-Mlynar2" xfId="9"/>
    <cellStyle name="normálne_PDZ " xfId="17"/>
    <cellStyle name="normálne_spolu " xfId="10"/>
    <cellStyle name="normálne_TU " xfId="11"/>
    <cellStyle name="normálne_TU  2" xfId="12"/>
    <cellStyle name="normální_Mosty D1 PSN DSC a kontroly-rozpočet Quadriq" xfId="21"/>
    <cellStyle name="normální_PON98009" xfId="13"/>
    <cellStyle name="normální_R_KD" xfId="18"/>
    <cellStyle name="normální_R_PS" xfId="22"/>
    <cellStyle name="normální_R_TU1" xfId="19"/>
    <cellStyle name="normální_R_TU10 (2)" xfId="20"/>
    <cellStyle name="normální_rekapitulácia" xfId="14"/>
    <cellStyle name="Styl 1" xfId="15"/>
    <cellStyle name="Štýl 1" xfId="16"/>
  </cellStyles>
  <dxfs count="0"/>
  <tableStyles count="0" defaultTableStyle="TableStyleMedium9" defaultPivotStyle="PivotStyleLight16"/>
  <colors>
    <mruColors>
      <color rgb="FF585858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theme" Target="theme/theme1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2039408</xdr:colOff>
      <xdr:row>0</xdr:row>
      <xdr:rowOff>666750</xdr:rowOff>
    </xdr:to>
    <xdr:pic>
      <xdr:nvPicPr>
        <xdr:cNvPr id="2" name="Obrázok 4" descr="jednoriadkové šedé JPG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2505075</xdr:colOff>
      <xdr:row>0</xdr:row>
      <xdr:rowOff>666750</xdr:rowOff>
    </xdr:to>
    <xdr:pic>
      <xdr:nvPicPr>
        <xdr:cNvPr id="16651" name="Obrázok 2" descr="jednoriadkové šedé JPG.jpg">
          <a:extLst>
            <a:ext uri="{FF2B5EF4-FFF2-40B4-BE49-F238E27FC236}">
              <a16:creationId xmlns:a16="http://schemas.microsoft.com/office/drawing/2014/main" id="{00000000-0008-0000-0900-00000B4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1972733</xdr:colOff>
      <xdr:row>0</xdr:row>
      <xdr:rowOff>666750</xdr:rowOff>
    </xdr:to>
    <xdr:pic>
      <xdr:nvPicPr>
        <xdr:cNvPr id="2" name="Obrázok 4" descr="jednoriadkové šedé JPG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2558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1132417</xdr:colOff>
      <xdr:row>0</xdr:row>
      <xdr:rowOff>666750</xdr:rowOff>
    </xdr:to>
    <xdr:pic>
      <xdr:nvPicPr>
        <xdr:cNvPr id="83002" name="Obrázok 2" descr="jednoriadkové šedé JPG.jpg">
          <a:extLst>
            <a:ext uri="{FF2B5EF4-FFF2-40B4-BE49-F238E27FC236}">
              <a16:creationId xmlns:a16="http://schemas.microsoft.com/office/drawing/2014/main" id="{00000000-0008-0000-6200-00003A44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2505075</xdr:colOff>
      <xdr:row>0</xdr:row>
      <xdr:rowOff>666750</xdr:rowOff>
    </xdr:to>
    <xdr:pic>
      <xdr:nvPicPr>
        <xdr:cNvPr id="89126" name="Obrázok 8" descr="jednoriadkové šedé JPG.jpg">
          <a:extLst>
            <a:ext uri="{FF2B5EF4-FFF2-40B4-BE49-F238E27FC236}">
              <a16:creationId xmlns:a16="http://schemas.microsoft.com/office/drawing/2014/main" id="{00000000-0008-0000-0A00-0000265C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2378075</xdr:colOff>
      <xdr:row>0</xdr:row>
      <xdr:rowOff>666750</xdr:rowOff>
    </xdr:to>
    <xdr:pic>
      <xdr:nvPicPr>
        <xdr:cNvPr id="26742" name="Obrázok 9" descr="jednoriadkové šedé JPG.jpg">
          <a:extLst>
            <a:ext uri="{FF2B5EF4-FFF2-40B4-BE49-F238E27FC236}">
              <a16:creationId xmlns:a16="http://schemas.microsoft.com/office/drawing/2014/main" id="{00000000-0008-0000-0B00-0000766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2505075</xdr:colOff>
      <xdr:row>0</xdr:row>
      <xdr:rowOff>666750</xdr:rowOff>
    </xdr:to>
    <xdr:pic>
      <xdr:nvPicPr>
        <xdr:cNvPr id="25870" name="Obrázok 10" descr="jednoriadkové šedé JPG.jpg">
          <a:extLst>
            <a:ext uri="{FF2B5EF4-FFF2-40B4-BE49-F238E27FC236}">
              <a16:creationId xmlns:a16="http://schemas.microsoft.com/office/drawing/2014/main" id="{00000000-0008-0000-0C00-00000E6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2505075</xdr:colOff>
      <xdr:row>0</xdr:row>
      <xdr:rowOff>666750</xdr:rowOff>
    </xdr:to>
    <xdr:pic>
      <xdr:nvPicPr>
        <xdr:cNvPr id="2" name="Obrázok 10" descr="jednoriadkové šedé JPG.jpg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2505075</xdr:colOff>
      <xdr:row>0</xdr:row>
      <xdr:rowOff>666750</xdr:rowOff>
    </xdr:to>
    <xdr:pic>
      <xdr:nvPicPr>
        <xdr:cNvPr id="23007" name="Obrázok 12" descr="jednoriadkové šedé JPG.jpg">
          <a:extLst>
            <a:ext uri="{FF2B5EF4-FFF2-40B4-BE49-F238E27FC236}">
              <a16:creationId xmlns:a16="http://schemas.microsoft.com/office/drawing/2014/main" id="{00000000-0008-0000-0E00-0000DF5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2028825</xdr:colOff>
      <xdr:row>0</xdr:row>
      <xdr:rowOff>666750</xdr:rowOff>
    </xdr:to>
    <xdr:pic>
      <xdr:nvPicPr>
        <xdr:cNvPr id="22130" name="Obrázok 13" descr="jednoriadkové šedé JPG.jpg">
          <a:extLst>
            <a:ext uri="{FF2B5EF4-FFF2-40B4-BE49-F238E27FC236}">
              <a16:creationId xmlns:a16="http://schemas.microsoft.com/office/drawing/2014/main" id="{00000000-0008-0000-0F00-0000725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2198158</xdr:colOff>
      <xdr:row>0</xdr:row>
      <xdr:rowOff>666750</xdr:rowOff>
    </xdr:to>
    <xdr:pic>
      <xdr:nvPicPr>
        <xdr:cNvPr id="10537" name="Obrázok 2" descr="jednoriadkové šedé JPG.jpg">
          <a:extLst>
            <a:ext uri="{FF2B5EF4-FFF2-40B4-BE49-F238E27FC236}">
              <a16:creationId xmlns:a16="http://schemas.microsoft.com/office/drawing/2014/main" id="{00000000-0008-0000-1000-0000292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2505075</xdr:colOff>
      <xdr:row>0</xdr:row>
      <xdr:rowOff>666750</xdr:rowOff>
    </xdr:to>
    <xdr:pic>
      <xdr:nvPicPr>
        <xdr:cNvPr id="2" name="Obrázok 4" descr="jednoriadkové šedé JPG.jpg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2187575</xdr:colOff>
      <xdr:row>0</xdr:row>
      <xdr:rowOff>666750</xdr:rowOff>
    </xdr:to>
    <xdr:pic>
      <xdr:nvPicPr>
        <xdr:cNvPr id="8508" name="Obrázok 3" descr="jednoriadkové šedé JPG.jpg">
          <a:extLst>
            <a:ext uri="{FF2B5EF4-FFF2-40B4-BE49-F238E27FC236}">
              <a16:creationId xmlns:a16="http://schemas.microsoft.com/office/drawing/2014/main" id="{00000000-0008-0000-1200-00003C2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2505075</xdr:colOff>
      <xdr:row>0</xdr:row>
      <xdr:rowOff>666750</xdr:rowOff>
    </xdr:to>
    <xdr:pic>
      <xdr:nvPicPr>
        <xdr:cNvPr id="2" name="Obrázok 4" descr="jednoriadkové šedé JPG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2187575</xdr:colOff>
      <xdr:row>0</xdr:row>
      <xdr:rowOff>666750</xdr:rowOff>
    </xdr:to>
    <xdr:pic>
      <xdr:nvPicPr>
        <xdr:cNvPr id="24746" name="Obrázok 4" descr="jednoriadkové šedé JPG.jpg">
          <a:extLst>
            <a:ext uri="{FF2B5EF4-FFF2-40B4-BE49-F238E27FC236}">
              <a16:creationId xmlns:a16="http://schemas.microsoft.com/office/drawing/2014/main" id="{00000000-0008-0000-1300-0000AA6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2505075</xdr:colOff>
      <xdr:row>0</xdr:row>
      <xdr:rowOff>666750</xdr:rowOff>
    </xdr:to>
    <xdr:pic>
      <xdr:nvPicPr>
        <xdr:cNvPr id="86068" name="Obrázok 4" descr="jednoriadkové šedé JPG.jpg">
          <a:extLst>
            <a:ext uri="{FF2B5EF4-FFF2-40B4-BE49-F238E27FC236}">
              <a16:creationId xmlns:a16="http://schemas.microsoft.com/office/drawing/2014/main" id="{00000000-0008-0000-1400-00003450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2505075</xdr:colOff>
      <xdr:row>0</xdr:row>
      <xdr:rowOff>666750</xdr:rowOff>
    </xdr:to>
    <xdr:pic>
      <xdr:nvPicPr>
        <xdr:cNvPr id="85045" name="Obrázok 4" descr="jednoriadkové šedé JPG.jpg">
          <a:extLst>
            <a:ext uri="{FF2B5EF4-FFF2-40B4-BE49-F238E27FC236}">
              <a16:creationId xmlns:a16="http://schemas.microsoft.com/office/drawing/2014/main" id="{00000000-0008-0000-1500-0000354C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88113" name="Obrázok 1" descr="jednoriadkové šedé JPG.jpg">
          <a:extLst>
            <a:ext uri="{FF2B5EF4-FFF2-40B4-BE49-F238E27FC236}">
              <a16:creationId xmlns:a16="http://schemas.microsoft.com/office/drawing/2014/main" id="{00000000-0008-0000-1600-00003158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2505075</xdr:colOff>
      <xdr:row>0</xdr:row>
      <xdr:rowOff>666750</xdr:rowOff>
    </xdr:to>
    <xdr:pic>
      <xdr:nvPicPr>
        <xdr:cNvPr id="2" name="Obrázok 4" descr="jednoriadkové šedé JPG.jpg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3800475</xdr:colOff>
      <xdr:row>0</xdr:row>
      <xdr:rowOff>666750</xdr:rowOff>
    </xdr:to>
    <xdr:pic>
      <xdr:nvPicPr>
        <xdr:cNvPr id="2466" name="Obrázok 2" descr="jednoriadkové šedé JPG.jpg">
          <a:extLst>
            <a:ext uri="{FF2B5EF4-FFF2-40B4-BE49-F238E27FC236}">
              <a16:creationId xmlns:a16="http://schemas.microsoft.com/office/drawing/2014/main" id="{00000000-0008-0000-1800-0000A2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2505075</xdr:colOff>
      <xdr:row>0</xdr:row>
      <xdr:rowOff>666750</xdr:rowOff>
    </xdr:to>
    <xdr:pic>
      <xdr:nvPicPr>
        <xdr:cNvPr id="2" name="Obrázok 3" descr="jednoriadkové šedé JPG.jpg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3800475</xdr:colOff>
      <xdr:row>0</xdr:row>
      <xdr:rowOff>666750</xdr:rowOff>
    </xdr:to>
    <xdr:pic>
      <xdr:nvPicPr>
        <xdr:cNvPr id="30800" name="Obrázok 2" descr="jednoriadkové šedé JPG.jpg">
          <a:extLst>
            <a:ext uri="{FF2B5EF4-FFF2-40B4-BE49-F238E27FC236}">
              <a16:creationId xmlns:a16="http://schemas.microsoft.com/office/drawing/2014/main" id="{00000000-0008-0000-1A00-0000507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2" name="Obrázok 1" descr="jednoriadkové šedé JPG.jpg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2" name="Obrázok 1" descr="jednoriadkové šedé JPG.jpg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2113491</xdr:colOff>
      <xdr:row>0</xdr:row>
      <xdr:rowOff>666750</xdr:rowOff>
    </xdr:to>
    <xdr:pic>
      <xdr:nvPicPr>
        <xdr:cNvPr id="2" name="Obrázok 4" descr="jednoriadkové šedé JPG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2" name="Obrázok 1" descr="jednoriadkové šedé JPG.jpg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2" name="Obrázok 1" descr="jednoriadkové šedé JPG.jpg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2" name="Obrázok 1" descr="jednoriadkové šedé JPG.jpg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2" name="Obrázok 1" descr="jednoriadkové šedé JPG.jpg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2" name="Obrázok 1" descr="jednoriadkové šedé JPG.jpg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2951692</xdr:colOff>
      <xdr:row>0</xdr:row>
      <xdr:rowOff>666750</xdr:rowOff>
    </xdr:to>
    <xdr:pic>
      <xdr:nvPicPr>
        <xdr:cNvPr id="2" name="Obrázok 1" descr="jednoriadkové šedé JPG.jpg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31824" name="Obrázok 1" descr="jednoriadkové šedé JPG.jpg">
          <a:extLst>
            <a:ext uri="{FF2B5EF4-FFF2-40B4-BE49-F238E27FC236}">
              <a16:creationId xmlns:a16="http://schemas.microsoft.com/office/drawing/2014/main" id="{00000000-0008-0000-2300-0000507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32848" name="Obrázok 1" descr="jednoriadkové šedé JPG.jpg">
          <a:extLst>
            <a:ext uri="{FF2B5EF4-FFF2-40B4-BE49-F238E27FC236}">
              <a16:creationId xmlns:a16="http://schemas.microsoft.com/office/drawing/2014/main" id="{00000000-0008-0000-2400-0000508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33872" name="Obrázok 1" descr="jednoriadkové šedé JPG.jpg">
          <a:extLst>
            <a:ext uri="{FF2B5EF4-FFF2-40B4-BE49-F238E27FC236}">
              <a16:creationId xmlns:a16="http://schemas.microsoft.com/office/drawing/2014/main" id="{00000000-0008-0000-2500-0000508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28752" name="Obrázok 1" descr="jednoriadkové šedé JPG.jpg">
          <a:extLst>
            <a:ext uri="{FF2B5EF4-FFF2-40B4-BE49-F238E27FC236}">
              <a16:creationId xmlns:a16="http://schemas.microsoft.com/office/drawing/2014/main" id="{00000000-0008-0000-2600-0000507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2505075</xdr:colOff>
      <xdr:row>0</xdr:row>
      <xdr:rowOff>666750</xdr:rowOff>
    </xdr:to>
    <xdr:pic>
      <xdr:nvPicPr>
        <xdr:cNvPr id="4623" name="Obrázok 4" descr="jednoriadkové šedé JPG.jpg">
          <a:extLst>
            <a:ext uri="{FF2B5EF4-FFF2-40B4-BE49-F238E27FC236}">
              <a16:creationId xmlns:a16="http://schemas.microsoft.com/office/drawing/2014/main" id="{00000000-0008-0000-0300-00000F1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35919" name="Obrázok 1" descr="jednoriadkové šedé JPG.jpg">
          <a:extLst>
            <a:ext uri="{FF2B5EF4-FFF2-40B4-BE49-F238E27FC236}">
              <a16:creationId xmlns:a16="http://schemas.microsoft.com/office/drawing/2014/main" id="{00000000-0008-0000-2700-00004F8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2951692</xdr:colOff>
      <xdr:row>0</xdr:row>
      <xdr:rowOff>666750</xdr:rowOff>
    </xdr:to>
    <xdr:pic>
      <xdr:nvPicPr>
        <xdr:cNvPr id="36943" name="Obrázok 1" descr="jednoriadkové šedé JPG.jpg">
          <a:extLst>
            <a:ext uri="{FF2B5EF4-FFF2-40B4-BE49-F238E27FC236}">
              <a16:creationId xmlns:a16="http://schemas.microsoft.com/office/drawing/2014/main" id="{00000000-0008-0000-2800-00004F9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37967" name="Obrázok 1" descr="jednoriadkové šedé JPG.jpg">
          <a:extLst>
            <a:ext uri="{FF2B5EF4-FFF2-40B4-BE49-F238E27FC236}">
              <a16:creationId xmlns:a16="http://schemas.microsoft.com/office/drawing/2014/main" id="{00000000-0008-0000-2900-00004F9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34895" name="Obrázok 1" descr="jednoriadkové šedé JPG.jpg">
          <a:extLst>
            <a:ext uri="{FF2B5EF4-FFF2-40B4-BE49-F238E27FC236}">
              <a16:creationId xmlns:a16="http://schemas.microsoft.com/office/drawing/2014/main" id="{00000000-0008-0000-2A00-00004F8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40014" name="Obrázok 1" descr="jednoriadkové šedé JPG.jpg">
          <a:extLst>
            <a:ext uri="{FF2B5EF4-FFF2-40B4-BE49-F238E27FC236}">
              <a16:creationId xmlns:a16="http://schemas.microsoft.com/office/drawing/2014/main" id="{00000000-0008-0000-2B00-00004E9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41038" name="Obrázok 1" descr="jednoriadkové šedé JPG.jpg">
          <a:extLst>
            <a:ext uri="{FF2B5EF4-FFF2-40B4-BE49-F238E27FC236}">
              <a16:creationId xmlns:a16="http://schemas.microsoft.com/office/drawing/2014/main" id="{00000000-0008-0000-2C00-00004EA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42062" name="Obrázok 1" descr="jednoriadkové šedé JPG.jpg">
          <a:extLst>
            <a:ext uri="{FF2B5EF4-FFF2-40B4-BE49-F238E27FC236}">
              <a16:creationId xmlns:a16="http://schemas.microsoft.com/office/drawing/2014/main" id="{00000000-0008-0000-2D00-00004EA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43086" name="Obrázok 1" descr="jednoriadkové šedé JPG.jpg">
          <a:extLst>
            <a:ext uri="{FF2B5EF4-FFF2-40B4-BE49-F238E27FC236}">
              <a16:creationId xmlns:a16="http://schemas.microsoft.com/office/drawing/2014/main" id="{00000000-0008-0000-2E00-00004EA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2951692</xdr:colOff>
      <xdr:row>0</xdr:row>
      <xdr:rowOff>666750</xdr:rowOff>
    </xdr:to>
    <xdr:pic>
      <xdr:nvPicPr>
        <xdr:cNvPr id="38990" name="Obrázok 1" descr="jednoriadkové šedé JPG.jpg">
          <a:extLst>
            <a:ext uri="{FF2B5EF4-FFF2-40B4-BE49-F238E27FC236}">
              <a16:creationId xmlns:a16="http://schemas.microsoft.com/office/drawing/2014/main" id="{00000000-0008-0000-2F00-00004E9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45131" name="Obrázok 1" descr="jednoriadkové šedé JPG.jpg">
          <a:extLst>
            <a:ext uri="{FF2B5EF4-FFF2-40B4-BE49-F238E27FC236}">
              <a16:creationId xmlns:a16="http://schemas.microsoft.com/office/drawing/2014/main" id="{00000000-0008-0000-3000-00004BB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2505075</xdr:colOff>
      <xdr:row>0</xdr:row>
      <xdr:rowOff>666750</xdr:rowOff>
    </xdr:to>
    <xdr:pic>
      <xdr:nvPicPr>
        <xdr:cNvPr id="5493" name="Obrázok 2" descr="jednoriadkové šedé JPG.jpg">
          <a:extLst>
            <a:ext uri="{FF2B5EF4-FFF2-40B4-BE49-F238E27FC236}">
              <a16:creationId xmlns:a16="http://schemas.microsoft.com/office/drawing/2014/main" id="{00000000-0008-0000-0400-0000751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46155" name="Obrázok 1" descr="jednoriadkové šedé JPG.jpg">
          <a:extLst>
            <a:ext uri="{FF2B5EF4-FFF2-40B4-BE49-F238E27FC236}">
              <a16:creationId xmlns:a16="http://schemas.microsoft.com/office/drawing/2014/main" id="{00000000-0008-0000-3100-00004BB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47179" name="Obrázok 1" descr="jednoriadkové šedé JPG.jpg">
          <a:extLst>
            <a:ext uri="{FF2B5EF4-FFF2-40B4-BE49-F238E27FC236}">
              <a16:creationId xmlns:a16="http://schemas.microsoft.com/office/drawing/2014/main" id="{00000000-0008-0000-3200-00004BB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48203" name="Obrázok 1" descr="jednoriadkové šedé JPG.jpg">
          <a:extLst>
            <a:ext uri="{FF2B5EF4-FFF2-40B4-BE49-F238E27FC236}">
              <a16:creationId xmlns:a16="http://schemas.microsoft.com/office/drawing/2014/main" id="{00000000-0008-0000-3300-00004BB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49227" name="Obrázok 1" descr="jednoriadkové šedé JPG.jpg">
          <a:extLst>
            <a:ext uri="{FF2B5EF4-FFF2-40B4-BE49-F238E27FC236}">
              <a16:creationId xmlns:a16="http://schemas.microsoft.com/office/drawing/2014/main" id="{00000000-0008-0000-3400-00004BC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50251" name="Obrázok 1" descr="jednoriadkové šedé JPG.jpg">
          <a:extLst>
            <a:ext uri="{FF2B5EF4-FFF2-40B4-BE49-F238E27FC236}">
              <a16:creationId xmlns:a16="http://schemas.microsoft.com/office/drawing/2014/main" id="{00000000-0008-0000-3500-00004BC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2951692</xdr:colOff>
      <xdr:row>0</xdr:row>
      <xdr:rowOff>666750</xdr:rowOff>
    </xdr:to>
    <xdr:pic>
      <xdr:nvPicPr>
        <xdr:cNvPr id="51275" name="Obrázok 1" descr="jednoriadkové šedé JPG.jpg">
          <a:extLst>
            <a:ext uri="{FF2B5EF4-FFF2-40B4-BE49-F238E27FC236}">
              <a16:creationId xmlns:a16="http://schemas.microsoft.com/office/drawing/2014/main" id="{00000000-0008-0000-3600-00004BC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52299" name="Obrázok 1" descr="jednoriadkové šedé JPG.jpg">
          <a:extLst>
            <a:ext uri="{FF2B5EF4-FFF2-40B4-BE49-F238E27FC236}">
              <a16:creationId xmlns:a16="http://schemas.microsoft.com/office/drawing/2014/main" id="{00000000-0008-0000-3700-00004BC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44106" name="Obrázok 1" descr="jednoriadkové šedé JPG.jpg">
          <a:extLst>
            <a:ext uri="{FF2B5EF4-FFF2-40B4-BE49-F238E27FC236}">
              <a16:creationId xmlns:a16="http://schemas.microsoft.com/office/drawing/2014/main" id="{00000000-0008-0000-3800-00004AA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53322" name="Obrázok 1" descr="jednoriadkové šedé JPG.jpg">
          <a:extLst>
            <a:ext uri="{FF2B5EF4-FFF2-40B4-BE49-F238E27FC236}">
              <a16:creationId xmlns:a16="http://schemas.microsoft.com/office/drawing/2014/main" id="{00000000-0008-0000-3900-00004AD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54346" name="Obrázok 1" descr="jednoriadkové šedé JPG.jpg">
          <a:extLst>
            <a:ext uri="{FF2B5EF4-FFF2-40B4-BE49-F238E27FC236}">
              <a16:creationId xmlns:a16="http://schemas.microsoft.com/office/drawing/2014/main" id="{00000000-0008-0000-3A00-00004AD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2505075</xdr:colOff>
      <xdr:row>0</xdr:row>
      <xdr:rowOff>666750</xdr:rowOff>
    </xdr:to>
    <xdr:pic>
      <xdr:nvPicPr>
        <xdr:cNvPr id="7655" name="Obrázok 3" descr="jednoriadkové šedé JPG.jpg">
          <a:extLst>
            <a:ext uri="{FF2B5EF4-FFF2-40B4-BE49-F238E27FC236}">
              <a16:creationId xmlns:a16="http://schemas.microsoft.com/office/drawing/2014/main" id="{00000000-0008-0000-0500-0000E71D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55370" name="Obrázok 1" descr="jednoriadkové šedé JPG.jpg">
          <a:extLst>
            <a:ext uri="{FF2B5EF4-FFF2-40B4-BE49-F238E27FC236}">
              <a16:creationId xmlns:a16="http://schemas.microsoft.com/office/drawing/2014/main" id="{00000000-0008-0000-3B00-00004AD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57417" name="Obrázok 1" descr="jednoriadkové šedé JPG.jpg">
          <a:extLst>
            <a:ext uri="{FF2B5EF4-FFF2-40B4-BE49-F238E27FC236}">
              <a16:creationId xmlns:a16="http://schemas.microsoft.com/office/drawing/2014/main" id="{00000000-0008-0000-3C00-000049E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2951692</xdr:colOff>
      <xdr:row>0</xdr:row>
      <xdr:rowOff>666750</xdr:rowOff>
    </xdr:to>
    <xdr:pic>
      <xdr:nvPicPr>
        <xdr:cNvPr id="56393" name="Obrázok 1" descr="jednoriadkové šedé JPG.jpg">
          <a:extLst>
            <a:ext uri="{FF2B5EF4-FFF2-40B4-BE49-F238E27FC236}">
              <a16:creationId xmlns:a16="http://schemas.microsoft.com/office/drawing/2014/main" id="{00000000-0008-0000-3D00-000049D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2" name="Obrázok 1" descr="jednoriadkové šedé JPG.jpg">
          <a:extLst>
            <a:ext uri="{FF2B5EF4-FFF2-40B4-BE49-F238E27FC236}">
              <a16:creationId xmlns:a16="http://schemas.microsoft.com/office/drawing/2014/main" id="{00000000-0008-0000-3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2" name="Obrázok 1" descr="jednoriadkové šedé JPG.jpg">
          <a:extLst>
            <a:ext uri="{FF2B5EF4-FFF2-40B4-BE49-F238E27FC236}">
              <a16:creationId xmlns:a16="http://schemas.microsoft.com/office/drawing/2014/main" id="{00000000-0008-0000-3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2" name="Obrázok 1" descr="jednoriadkové šedé JPG.jpg">
          <a:extLst>
            <a:ext uri="{FF2B5EF4-FFF2-40B4-BE49-F238E27FC236}">
              <a16:creationId xmlns:a16="http://schemas.microsoft.com/office/drawing/2014/main" id="{00000000-0008-0000-4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2" name="Obrázok 1" descr="jednoriadkové šedé JPG.jpg">
          <a:extLst>
            <a:ext uri="{FF2B5EF4-FFF2-40B4-BE49-F238E27FC236}">
              <a16:creationId xmlns:a16="http://schemas.microsoft.com/office/drawing/2014/main" id="{00000000-0008-0000-4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2" name="Obrázok 1" descr="jednoriadkové šedé JPG.jpg">
          <a:extLst>
            <a:ext uri="{FF2B5EF4-FFF2-40B4-BE49-F238E27FC236}">
              <a16:creationId xmlns:a16="http://schemas.microsoft.com/office/drawing/2014/main" id="{00000000-0008-0000-4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2" name="Obrázok 1" descr="jednoriadkové šedé JPG.jpg">
          <a:extLst>
            <a:ext uri="{FF2B5EF4-FFF2-40B4-BE49-F238E27FC236}">
              <a16:creationId xmlns:a16="http://schemas.microsoft.com/office/drawing/2014/main" id="{00000000-0008-0000-4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2438400</xdr:colOff>
      <xdr:row>0</xdr:row>
      <xdr:rowOff>666750</xdr:rowOff>
    </xdr:to>
    <xdr:pic>
      <xdr:nvPicPr>
        <xdr:cNvPr id="2" name="Obrázok 1" descr="jednoriadkové šedé JPG.jpg">
          <a:extLst>
            <a:ext uri="{FF2B5EF4-FFF2-40B4-BE49-F238E27FC236}">
              <a16:creationId xmlns:a16="http://schemas.microsoft.com/office/drawing/2014/main" id="{00000000-0008-0000-4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2282825</xdr:colOff>
      <xdr:row>0</xdr:row>
      <xdr:rowOff>666750</xdr:rowOff>
    </xdr:to>
    <xdr:pic>
      <xdr:nvPicPr>
        <xdr:cNvPr id="6776" name="Obrázok 4" descr="jednoriadkové šedé JPG.jpg">
          <a:extLst>
            <a:ext uri="{FF2B5EF4-FFF2-40B4-BE49-F238E27FC236}">
              <a16:creationId xmlns:a16="http://schemas.microsoft.com/office/drawing/2014/main" id="{00000000-0008-0000-0600-0000781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2951692</xdr:colOff>
      <xdr:row>0</xdr:row>
      <xdr:rowOff>666750</xdr:rowOff>
    </xdr:to>
    <xdr:pic>
      <xdr:nvPicPr>
        <xdr:cNvPr id="2" name="Obrázok 1" descr="jednoriadkové šedé JPG.jpg">
          <a:extLst>
            <a:ext uri="{FF2B5EF4-FFF2-40B4-BE49-F238E27FC236}">
              <a16:creationId xmlns:a16="http://schemas.microsoft.com/office/drawing/2014/main" id="{00000000-0008-0000-4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1933575</xdr:colOff>
      <xdr:row>0</xdr:row>
      <xdr:rowOff>666750</xdr:rowOff>
    </xdr:to>
    <xdr:pic>
      <xdr:nvPicPr>
        <xdr:cNvPr id="87091" name="Obrázok 4" descr="jednoriadkové šedé JPG.jpg">
          <a:extLst>
            <a:ext uri="{FF2B5EF4-FFF2-40B4-BE49-F238E27FC236}">
              <a16:creationId xmlns:a16="http://schemas.microsoft.com/office/drawing/2014/main" id="{00000000-0008-0000-4600-00003354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3219450</xdr:colOff>
      <xdr:row>0</xdr:row>
      <xdr:rowOff>666750</xdr:rowOff>
    </xdr:to>
    <xdr:pic>
      <xdr:nvPicPr>
        <xdr:cNvPr id="59464" name="Obrázok 1" descr="jednoriadkové šedé JPG.jpg">
          <a:extLst>
            <a:ext uri="{FF2B5EF4-FFF2-40B4-BE49-F238E27FC236}">
              <a16:creationId xmlns:a16="http://schemas.microsoft.com/office/drawing/2014/main" id="{00000000-0008-0000-4700-000048E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38100</xdr:colOff>
      <xdr:row>0</xdr:row>
      <xdr:rowOff>666750</xdr:rowOff>
    </xdr:to>
    <xdr:pic>
      <xdr:nvPicPr>
        <xdr:cNvPr id="60488" name="Obrázok 3" descr="jednoriadkové šedé JPG.jpg">
          <a:extLst>
            <a:ext uri="{FF2B5EF4-FFF2-40B4-BE49-F238E27FC236}">
              <a16:creationId xmlns:a16="http://schemas.microsoft.com/office/drawing/2014/main" id="{00000000-0008-0000-4800-000048E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38100</xdr:colOff>
      <xdr:row>0</xdr:row>
      <xdr:rowOff>666750</xdr:rowOff>
    </xdr:to>
    <xdr:pic>
      <xdr:nvPicPr>
        <xdr:cNvPr id="61512" name="Obrázok 3" descr="jednoriadkové šedé JPG.jpg">
          <a:extLst>
            <a:ext uri="{FF2B5EF4-FFF2-40B4-BE49-F238E27FC236}">
              <a16:creationId xmlns:a16="http://schemas.microsoft.com/office/drawing/2014/main" id="{00000000-0008-0000-4900-000048F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38100</xdr:colOff>
      <xdr:row>0</xdr:row>
      <xdr:rowOff>666750</xdr:rowOff>
    </xdr:to>
    <xdr:pic>
      <xdr:nvPicPr>
        <xdr:cNvPr id="58440" name="Obrázok 5" descr="jednoriadkové šedé JPG.jpg">
          <a:extLst>
            <a:ext uri="{FF2B5EF4-FFF2-40B4-BE49-F238E27FC236}">
              <a16:creationId xmlns:a16="http://schemas.microsoft.com/office/drawing/2014/main" id="{00000000-0008-0000-4A00-000048E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38100</xdr:colOff>
      <xdr:row>0</xdr:row>
      <xdr:rowOff>666750</xdr:rowOff>
    </xdr:to>
    <xdr:pic>
      <xdr:nvPicPr>
        <xdr:cNvPr id="62535" name="Obrázok 3" descr="jednoriadkové šedé JPG.jpg">
          <a:extLst>
            <a:ext uri="{FF2B5EF4-FFF2-40B4-BE49-F238E27FC236}">
              <a16:creationId xmlns:a16="http://schemas.microsoft.com/office/drawing/2014/main" id="{00000000-0008-0000-4B00-000047F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38100</xdr:colOff>
      <xdr:row>0</xdr:row>
      <xdr:rowOff>666750</xdr:rowOff>
    </xdr:to>
    <xdr:pic>
      <xdr:nvPicPr>
        <xdr:cNvPr id="63558" name="Obrázok 3" descr="jednoriadkové šedé JPG.jpg">
          <a:extLst>
            <a:ext uri="{FF2B5EF4-FFF2-40B4-BE49-F238E27FC236}">
              <a16:creationId xmlns:a16="http://schemas.microsoft.com/office/drawing/2014/main" id="{00000000-0008-0000-4C00-000046F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38100</xdr:colOff>
      <xdr:row>0</xdr:row>
      <xdr:rowOff>666750</xdr:rowOff>
    </xdr:to>
    <xdr:pic>
      <xdr:nvPicPr>
        <xdr:cNvPr id="64581" name="Obrázok 3" descr="jednoriadkové šedé JPG.jpg">
          <a:extLst>
            <a:ext uri="{FF2B5EF4-FFF2-40B4-BE49-F238E27FC236}">
              <a16:creationId xmlns:a16="http://schemas.microsoft.com/office/drawing/2014/main" id="{00000000-0008-0000-4D00-000045F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38100</xdr:colOff>
      <xdr:row>0</xdr:row>
      <xdr:rowOff>666750</xdr:rowOff>
    </xdr:to>
    <xdr:pic>
      <xdr:nvPicPr>
        <xdr:cNvPr id="65605" name="Obrázok 3" descr="jednoriadkové šedé JPG.jpg">
          <a:extLst>
            <a:ext uri="{FF2B5EF4-FFF2-40B4-BE49-F238E27FC236}">
              <a16:creationId xmlns:a16="http://schemas.microsoft.com/office/drawing/2014/main" id="{00000000-0008-0000-4E00-00004500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2346325</xdr:colOff>
      <xdr:row>0</xdr:row>
      <xdr:rowOff>666750</xdr:rowOff>
    </xdr:to>
    <xdr:pic>
      <xdr:nvPicPr>
        <xdr:cNvPr id="18195" name="Obrázok 7" descr="jednoriadkové šedé JPG.jpg">
          <a:extLst>
            <a:ext uri="{FF2B5EF4-FFF2-40B4-BE49-F238E27FC236}">
              <a16:creationId xmlns:a16="http://schemas.microsoft.com/office/drawing/2014/main" id="{00000000-0008-0000-0700-00001347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38100</xdr:colOff>
      <xdr:row>0</xdr:row>
      <xdr:rowOff>666750</xdr:rowOff>
    </xdr:to>
    <xdr:pic>
      <xdr:nvPicPr>
        <xdr:cNvPr id="68676" name="Obrázok 3" descr="jednoriadkové šedé JPG.jpg">
          <a:extLst>
            <a:ext uri="{FF2B5EF4-FFF2-40B4-BE49-F238E27FC236}">
              <a16:creationId xmlns:a16="http://schemas.microsoft.com/office/drawing/2014/main" id="{00000000-0008-0000-4F00-0000440C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38100</xdr:colOff>
      <xdr:row>0</xdr:row>
      <xdr:rowOff>666750</xdr:rowOff>
    </xdr:to>
    <xdr:pic>
      <xdr:nvPicPr>
        <xdr:cNvPr id="66630" name="Obrázok 3" descr="jednoriadkové šedé JPG.jpg">
          <a:extLst>
            <a:ext uri="{FF2B5EF4-FFF2-40B4-BE49-F238E27FC236}">
              <a16:creationId xmlns:a16="http://schemas.microsoft.com/office/drawing/2014/main" id="{00000000-0008-0000-5000-00004604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38100</xdr:colOff>
      <xdr:row>0</xdr:row>
      <xdr:rowOff>666750</xdr:rowOff>
    </xdr:to>
    <xdr:pic>
      <xdr:nvPicPr>
        <xdr:cNvPr id="69700" name="Obrázok 3" descr="jednoriadkové šedé JPG.jpg">
          <a:extLst>
            <a:ext uri="{FF2B5EF4-FFF2-40B4-BE49-F238E27FC236}">
              <a16:creationId xmlns:a16="http://schemas.microsoft.com/office/drawing/2014/main" id="{00000000-0008-0000-5100-00004410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38100</xdr:colOff>
      <xdr:row>0</xdr:row>
      <xdr:rowOff>666750</xdr:rowOff>
    </xdr:to>
    <xdr:pic>
      <xdr:nvPicPr>
        <xdr:cNvPr id="70724" name="Obrázok 3" descr="jednoriadkové šedé JPG.jpg">
          <a:extLst>
            <a:ext uri="{FF2B5EF4-FFF2-40B4-BE49-F238E27FC236}">
              <a16:creationId xmlns:a16="http://schemas.microsoft.com/office/drawing/2014/main" id="{00000000-0008-0000-5200-00004414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38100</xdr:colOff>
      <xdr:row>0</xdr:row>
      <xdr:rowOff>666750</xdr:rowOff>
    </xdr:to>
    <xdr:pic>
      <xdr:nvPicPr>
        <xdr:cNvPr id="71748" name="Obrázok 3" descr="jednoriadkové šedé JPG.jpg">
          <a:extLst>
            <a:ext uri="{FF2B5EF4-FFF2-40B4-BE49-F238E27FC236}">
              <a16:creationId xmlns:a16="http://schemas.microsoft.com/office/drawing/2014/main" id="{00000000-0008-0000-5300-00004418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38100</xdr:colOff>
      <xdr:row>0</xdr:row>
      <xdr:rowOff>666750</xdr:rowOff>
    </xdr:to>
    <xdr:pic>
      <xdr:nvPicPr>
        <xdr:cNvPr id="67651" name="Obrázok 3" descr="jednoriadkové šedé JPG.jpg">
          <a:extLst>
            <a:ext uri="{FF2B5EF4-FFF2-40B4-BE49-F238E27FC236}">
              <a16:creationId xmlns:a16="http://schemas.microsoft.com/office/drawing/2014/main" id="{00000000-0008-0000-5400-00004308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38100</xdr:colOff>
      <xdr:row>0</xdr:row>
      <xdr:rowOff>666750</xdr:rowOff>
    </xdr:to>
    <xdr:pic>
      <xdr:nvPicPr>
        <xdr:cNvPr id="72771" name="Obrázok 3" descr="jednoriadkové šedé JPG.jpg">
          <a:extLst>
            <a:ext uri="{FF2B5EF4-FFF2-40B4-BE49-F238E27FC236}">
              <a16:creationId xmlns:a16="http://schemas.microsoft.com/office/drawing/2014/main" id="{00000000-0008-0000-5500-0000431C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38100</xdr:colOff>
      <xdr:row>0</xdr:row>
      <xdr:rowOff>666750</xdr:rowOff>
    </xdr:to>
    <xdr:pic>
      <xdr:nvPicPr>
        <xdr:cNvPr id="73795" name="Obrázok 3" descr="jednoriadkové šedé JPG.jpg">
          <a:extLst>
            <a:ext uri="{FF2B5EF4-FFF2-40B4-BE49-F238E27FC236}">
              <a16:creationId xmlns:a16="http://schemas.microsoft.com/office/drawing/2014/main" id="{00000000-0008-0000-5600-00004320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38100</xdr:colOff>
      <xdr:row>0</xdr:row>
      <xdr:rowOff>666750</xdr:rowOff>
    </xdr:to>
    <xdr:pic>
      <xdr:nvPicPr>
        <xdr:cNvPr id="74816" name="Obrázok 3" descr="jednoriadkové šedé JPG.jpg">
          <a:extLst>
            <a:ext uri="{FF2B5EF4-FFF2-40B4-BE49-F238E27FC236}">
              <a16:creationId xmlns:a16="http://schemas.microsoft.com/office/drawing/2014/main" id="{00000000-0008-0000-5700-00004024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38100</xdr:colOff>
      <xdr:row>0</xdr:row>
      <xdr:rowOff>666750</xdr:rowOff>
    </xdr:to>
    <xdr:pic>
      <xdr:nvPicPr>
        <xdr:cNvPr id="76864" name="Obrázok 3" descr="jednoriadkové šedé JPG.jpg">
          <a:extLst>
            <a:ext uri="{FF2B5EF4-FFF2-40B4-BE49-F238E27FC236}">
              <a16:creationId xmlns:a16="http://schemas.microsoft.com/office/drawing/2014/main" id="{00000000-0008-0000-5800-0000402C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2505075</xdr:colOff>
      <xdr:row>0</xdr:row>
      <xdr:rowOff>666750</xdr:rowOff>
    </xdr:to>
    <xdr:pic>
      <xdr:nvPicPr>
        <xdr:cNvPr id="14247" name="Obrázok 7" descr="jednoriadkové šedé JPG.jpg">
          <a:extLst>
            <a:ext uri="{FF2B5EF4-FFF2-40B4-BE49-F238E27FC236}">
              <a16:creationId xmlns:a16="http://schemas.microsoft.com/office/drawing/2014/main" id="{00000000-0008-0000-0800-0000A737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38100</xdr:colOff>
      <xdr:row>0</xdr:row>
      <xdr:rowOff>666750</xdr:rowOff>
    </xdr:to>
    <xdr:pic>
      <xdr:nvPicPr>
        <xdr:cNvPr id="75840" name="Obrázok 3" descr="jednoriadkové šedé JPG.jpg">
          <a:extLst>
            <a:ext uri="{FF2B5EF4-FFF2-40B4-BE49-F238E27FC236}">
              <a16:creationId xmlns:a16="http://schemas.microsoft.com/office/drawing/2014/main" id="{00000000-0008-0000-5900-00004028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38100</xdr:colOff>
      <xdr:row>0</xdr:row>
      <xdr:rowOff>666750</xdr:rowOff>
    </xdr:to>
    <xdr:pic>
      <xdr:nvPicPr>
        <xdr:cNvPr id="2" name="Obrázok 3" descr="jednoriadkové šedé JPG.jpg">
          <a:extLst>
            <a:ext uri="{FF2B5EF4-FFF2-40B4-BE49-F238E27FC236}">
              <a16:creationId xmlns:a16="http://schemas.microsoft.com/office/drawing/2014/main" id="{00000000-0008-0000-5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38100</xdr:colOff>
      <xdr:row>0</xdr:row>
      <xdr:rowOff>666750</xdr:rowOff>
    </xdr:to>
    <xdr:pic>
      <xdr:nvPicPr>
        <xdr:cNvPr id="78911" name="Obrázok 3" descr="jednoriadkové šedé JPG.jpg">
          <a:extLst>
            <a:ext uri="{FF2B5EF4-FFF2-40B4-BE49-F238E27FC236}">
              <a16:creationId xmlns:a16="http://schemas.microsoft.com/office/drawing/2014/main" id="{00000000-0008-0000-5B00-00003F34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38100</xdr:colOff>
      <xdr:row>0</xdr:row>
      <xdr:rowOff>666750</xdr:rowOff>
    </xdr:to>
    <xdr:pic>
      <xdr:nvPicPr>
        <xdr:cNvPr id="79934" name="Obrázok 3" descr="jednoriadkové šedé JPG.jpg">
          <a:extLst>
            <a:ext uri="{FF2B5EF4-FFF2-40B4-BE49-F238E27FC236}">
              <a16:creationId xmlns:a16="http://schemas.microsoft.com/office/drawing/2014/main" id="{00000000-0008-0000-5C00-00003E38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3</xdr:col>
      <xdr:colOff>38100</xdr:colOff>
      <xdr:row>0</xdr:row>
      <xdr:rowOff>676275</xdr:rowOff>
    </xdr:to>
    <xdr:pic>
      <xdr:nvPicPr>
        <xdr:cNvPr id="2" name="Obrázok 3" descr="jednoriadkové šedé JPG.jpg">
          <a:extLst>
            <a:ext uri="{FF2B5EF4-FFF2-40B4-BE49-F238E27FC236}">
              <a16:creationId xmlns:a16="http://schemas.microsoft.com/office/drawing/2014/main" id="{00000000-0008-0000-5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38100</xdr:colOff>
      <xdr:row>0</xdr:row>
      <xdr:rowOff>666750</xdr:rowOff>
    </xdr:to>
    <xdr:pic>
      <xdr:nvPicPr>
        <xdr:cNvPr id="80957" name="Obrázok 3" descr="jednoriadkové šedé JPG.jpg">
          <a:extLst>
            <a:ext uri="{FF2B5EF4-FFF2-40B4-BE49-F238E27FC236}">
              <a16:creationId xmlns:a16="http://schemas.microsoft.com/office/drawing/2014/main" id="{00000000-0008-0000-5E00-00003D3C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38100</xdr:colOff>
      <xdr:row>0</xdr:row>
      <xdr:rowOff>666750</xdr:rowOff>
    </xdr:to>
    <xdr:pic>
      <xdr:nvPicPr>
        <xdr:cNvPr id="2" name="Obrázok 3" descr="jednoriadkové šedé JPG.jpg">
          <a:extLst>
            <a:ext uri="{FF2B5EF4-FFF2-40B4-BE49-F238E27FC236}">
              <a16:creationId xmlns:a16="http://schemas.microsoft.com/office/drawing/2014/main" id="{00000000-0008-0000-5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3938058</xdr:colOff>
      <xdr:row>0</xdr:row>
      <xdr:rowOff>666750</xdr:rowOff>
    </xdr:to>
    <xdr:pic>
      <xdr:nvPicPr>
        <xdr:cNvPr id="77887" name="Obrázok 2" descr="jednoriadkové šedé JPG.jpg">
          <a:extLst>
            <a:ext uri="{FF2B5EF4-FFF2-40B4-BE49-F238E27FC236}">
              <a16:creationId xmlns:a16="http://schemas.microsoft.com/office/drawing/2014/main" id="{00000000-0008-0000-6000-00003F30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820209</xdr:colOff>
      <xdr:row>0</xdr:row>
      <xdr:rowOff>666750</xdr:rowOff>
    </xdr:to>
    <xdr:pic>
      <xdr:nvPicPr>
        <xdr:cNvPr id="84024" name="Obrázok 2" descr="jednoriadkové šedé JPG.jpg">
          <a:extLst>
            <a:ext uri="{FF2B5EF4-FFF2-40B4-BE49-F238E27FC236}">
              <a16:creationId xmlns:a16="http://schemas.microsoft.com/office/drawing/2014/main" id="{00000000-0008-0000-6100-00003848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3924300</xdr:colOff>
      <xdr:row>0</xdr:row>
      <xdr:rowOff>666750</xdr:rowOff>
    </xdr:to>
    <xdr:pic>
      <xdr:nvPicPr>
        <xdr:cNvPr id="4" name="Obrázok 3" descr="jednoriadkové šedé JPG.jpg">
          <a:extLst>
            <a:ext uri="{FF2B5EF4-FFF2-40B4-BE49-F238E27FC236}">
              <a16:creationId xmlns:a16="http://schemas.microsoft.com/office/drawing/2014/main" id="{00000000-0008-0000-5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81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0.xml"/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1.xml"/><Relationship Id="rId1" Type="http://schemas.openxmlformats.org/officeDocument/2006/relationships/printerSettings" Target="../printerSettings/printerSettings10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0.xml"/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1.xml"/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2.xml"/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3.xml"/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4.xml"/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5.xml"/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6.xml"/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7.xml"/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8.xml"/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9.xml"/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0.xml"/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1.xml"/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2.xml"/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3.xml"/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4.xml"/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5.xml"/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6.xml"/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7.xml"/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8.xml"/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9.xml"/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0.xml"/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1.xml"/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2.xml"/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3.xml"/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4.xml"/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5.xml"/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6.xml"/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7.xml"/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8.xml"/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9.xml"/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0.xml"/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1.xml"/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2.xml"/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3.xml"/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4.xml"/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5.xml"/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6.xml"/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7.xml"/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8.xml"/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9.xml"/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>
    <tabColor rgb="FF92D050"/>
    <pageSetUpPr fitToPage="1"/>
  </sheetPr>
  <dimension ref="A1:T19"/>
  <sheetViews>
    <sheetView workbookViewId="0">
      <selection activeCell="A3" sqref="A3:Q3"/>
    </sheetView>
  </sheetViews>
  <sheetFormatPr defaultColWidth="9.140625" defaultRowHeight="15" x14ac:dyDescent="0.25"/>
  <cols>
    <col min="1" max="1" width="5.7109375" style="1436" customWidth="1"/>
    <col min="2" max="2" width="10.7109375" style="538" customWidth="1"/>
    <col min="3" max="3" width="18.7109375" style="538" customWidth="1"/>
    <col min="4" max="4" width="58.7109375" style="538" customWidth="1"/>
    <col min="5" max="5" width="6.7109375" style="562" customWidth="1"/>
    <col min="6" max="6" width="7.7109375" style="1436" customWidth="1"/>
    <col min="7" max="7" width="8.28515625" style="1436" bestFit="1" customWidth="1"/>
    <col min="8" max="15" width="5.7109375" style="1436" customWidth="1"/>
    <col min="16" max="16" width="11.7109375" style="1436" customWidth="1"/>
    <col min="17" max="17" width="13.7109375" style="1436" customWidth="1"/>
    <col min="18" max="16384" width="9.140625" style="538"/>
  </cols>
  <sheetData>
    <row r="1" spans="1:20" ht="54" customHeight="1" x14ac:dyDescent="0.25">
      <c r="A1" s="1494"/>
      <c r="B1" s="1494"/>
      <c r="C1" s="1494"/>
      <c r="D1" s="1494"/>
      <c r="E1" s="1494"/>
      <c r="F1" s="1494"/>
      <c r="G1" s="1495" t="s">
        <v>2729</v>
      </c>
      <c r="H1" s="1496"/>
      <c r="I1" s="1496"/>
      <c r="J1" s="1496"/>
      <c r="K1" s="1496"/>
      <c r="L1" s="1496"/>
      <c r="M1" s="1496"/>
      <c r="N1" s="1496"/>
      <c r="O1" s="1496"/>
      <c r="P1" s="1496"/>
      <c r="Q1" s="1496"/>
    </row>
    <row r="2" spans="1:20" ht="15.75" x14ac:dyDescent="0.25">
      <c r="A2" s="1497" t="s">
        <v>828</v>
      </c>
      <c r="B2" s="1497"/>
      <c r="C2" s="1497"/>
      <c r="D2" s="1497"/>
      <c r="E2" s="1497"/>
      <c r="F2" s="1497"/>
      <c r="G2" s="1497"/>
      <c r="H2" s="1497"/>
      <c r="I2" s="1497"/>
      <c r="J2" s="1497"/>
      <c r="K2" s="1497"/>
      <c r="L2" s="1497"/>
      <c r="M2" s="1497"/>
      <c r="N2" s="1497"/>
      <c r="O2" s="1497"/>
      <c r="P2" s="1497"/>
      <c r="Q2" s="1497"/>
    </row>
    <row r="3" spans="1:20" ht="15.75" x14ac:dyDescent="0.25">
      <c r="A3" s="1497" t="s">
        <v>4130</v>
      </c>
      <c r="B3" s="1497"/>
      <c r="C3" s="1497"/>
      <c r="D3" s="1497"/>
      <c r="E3" s="1497"/>
      <c r="F3" s="1497"/>
      <c r="G3" s="1497"/>
      <c r="H3" s="1497"/>
      <c r="I3" s="1497"/>
      <c r="J3" s="1497"/>
      <c r="K3" s="1497"/>
      <c r="L3" s="1497"/>
      <c r="M3" s="1497"/>
      <c r="N3" s="1497"/>
      <c r="O3" s="1497"/>
      <c r="P3" s="1497"/>
      <c r="Q3" s="1497"/>
    </row>
    <row r="4" spans="1:20" ht="15.75" thickBot="1" x14ac:dyDescent="0.3">
      <c r="A4" s="1498"/>
      <c r="B4" s="1498"/>
      <c r="C4" s="1498"/>
      <c r="D4" s="1498"/>
      <c r="E4" s="1498"/>
      <c r="F4" s="1498"/>
      <c r="G4" s="1498"/>
      <c r="H4" s="1498"/>
      <c r="I4" s="1498"/>
      <c r="J4" s="1498"/>
      <c r="K4" s="1498"/>
      <c r="L4" s="1498"/>
      <c r="M4" s="1498"/>
      <c r="N4" s="1498"/>
      <c r="O4" s="1498"/>
      <c r="P4" s="1498"/>
      <c r="Q4" s="1498"/>
    </row>
    <row r="5" spans="1:20" ht="15" customHeight="1" x14ac:dyDescent="0.25">
      <c r="A5" s="1489" t="s">
        <v>486</v>
      </c>
      <c r="B5" s="1491" t="s">
        <v>0</v>
      </c>
      <c r="C5" s="1491" t="s">
        <v>1</v>
      </c>
      <c r="D5" s="1491" t="s">
        <v>2</v>
      </c>
      <c r="E5" s="1492" t="s">
        <v>3751</v>
      </c>
      <c r="F5" s="1489" t="s">
        <v>3</v>
      </c>
      <c r="G5" s="1489" t="s">
        <v>3761</v>
      </c>
      <c r="H5" s="1500" t="s">
        <v>7</v>
      </c>
      <c r="I5" s="1501"/>
      <c r="J5" s="1501"/>
      <c r="K5" s="1501"/>
      <c r="L5" s="1501"/>
      <c r="M5" s="1501"/>
      <c r="N5" s="1501"/>
      <c r="O5" s="1501"/>
      <c r="P5" s="1489" t="s">
        <v>4407</v>
      </c>
      <c r="Q5" s="1489" t="s">
        <v>4408</v>
      </c>
    </row>
    <row r="6" spans="1:20" ht="15" customHeight="1" x14ac:dyDescent="0.25">
      <c r="A6" s="1490"/>
      <c r="B6" s="1490"/>
      <c r="C6" s="1490"/>
      <c r="D6" s="1490"/>
      <c r="E6" s="1493"/>
      <c r="F6" s="1499"/>
      <c r="G6" s="1499"/>
      <c r="H6" s="1502" t="s">
        <v>5</v>
      </c>
      <c r="I6" s="1503"/>
      <c r="J6" s="1503"/>
      <c r="K6" s="1503"/>
      <c r="L6" s="1503" t="s">
        <v>6</v>
      </c>
      <c r="M6" s="1503"/>
      <c r="N6" s="1503"/>
      <c r="O6" s="1437" t="s">
        <v>8</v>
      </c>
      <c r="P6" s="1499"/>
      <c r="Q6" s="1499"/>
    </row>
    <row r="7" spans="1:20" ht="65.099999999999994" customHeight="1" thickBot="1" x14ac:dyDescent="0.3">
      <c r="A7" s="1490"/>
      <c r="B7" s="1490"/>
      <c r="C7" s="1490"/>
      <c r="D7" s="1490"/>
      <c r="E7" s="1493"/>
      <c r="F7" s="1499"/>
      <c r="G7" s="1499"/>
      <c r="H7" s="1259" t="s">
        <v>9</v>
      </c>
      <c r="I7" s="1260" t="s">
        <v>10</v>
      </c>
      <c r="J7" s="1260" t="s">
        <v>11</v>
      </c>
      <c r="K7" s="1261" t="s">
        <v>36</v>
      </c>
      <c r="L7" s="1261" t="s">
        <v>27</v>
      </c>
      <c r="M7" s="1261" t="s">
        <v>13</v>
      </c>
      <c r="N7" s="1261" t="s">
        <v>14</v>
      </c>
      <c r="O7" s="1261" t="s">
        <v>15</v>
      </c>
      <c r="P7" s="1499"/>
      <c r="Q7" s="1499"/>
    </row>
    <row r="8" spans="1:20" s="539" customFormat="1" x14ac:dyDescent="0.25">
      <c r="A8" s="1262"/>
      <c r="B8" s="1507" t="s">
        <v>4131</v>
      </c>
      <c r="C8" s="1507"/>
      <c r="D8" s="1507"/>
      <c r="E8" s="1507"/>
      <c r="F8" s="1507"/>
      <c r="G8" s="1507"/>
      <c r="H8" s="1507"/>
      <c r="I8" s="1507"/>
      <c r="J8" s="1507"/>
      <c r="K8" s="1507"/>
      <c r="L8" s="1507"/>
      <c r="M8" s="1507"/>
      <c r="N8" s="1507"/>
      <c r="O8" s="1507"/>
      <c r="P8" s="1507"/>
      <c r="Q8" s="1508"/>
    </row>
    <row r="9" spans="1:20" s="539" customFormat="1" ht="25.5" x14ac:dyDescent="0.25">
      <c r="A9" s="854" t="s">
        <v>487</v>
      </c>
      <c r="B9" s="540" t="s">
        <v>4132</v>
      </c>
      <c r="C9" s="542" t="s">
        <v>4133</v>
      </c>
      <c r="D9" s="542" t="s">
        <v>4134</v>
      </c>
      <c r="E9" s="543"/>
      <c r="F9" s="787">
        <v>4</v>
      </c>
      <c r="G9" s="787">
        <v>16</v>
      </c>
      <c r="H9" s="544"/>
      <c r="I9" s="544"/>
      <c r="J9" s="544"/>
      <c r="K9" s="544"/>
      <c r="L9" s="544" t="s">
        <v>22</v>
      </c>
      <c r="M9" s="544"/>
      <c r="N9" s="544"/>
      <c r="O9" s="544"/>
      <c r="P9" s="1505" t="s">
        <v>19</v>
      </c>
      <c r="Q9" s="1506"/>
      <c r="T9" s="687"/>
    </row>
    <row r="10" spans="1:20" s="539" customFormat="1" ht="25.5" x14ac:dyDescent="0.25">
      <c r="A10" s="854" t="s">
        <v>488</v>
      </c>
      <c r="B10" s="540" t="s">
        <v>4135</v>
      </c>
      <c r="C10" s="542" t="s">
        <v>4133</v>
      </c>
      <c r="D10" s="542" t="s">
        <v>4250</v>
      </c>
      <c r="E10" s="543"/>
      <c r="F10" s="787">
        <v>4</v>
      </c>
      <c r="G10" s="787">
        <v>16</v>
      </c>
      <c r="H10" s="544"/>
      <c r="I10" s="544"/>
      <c r="J10" s="544"/>
      <c r="K10" s="544"/>
      <c r="L10" s="544" t="s">
        <v>35</v>
      </c>
      <c r="M10" s="544"/>
      <c r="N10" s="544"/>
      <c r="O10" s="544"/>
      <c r="P10" s="1505" t="s">
        <v>19</v>
      </c>
      <c r="Q10" s="1506"/>
      <c r="T10" s="687"/>
    </row>
    <row r="11" spans="1:20" s="539" customFormat="1" ht="25.5" x14ac:dyDescent="0.25">
      <c r="A11" s="854" t="s">
        <v>489</v>
      </c>
      <c r="B11" s="540" t="s">
        <v>4136</v>
      </c>
      <c r="C11" s="542" t="s">
        <v>4133</v>
      </c>
      <c r="D11" s="542" t="s">
        <v>4137</v>
      </c>
      <c r="E11" s="543"/>
      <c r="F11" s="787">
        <v>12</v>
      </c>
      <c r="G11" s="787">
        <v>16</v>
      </c>
      <c r="H11" s="544"/>
      <c r="I11" s="544"/>
      <c r="J11" s="544" t="s">
        <v>22</v>
      </c>
      <c r="K11" s="544"/>
      <c r="L11" s="544"/>
      <c r="M11" s="544"/>
      <c r="N11" s="544"/>
      <c r="O11" s="544"/>
      <c r="P11" s="1505" t="s">
        <v>19</v>
      </c>
      <c r="Q11" s="1506"/>
      <c r="T11" s="687"/>
    </row>
    <row r="12" spans="1:20" s="539" customFormat="1" ht="25.5" x14ac:dyDescent="0.25">
      <c r="A12" s="854" t="s">
        <v>490</v>
      </c>
      <c r="B12" s="540" t="s">
        <v>4138</v>
      </c>
      <c r="C12" s="542" t="s">
        <v>4133</v>
      </c>
      <c r="D12" s="542" t="s">
        <v>4139</v>
      </c>
      <c r="E12" s="543"/>
      <c r="F12" s="787">
        <v>1</v>
      </c>
      <c r="G12" s="787">
        <v>16</v>
      </c>
      <c r="H12" s="544"/>
      <c r="I12" s="544"/>
      <c r="J12" s="544"/>
      <c r="K12" s="544"/>
      <c r="L12" s="544"/>
      <c r="M12" s="544" t="s">
        <v>22</v>
      </c>
      <c r="N12" s="544"/>
      <c r="O12" s="544"/>
      <c r="P12" s="1505" t="s">
        <v>19</v>
      </c>
      <c r="Q12" s="1506"/>
      <c r="T12" s="687"/>
    </row>
    <row r="13" spans="1:20" s="539" customFormat="1" ht="25.5" x14ac:dyDescent="0.25">
      <c r="A13" s="854" t="s">
        <v>491</v>
      </c>
      <c r="B13" s="540" t="s">
        <v>4140</v>
      </c>
      <c r="C13" s="542" t="s">
        <v>4133</v>
      </c>
      <c r="D13" s="542" t="s">
        <v>4141</v>
      </c>
      <c r="E13" s="543"/>
      <c r="F13" s="787">
        <v>365</v>
      </c>
      <c r="G13" s="787">
        <v>16</v>
      </c>
      <c r="H13" s="544" t="s">
        <v>22</v>
      </c>
      <c r="I13" s="544"/>
      <c r="J13" s="544"/>
      <c r="K13" s="544"/>
      <c r="L13" s="544"/>
      <c r="M13" s="544"/>
      <c r="N13" s="544"/>
      <c r="O13" s="544"/>
      <c r="P13" s="1505" t="s">
        <v>19</v>
      </c>
      <c r="Q13" s="1506"/>
      <c r="T13" s="687"/>
    </row>
    <row r="14" spans="1:20" s="539" customFormat="1" ht="25.5" x14ac:dyDescent="0.25">
      <c r="A14" s="854" t="s">
        <v>492</v>
      </c>
      <c r="B14" s="540" t="s">
        <v>4142</v>
      </c>
      <c r="C14" s="542" t="s">
        <v>4133</v>
      </c>
      <c r="D14" s="542" t="s">
        <v>4143</v>
      </c>
      <c r="E14" s="543"/>
      <c r="F14" s="787">
        <v>2</v>
      </c>
      <c r="G14" s="787">
        <v>16</v>
      </c>
      <c r="H14" s="544"/>
      <c r="I14" s="544"/>
      <c r="J14" s="544"/>
      <c r="K14" s="544"/>
      <c r="L14" s="544"/>
      <c r="M14" s="544" t="s">
        <v>22</v>
      </c>
      <c r="N14" s="544" t="s">
        <v>22</v>
      </c>
      <c r="O14" s="544"/>
      <c r="P14" s="1505" t="s">
        <v>19</v>
      </c>
      <c r="Q14" s="1506"/>
      <c r="T14" s="687"/>
    </row>
    <row r="15" spans="1:20" s="539" customFormat="1" ht="26.25" thickBot="1" x14ac:dyDescent="0.3">
      <c r="A15" s="855" t="s">
        <v>493</v>
      </c>
      <c r="B15" s="848" t="s">
        <v>4144</v>
      </c>
      <c r="C15" s="856" t="s">
        <v>4133</v>
      </c>
      <c r="D15" s="848" t="s">
        <v>20</v>
      </c>
      <c r="E15" s="849"/>
      <c r="F15" s="849">
        <v>0.33</v>
      </c>
      <c r="G15" s="850">
        <v>16</v>
      </c>
      <c r="H15" s="849"/>
      <c r="I15" s="849"/>
      <c r="J15" s="849"/>
      <c r="K15" s="849"/>
      <c r="L15" s="849"/>
      <c r="M15" s="849"/>
      <c r="N15" s="849"/>
      <c r="O15" s="849" t="s">
        <v>22</v>
      </c>
      <c r="P15" s="851"/>
      <c r="Q15" s="857">
        <f>F15*G15*ROUND(P15, 2)</f>
        <v>0</v>
      </c>
      <c r="R15" s="566"/>
    </row>
    <row r="16" spans="1:20" ht="15.75" thickBot="1" x14ac:dyDescent="0.3">
      <c r="A16" s="1198" t="s">
        <v>35</v>
      </c>
      <c r="B16" s="1504" t="s">
        <v>4249</v>
      </c>
      <c r="C16" s="1504"/>
      <c r="D16" s="1504"/>
      <c r="P16" s="875" t="s">
        <v>76</v>
      </c>
      <c r="Q16" s="876">
        <f>Q15</f>
        <v>0</v>
      </c>
    </row>
    <row r="18" spans="1:2" x14ac:dyDescent="0.25">
      <c r="A18" s="567"/>
      <c r="B18" s="568"/>
    </row>
    <row r="19" spans="1:2" x14ac:dyDescent="0.25">
      <c r="A19" s="567"/>
      <c r="B19" s="568"/>
    </row>
  </sheetData>
  <sheetProtection algorithmName="SHA-512" hashValue="ulxpH48+wu5NVOxo0kU1W52dciGIr5b/Qq8D62PuN3UeKuTrIZJd2a6bkTKxKvkagOagocBt81L3EvkGBEP8Fg==" saltValue="KxtZHnMkDN7Q4Pet3Aqmog==" spinCount="100000" sheet="1" objects="1" scenarios="1" sort="0" autoFilter="0" pivotTables="0"/>
  <mergeCells count="25">
    <mergeCell ref="B16:D16"/>
    <mergeCell ref="P14:Q14"/>
    <mergeCell ref="B8:Q8"/>
    <mergeCell ref="P9:Q9"/>
    <mergeCell ref="P10:Q10"/>
    <mergeCell ref="P11:Q11"/>
    <mergeCell ref="P12:Q12"/>
    <mergeCell ref="P13:Q13"/>
    <mergeCell ref="F5:F7"/>
    <mergeCell ref="G5:G7"/>
    <mergeCell ref="H5:O5"/>
    <mergeCell ref="P5:P7"/>
    <mergeCell ref="Q5:Q7"/>
    <mergeCell ref="H6:K6"/>
    <mergeCell ref="L6:N6"/>
    <mergeCell ref="A1:F1"/>
    <mergeCell ref="G1:Q1"/>
    <mergeCell ref="A2:Q2"/>
    <mergeCell ref="A3:Q3"/>
    <mergeCell ref="A4:Q4"/>
    <mergeCell ref="A5:A7"/>
    <mergeCell ref="B5:B7"/>
    <mergeCell ref="C5:C7"/>
    <mergeCell ref="D5:D7"/>
    <mergeCell ref="E5:E7"/>
  </mergeCells>
  <pageMargins left="0.25" right="0.25" top="0.75" bottom="0.75" header="0.3" footer="0.3"/>
  <pageSetup paperSize="9" scale="75" fitToHeight="0" orientation="landscape" horizontalDpi="4294967295" verticalDpi="4294967295" r:id="rId1"/>
  <headerFooter>
    <oddFooter>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tabColor rgb="FF92D050"/>
    <pageSetUpPr fitToPage="1"/>
  </sheetPr>
  <dimension ref="A1:S96"/>
  <sheetViews>
    <sheetView workbookViewId="0">
      <selection activeCell="A3" sqref="A3:Q3"/>
    </sheetView>
  </sheetViews>
  <sheetFormatPr defaultColWidth="9.140625" defaultRowHeight="15" x14ac:dyDescent="0.25"/>
  <cols>
    <col min="1" max="1" width="5.7109375" style="1446" customWidth="1"/>
    <col min="2" max="2" width="10.7109375" style="17" customWidth="1"/>
    <col min="3" max="3" width="11.7109375" style="17" customWidth="1"/>
    <col min="4" max="4" width="58.7109375" style="17" customWidth="1"/>
    <col min="5" max="5" width="6.7109375" style="77" customWidth="1"/>
    <col min="6" max="6" width="7.7109375" style="1446" customWidth="1"/>
    <col min="7" max="7" width="8.28515625" style="1446" bestFit="1" customWidth="1"/>
    <col min="8" max="15" width="5.7109375" style="1446" customWidth="1"/>
    <col min="16" max="16" width="11.7109375" style="17" customWidth="1"/>
    <col min="17" max="17" width="13.7109375" style="17" customWidth="1"/>
    <col min="18" max="18" width="9.140625" style="17"/>
    <col min="19" max="19" width="9.42578125" style="17" bestFit="1" customWidth="1"/>
    <col min="20" max="16384" width="9.140625" style="17"/>
  </cols>
  <sheetData>
    <row r="1" spans="1:19" ht="54" customHeight="1" x14ac:dyDescent="0.25">
      <c r="A1" s="1543"/>
      <c r="B1" s="1543"/>
      <c r="C1" s="1543"/>
      <c r="D1" s="1543"/>
      <c r="E1" s="1543"/>
      <c r="F1" s="1543"/>
      <c r="G1" s="1544" t="s">
        <v>2737</v>
      </c>
      <c r="H1" s="1544"/>
      <c r="I1" s="1544"/>
      <c r="J1" s="1544"/>
      <c r="K1" s="1544"/>
      <c r="L1" s="1544"/>
      <c r="M1" s="1544"/>
      <c r="N1" s="1544"/>
      <c r="O1" s="1544"/>
      <c r="P1" s="1544"/>
      <c r="Q1" s="1544"/>
    </row>
    <row r="2" spans="1:19" ht="15.75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  <c r="J2" s="1540"/>
      <c r="K2" s="1540"/>
      <c r="L2" s="1540"/>
      <c r="M2" s="1540"/>
      <c r="N2" s="1540"/>
      <c r="O2" s="1540"/>
      <c r="P2" s="1540"/>
      <c r="Q2" s="1540"/>
    </row>
    <row r="3" spans="1:19" ht="15.75" x14ac:dyDescent="0.25">
      <c r="A3" s="1540" t="s">
        <v>478</v>
      </c>
      <c r="B3" s="1540"/>
      <c r="C3" s="1540"/>
      <c r="D3" s="1540"/>
      <c r="E3" s="1540"/>
      <c r="F3" s="1540"/>
      <c r="G3" s="1540"/>
      <c r="H3" s="1540"/>
      <c r="I3" s="1540"/>
      <c r="J3" s="1540"/>
      <c r="K3" s="1540"/>
      <c r="L3" s="1540"/>
      <c r="M3" s="1540"/>
      <c r="N3" s="1540"/>
      <c r="O3" s="1540"/>
      <c r="P3" s="1540"/>
      <c r="Q3" s="1540"/>
    </row>
    <row r="4" spans="1:19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  <c r="J4" s="1547"/>
      <c r="K4" s="1547"/>
      <c r="L4" s="1547"/>
      <c r="M4" s="1547"/>
      <c r="N4" s="1547"/>
      <c r="O4" s="1547"/>
      <c r="P4" s="1547"/>
      <c r="Q4" s="1547"/>
    </row>
    <row r="5" spans="1:19" ht="15" customHeight="1" x14ac:dyDescent="0.25">
      <c r="A5" s="1558" t="s">
        <v>486</v>
      </c>
      <c r="B5" s="1560" t="s">
        <v>0</v>
      </c>
      <c r="C5" s="1560" t="s">
        <v>1</v>
      </c>
      <c r="D5" s="1560" t="s">
        <v>2</v>
      </c>
      <c r="E5" s="1566" t="s">
        <v>3751</v>
      </c>
      <c r="F5" s="1558" t="s">
        <v>3</v>
      </c>
      <c r="G5" s="1558" t="s">
        <v>3762</v>
      </c>
      <c r="H5" s="1589" t="s">
        <v>7</v>
      </c>
      <c r="I5" s="1590"/>
      <c r="J5" s="1590"/>
      <c r="K5" s="1590"/>
      <c r="L5" s="1590"/>
      <c r="M5" s="1590"/>
      <c r="N5" s="1590"/>
      <c r="O5" s="1590"/>
      <c r="P5" s="1558" t="s">
        <v>4407</v>
      </c>
      <c r="Q5" s="1558" t="s">
        <v>4408</v>
      </c>
    </row>
    <row r="6" spans="1:19" ht="15" customHeight="1" x14ac:dyDescent="0.25">
      <c r="A6" s="1559"/>
      <c r="B6" s="1559"/>
      <c r="C6" s="1559"/>
      <c r="D6" s="1559"/>
      <c r="E6" s="1567"/>
      <c r="F6" s="1561"/>
      <c r="G6" s="1561"/>
      <c r="H6" s="1562" t="s">
        <v>5</v>
      </c>
      <c r="I6" s="1563"/>
      <c r="J6" s="1563"/>
      <c r="K6" s="1563"/>
      <c r="L6" s="1563" t="s">
        <v>6</v>
      </c>
      <c r="M6" s="1563"/>
      <c r="N6" s="1563"/>
      <c r="O6" s="1447" t="s">
        <v>8</v>
      </c>
      <c r="P6" s="1561"/>
      <c r="Q6" s="1561"/>
    </row>
    <row r="7" spans="1:19" ht="65.099999999999994" customHeight="1" thickBot="1" x14ac:dyDescent="0.3">
      <c r="A7" s="1559"/>
      <c r="B7" s="1559"/>
      <c r="C7" s="1559"/>
      <c r="D7" s="1559"/>
      <c r="E7" s="1567"/>
      <c r="F7" s="1561"/>
      <c r="G7" s="1561"/>
      <c r="H7" s="768" t="s">
        <v>9</v>
      </c>
      <c r="I7" s="769" t="s">
        <v>10</v>
      </c>
      <c r="J7" s="769" t="s">
        <v>11</v>
      </c>
      <c r="K7" s="769" t="s">
        <v>12</v>
      </c>
      <c r="L7" s="770" t="s">
        <v>27</v>
      </c>
      <c r="M7" s="770" t="s">
        <v>13</v>
      </c>
      <c r="N7" s="770" t="s">
        <v>14</v>
      </c>
      <c r="O7" s="770" t="s">
        <v>15</v>
      </c>
      <c r="P7" s="1561"/>
      <c r="Q7" s="1561"/>
    </row>
    <row r="8" spans="1:19" s="76" customFormat="1" ht="25.5" x14ac:dyDescent="0.25">
      <c r="A8" s="1275" t="s">
        <v>487</v>
      </c>
      <c r="B8" s="69" t="s">
        <v>77</v>
      </c>
      <c r="C8" s="50"/>
      <c r="D8" s="38" t="s">
        <v>361</v>
      </c>
      <c r="E8" s="526"/>
      <c r="F8" s="51">
        <v>365</v>
      </c>
      <c r="G8" s="52">
        <v>1</v>
      </c>
      <c r="H8" s="1272" t="s">
        <v>22</v>
      </c>
      <c r="I8" s="1272"/>
      <c r="J8" s="1272"/>
      <c r="K8" s="1272"/>
      <c r="L8" s="1272"/>
      <c r="M8" s="1272"/>
      <c r="N8" s="1272"/>
      <c r="O8" s="1272"/>
      <c r="P8" s="1564" t="s">
        <v>19</v>
      </c>
      <c r="Q8" s="1565"/>
    </row>
    <row r="9" spans="1:19" s="76" customFormat="1" x14ac:dyDescent="0.25">
      <c r="A9" s="906" t="s">
        <v>488</v>
      </c>
      <c r="B9" s="67" t="s">
        <v>77</v>
      </c>
      <c r="C9" s="20" t="s">
        <v>362</v>
      </c>
      <c r="D9" s="20" t="s">
        <v>363</v>
      </c>
      <c r="E9" s="1467"/>
      <c r="F9" s="23">
        <v>365</v>
      </c>
      <c r="G9" s="24">
        <v>1</v>
      </c>
      <c r="H9" s="1442" t="s">
        <v>22</v>
      </c>
      <c r="I9" s="1442"/>
      <c r="J9" s="1442"/>
      <c r="K9" s="1442"/>
      <c r="L9" s="1442"/>
      <c r="M9" s="1442"/>
      <c r="N9" s="1442"/>
      <c r="O9" s="1442"/>
      <c r="P9" s="1554" t="s">
        <v>19</v>
      </c>
      <c r="Q9" s="1555"/>
    </row>
    <row r="10" spans="1:19" s="76" customFormat="1" x14ac:dyDescent="0.25">
      <c r="A10" s="906" t="s">
        <v>489</v>
      </c>
      <c r="B10" s="67" t="s">
        <v>77</v>
      </c>
      <c r="C10" s="20" t="s">
        <v>364</v>
      </c>
      <c r="D10" s="20" t="s">
        <v>365</v>
      </c>
      <c r="E10" s="87"/>
      <c r="F10" s="23">
        <v>365</v>
      </c>
      <c r="G10" s="24">
        <v>1</v>
      </c>
      <c r="H10" s="1442" t="s">
        <v>22</v>
      </c>
      <c r="I10" s="1442"/>
      <c r="J10" s="1442"/>
      <c r="K10" s="1442"/>
      <c r="L10" s="1442"/>
      <c r="M10" s="1442"/>
      <c r="N10" s="1442"/>
      <c r="O10" s="1442"/>
      <c r="P10" s="1554" t="s">
        <v>19</v>
      </c>
      <c r="Q10" s="1555"/>
    </row>
    <row r="11" spans="1:19" s="76" customFormat="1" x14ac:dyDescent="0.25">
      <c r="A11" s="906" t="s">
        <v>490</v>
      </c>
      <c r="B11" s="67" t="s">
        <v>77</v>
      </c>
      <c r="C11" s="20" t="s">
        <v>366</v>
      </c>
      <c r="D11" s="20" t="s">
        <v>367</v>
      </c>
      <c r="E11" s="1442"/>
      <c r="F11" s="23">
        <v>365</v>
      </c>
      <c r="G11" s="24">
        <v>1</v>
      </c>
      <c r="H11" s="1442" t="s">
        <v>22</v>
      </c>
      <c r="I11" s="1442"/>
      <c r="J11" s="1442"/>
      <c r="K11" s="1442"/>
      <c r="L11" s="1442"/>
      <c r="M11" s="1442"/>
      <c r="N11" s="1442"/>
      <c r="O11" s="1442"/>
      <c r="P11" s="1554" t="s">
        <v>19</v>
      </c>
      <c r="Q11" s="1555"/>
    </row>
    <row r="12" spans="1:19" s="76" customFormat="1" ht="25.5" x14ac:dyDescent="0.25">
      <c r="A12" s="906" t="s">
        <v>491</v>
      </c>
      <c r="B12" s="67" t="s">
        <v>17</v>
      </c>
      <c r="C12" s="20" t="s">
        <v>368</v>
      </c>
      <c r="D12" s="20" t="s">
        <v>369</v>
      </c>
      <c r="E12" s="1439"/>
      <c r="F12" s="23">
        <v>12</v>
      </c>
      <c r="G12" s="24">
        <v>1</v>
      </c>
      <c r="H12" s="1442"/>
      <c r="I12" s="1442"/>
      <c r="J12" s="1442" t="s">
        <v>22</v>
      </c>
      <c r="K12" s="1442"/>
      <c r="L12" s="1442"/>
      <c r="M12" s="1442"/>
      <c r="N12" s="1442"/>
      <c r="O12" s="1442"/>
      <c r="P12" s="1527" t="s">
        <v>19</v>
      </c>
      <c r="Q12" s="1528"/>
    </row>
    <row r="13" spans="1:19" s="76" customFormat="1" ht="25.5" x14ac:dyDescent="0.25">
      <c r="A13" s="906" t="s">
        <v>492</v>
      </c>
      <c r="B13" s="67" t="s">
        <v>177</v>
      </c>
      <c r="C13" s="20" t="s">
        <v>370</v>
      </c>
      <c r="D13" s="41" t="s">
        <v>380</v>
      </c>
      <c r="E13" s="527"/>
      <c r="F13" s="23">
        <v>12</v>
      </c>
      <c r="G13" s="24">
        <v>1</v>
      </c>
      <c r="H13" s="1442"/>
      <c r="I13" s="1442"/>
      <c r="J13" s="1442" t="s">
        <v>22</v>
      </c>
      <c r="K13" s="1442"/>
      <c r="L13" s="1442"/>
      <c r="M13" s="1442"/>
      <c r="N13" s="1442"/>
      <c r="O13" s="1442"/>
      <c r="P13" s="1554" t="s">
        <v>19</v>
      </c>
      <c r="Q13" s="1555"/>
    </row>
    <row r="14" spans="1:19" s="76" customFormat="1" ht="25.5" x14ac:dyDescent="0.25">
      <c r="A14" s="906" t="s">
        <v>493</v>
      </c>
      <c r="B14" s="67" t="s">
        <v>179</v>
      </c>
      <c r="C14" s="20" t="s">
        <v>371</v>
      </c>
      <c r="D14" s="41" t="s">
        <v>369</v>
      </c>
      <c r="E14" s="1442"/>
      <c r="F14" s="23">
        <v>12</v>
      </c>
      <c r="G14" s="24">
        <v>1</v>
      </c>
      <c r="H14" s="1442"/>
      <c r="I14" s="1442"/>
      <c r="J14" s="1442" t="s">
        <v>22</v>
      </c>
      <c r="K14" s="1442"/>
      <c r="L14" s="1442"/>
      <c r="M14" s="1442"/>
      <c r="N14" s="1442"/>
      <c r="O14" s="1442"/>
      <c r="P14" s="1554" t="s">
        <v>19</v>
      </c>
      <c r="Q14" s="1555"/>
    </row>
    <row r="15" spans="1:19" s="76" customFormat="1" x14ac:dyDescent="0.25">
      <c r="A15" s="887" t="s">
        <v>494</v>
      </c>
      <c r="B15" s="66" t="s">
        <v>85</v>
      </c>
      <c r="C15" s="20" t="s">
        <v>372</v>
      </c>
      <c r="D15" s="46" t="s">
        <v>373</v>
      </c>
      <c r="E15" s="1439"/>
      <c r="F15" s="1467">
        <v>12</v>
      </c>
      <c r="G15" s="25">
        <v>30</v>
      </c>
      <c r="H15" s="1442"/>
      <c r="I15" s="1442"/>
      <c r="J15" s="1442" t="s">
        <v>22</v>
      </c>
      <c r="K15" s="1442"/>
      <c r="L15" s="1442"/>
      <c r="M15" s="1442"/>
      <c r="N15" s="1442"/>
      <c r="O15" s="1442"/>
      <c r="P15" s="1527" t="s">
        <v>19</v>
      </c>
      <c r="Q15" s="1528"/>
    </row>
    <row r="16" spans="1:19" s="76" customFormat="1" ht="25.5" x14ac:dyDescent="0.25">
      <c r="A16" s="887" t="s">
        <v>495</v>
      </c>
      <c r="B16" s="66"/>
      <c r="C16" s="20" t="s">
        <v>3568</v>
      </c>
      <c r="D16" s="54" t="s">
        <v>374</v>
      </c>
      <c r="E16" s="23"/>
      <c r="F16" s="1467">
        <v>2</v>
      </c>
      <c r="G16" s="25">
        <v>30</v>
      </c>
      <c r="H16" s="1442"/>
      <c r="I16" s="1442"/>
      <c r="J16" s="1442"/>
      <c r="K16" s="1442"/>
      <c r="L16" s="1442"/>
      <c r="M16" s="1442" t="s">
        <v>22</v>
      </c>
      <c r="N16" s="1442" t="s">
        <v>22</v>
      </c>
      <c r="O16" s="1442"/>
      <c r="P16" s="2"/>
      <c r="Q16" s="889">
        <f>F16*G16*ROUND(P16, 2)</f>
        <v>0</v>
      </c>
      <c r="S16" s="412"/>
    </row>
    <row r="17" spans="1:19" s="76" customFormat="1" ht="25.5" x14ac:dyDescent="0.25">
      <c r="A17" s="887" t="s">
        <v>496</v>
      </c>
      <c r="B17" s="66"/>
      <c r="C17" s="20" t="s">
        <v>3568</v>
      </c>
      <c r="D17" s="54" t="s">
        <v>375</v>
      </c>
      <c r="E17" s="23"/>
      <c r="F17" s="1467">
        <v>2</v>
      </c>
      <c r="G17" s="25">
        <v>30</v>
      </c>
      <c r="H17" s="1442"/>
      <c r="I17" s="1442"/>
      <c r="J17" s="1442"/>
      <c r="K17" s="1442"/>
      <c r="L17" s="1442"/>
      <c r="M17" s="1442" t="s">
        <v>22</v>
      </c>
      <c r="N17" s="1442" t="s">
        <v>22</v>
      </c>
      <c r="O17" s="1442"/>
      <c r="P17" s="2"/>
      <c r="Q17" s="889">
        <f>F17*G17*ROUND(P17, 2)</f>
        <v>0</v>
      </c>
      <c r="S17" s="412"/>
    </row>
    <row r="18" spans="1:19" s="76" customFormat="1" ht="25.5" x14ac:dyDescent="0.25">
      <c r="A18" s="887" t="s">
        <v>497</v>
      </c>
      <c r="B18" s="66"/>
      <c r="C18" s="20" t="s">
        <v>3568</v>
      </c>
      <c r="D18" s="7" t="s">
        <v>376</v>
      </c>
      <c r="E18" s="1442"/>
      <c r="F18" s="1467">
        <v>2</v>
      </c>
      <c r="G18" s="25">
        <v>1</v>
      </c>
      <c r="H18" s="1442"/>
      <c r="I18" s="1442"/>
      <c r="J18" s="1442"/>
      <c r="K18" s="1442"/>
      <c r="L18" s="1442"/>
      <c r="M18" s="1442" t="s">
        <v>22</v>
      </c>
      <c r="N18" s="1442" t="s">
        <v>22</v>
      </c>
      <c r="O18" s="1442"/>
      <c r="P18" s="2"/>
      <c r="Q18" s="889">
        <f>F18*G18*ROUND(P18, 2)</f>
        <v>0</v>
      </c>
      <c r="S18" s="412"/>
    </row>
    <row r="19" spans="1:19" s="76" customFormat="1" ht="25.5" x14ac:dyDescent="0.25">
      <c r="A19" s="906" t="s">
        <v>498</v>
      </c>
      <c r="B19" s="67"/>
      <c r="C19" s="20" t="s">
        <v>3568</v>
      </c>
      <c r="D19" s="20" t="s">
        <v>21</v>
      </c>
      <c r="E19" s="1439"/>
      <c r="F19" s="1467">
        <v>1</v>
      </c>
      <c r="G19" s="25">
        <v>5</v>
      </c>
      <c r="H19" s="1442"/>
      <c r="I19" s="1442"/>
      <c r="J19" s="1442"/>
      <c r="K19" s="1442" t="s">
        <v>22</v>
      </c>
      <c r="L19" s="1442"/>
      <c r="M19" s="1442"/>
      <c r="N19" s="1442"/>
      <c r="O19" s="1442"/>
      <c r="P19" s="1554" t="s">
        <v>19</v>
      </c>
      <c r="Q19" s="1555"/>
      <c r="S19" s="412"/>
    </row>
    <row r="20" spans="1:19" s="76" customFormat="1" ht="25.5" x14ac:dyDescent="0.25">
      <c r="A20" s="906" t="s">
        <v>499</v>
      </c>
      <c r="B20" s="67"/>
      <c r="C20" s="20" t="s">
        <v>3568</v>
      </c>
      <c r="D20" s="20" t="s">
        <v>25</v>
      </c>
      <c r="E20" s="1440"/>
      <c r="F20" s="1467">
        <v>2</v>
      </c>
      <c r="G20" s="25">
        <v>5</v>
      </c>
      <c r="H20" s="1442"/>
      <c r="I20" s="1442"/>
      <c r="J20" s="1442"/>
      <c r="K20" s="1442"/>
      <c r="L20" s="1442"/>
      <c r="M20" s="1442" t="s">
        <v>22</v>
      </c>
      <c r="N20" s="1442" t="s">
        <v>22</v>
      </c>
      <c r="O20" s="1442"/>
      <c r="P20" s="1554" t="s">
        <v>19</v>
      </c>
      <c r="Q20" s="1555"/>
      <c r="S20" s="412"/>
    </row>
    <row r="21" spans="1:19" s="76" customFormat="1" ht="25.5" x14ac:dyDescent="0.25">
      <c r="A21" s="906" t="s">
        <v>500</v>
      </c>
      <c r="B21" s="67"/>
      <c r="C21" s="20" t="s">
        <v>3568</v>
      </c>
      <c r="D21" s="20" t="s">
        <v>26</v>
      </c>
      <c r="E21" s="1440"/>
      <c r="F21" s="1467">
        <v>2</v>
      </c>
      <c r="G21" s="25">
        <v>5</v>
      </c>
      <c r="H21" s="1442"/>
      <c r="I21" s="1442"/>
      <c r="J21" s="1442"/>
      <c r="K21" s="1442"/>
      <c r="L21" s="1442"/>
      <c r="M21" s="1442" t="s">
        <v>22</v>
      </c>
      <c r="N21" s="1442" t="s">
        <v>22</v>
      </c>
      <c r="O21" s="1442"/>
      <c r="P21" s="1527" t="s">
        <v>19</v>
      </c>
      <c r="Q21" s="1528"/>
      <c r="S21" s="412"/>
    </row>
    <row r="22" spans="1:19" s="76" customFormat="1" ht="25.5" x14ac:dyDescent="0.25">
      <c r="A22" s="906" t="s">
        <v>501</v>
      </c>
      <c r="B22" s="67"/>
      <c r="C22" s="20" t="s">
        <v>3568</v>
      </c>
      <c r="D22" s="20" t="s">
        <v>136</v>
      </c>
      <c r="E22" s="1440"/>
      <c r="F22" s="1467">
        <v>2</v>
      </c>
      <c r="G22" s="25">
        <v>5</v>
      </c>
      <c r="H22" s="1442"/>
      <c r="I22" s="1442"/>
      <c r="J22" s="1442"/>
      <c r="K22" s="1442"/>
      <c r="L22" s="1442"/>
      <c r="M22" s="1442" t="s">
        <v>22</v>
      </c>
      <c r="N22" s="1442" t="s">
        <v>22</v>
      </c>
      <c r="O22" s="1442"/>
      <c r="P22" s="2"/>
      <c r="Q22" s="889">
        <f>F22*G22*ROUND(P22, 2)</f>
        <v>0</v>
      </c>
      <c r="S22" s="412"/>
    </row>
    <row r="23" spans="1:19" s="76" customFormat="1" ht="25.5" x14ac:dyDescent="0.25">
      <c r="A23" s="906" t="s">
        <v>502</v>
      </c>
      <c r="B23" s="67"/>
      <c r="C23" s="20" t="s">
        <v>3568</v>
      </c>
      <c r="D23" s="60" t="s">
        <v>485</v>
      </c>
      <c r="E23" s="1439"/>
      <c r="F23" s="1467">
        <v>2</v>
      </c>
      <c r="G23" s="25">
        <v>1</v>
      </c>
      <c r="H23" s="1442"/>
      <c r="I23" s="1442"/>
      <c r="J23" s="1442"/>
      <c r="K23" s="1442"/>
      <c r="L23" s="1442"/>
      <c r="M23" s="1442" t="s">
        <v>22</v>
      </c>
      <c r="N23" s="1442" t="s">
        <v>22</v>
      </c>
      <c r="O23" s="1442"/>
      <c r="P23" s="2"/>
      <c r="Q23" s="889">
        <f>F23*G23*ROUND(P23, 2)</f>
        <v>0</v>
      </c>
      <c r="S23" s="412"/>
    </row>
    <row r="24" spans="1:19" s="76" customFormat="1" ht="25.5" x14ac:dyDescent="0.25">
      <c r="A24" s="906" t="s">
        <v>503</v>
      </c>
      <c r="B24" s="67"/>
      <c r="C24" s="20" t="s">
        <v>3568</v>
      </c>
      <c r="D24" s="60" t="s">
        <v>2764</v>
      </c>
      <c r="E24" s="1442"/>
      <c r="F24" s="1467">
        <v>2</v>
      </c>
      <c r="G24" s="25">
        <v>1</v>
      </c>
      <c r="H24" s="1442"/>
      <c r="I24" s="1442"/>
      <c r="J24" s="1442"/>
      <c r="K24" s="1442"/>
      <c r="L24" s="1442"/>
      <c r="M24" s="1442" t="s">
        <v>22</v>
      </c>
      <c r="N24" s="1442" t="s">
        <v>22</v>
      </c>
      <c r="O24" s="1442"/>
      <c r="P24" s="2"/>
      <c r="Q24" s="889">
        <f>F24*G24*ROUND(P24, 2)</f>
        <v>0</v>
      </c>
      <c r="S24" s="412"/>
    </row>
    <row r="25" spans="1:19" s="76" customFormat="1" ht="25.5" x14ac:dyDescent="0.25">
      <c r="A25" s="906" t="s">
        <v>504</v>
      </c>
      <c r="B25" s="67"/>
      <c r="C25" s="20" t="s">
        <v>3568</v>
      </c>
      <c r="D25" s="46" t="s">
        <v>377</v>
      </c>
      <c r="E25" s="23"/>
      <c r="F25" s="1467">
        <v>2</v>
      </c>
      <c r="G25" s="25">
        <v>2</v>
      </c>
      <c r="H25" s="1442"/>
      <c r="I25" s="1442"/>
      <c r="J25" s="1442"/>
      <c r="K25" s="1442"/>
      <c r="L25" s="1442"/>
      <c r="M25" s="1442" t="s">
        <v>22</v>
      </c>
      <c r="N25" s="1442" t="s">
        <v>22</v>
      </c>
      <c r="O25" s="1442"/>
      <c r="P25" s="2"/>
      <c r="Q25" s="889">
        <f>F25*G25*ROUND(P25, 2)</f>
        <v>0</v>
      </c>
      <c r="S25" s="412"/>
    </row>
    <row r="26" spans="1:19" s="76" customFormat="1" ht="25.5" x14ac:dyDescent="0.25">
      <c r="A26" s="906" t="s">
        <v>505</v>
      </c>
      <c r="B26" s="67"/>
      <c r="C26" s="20" t="s">
        <v>3568</v>
      </c>
      <c r="D26" s="60" t="s">
        <v>2765</v>
      </c>
      <c r="E26" s="1440"/>
      <c r="F26" s="1467">
        <v>12</v>
      </c>
      <c r="G26" s="25">
        <v>3</v>
      </c>
      <c r="H26" s="1442"/>
      <c r="I26" s="1442"/>
      <c r="J26" s="1442" t="s">
        <v>22</v>
      </c>
      <c r="K26" s="1442"/>
      <c r="L26" s="1442"/>
      <c r="M26" s="1442"/>
      <c r="N26" s="1442"/>
      <c r="O26" s="1442"/>
      <c r="P26" s="1554" t="s">
        <v>19</v>
      </c>
      <c r="Q26" s="1555"/>
      <c r="S26" s="412"/>
    </row>
    <row r="27" spans="1:19" s="76" customFormat="1" ht="25.5" x14ac:dyDescent="0.25">
      <c r="A27" s="906" t="s">
        <v>506</v>
      </c>
      <c r="B27" s="67"/>
      <c r="C27" s="20" t="s">
        <v>3568</v>
      </c>
      <c r="D27" s="60" t="s">
        <v>378</v>
      </c>
      <c r="E27" s="37"/>
      <c r="F27" s="1467">
        <v>2</v>
      </c>
      <c r="G27" s="25">
        <v>18</v>
      </c>
      <c r="H27" s="1442"/>
      <c r="I27" s="1442"/>
      <c r="J27" s="1442"/>
      <c r="K27" s="1442"/>
      <c r="L27" s="1442"/>
      <c r="M27" s="1442" t="s">
        <v>22</v>
      </c>
      <c r="N27" s="1442" t="s">
        <v>22</v>
      </c>
      <c r="O27" s="1442"/>
      <c r="P27" s="2"/>
      <c r="Q27" s="889">
        <f>F27*G27*ROUND(P27, 2)</f>
        <v>0</v>
      </c>
      <c r="S27" s="412"/>
    </row>
    <row r="28" spans="1:19" s="76" customFormat="1" ht="25.5" x14ac:dyDescent="0.25">
      <c r="A28" s="887" t="s">
        <v>507</v>
      </c>
      <c r="B28" s="66"/>
      <c r="C28" s="20" t="s">
        <v>3568</v>
      </c>
      <c r="D28" s="41" t="s">
        <v>379</v>
      </c>
      <c r="E28" s="23"/>
      <c r="F28" s="1467">
        <v>2</v>
      </c>
      <c r="G28" s="25">
        <v>36</v>
      </c>
      <c r="H28" s="1442"/>
      <c r="I28" s="1442"/>
      <c r="J28" s="1442"/>
      <c r="K28" s="1442"/>
      <c r="L28" s="1442"/>
      <c r="M28" s="1442" t="s">
        <v>22</v>
      </c>
      <c r="N28" s="1442" t="s">
        <v>22</v>
      </c>
      <c r="O28" s="1442"/>
      <c r="P28" s="2"/>
      <c r="Q28" s="889">
        <f>F28*G28*ROUND(P28, 2)</f>
        <v>0</v>
      </c>
      <c r="S28" s="412"/>
    </row>
    <row r="29" spans="1:19" s="76" customFormat="1" ht="25.5" x14ac:dyDescent="0.25">
      <c r="A29" s="887" t="s">
        <v>508</v>
      </c>
      <c r="B29" s="66"/>
      <c r="C29" s="20" t="s">
        <v>3568</v>
      </c>
      <c r="D29" s="46" t="s">
        <v>377</v>
      </c>
      <c r="E29" s="8"/>
      <c r="F29" s="1467">
        <v>2</v>
      </c>
      <c r="G29" s="25">
        <v>2</v>
      </c>
      <c r="H29" s="1442"/>
      <c r="I29" s="1442"/>
      <c r="J29" s="1442"/>
      <c r="K29" s="1442"/>
      <c r="L29" s="1442"/>
      <c r="M29" s="1442" t="s">
        <v>22</v>
      </c>
      <c r="N29" s="1442" t="s">
        <v>22</v>
      </c>
      <c r="O29" s="1442"/>
      <c r="P29" s="2"/>
      <c r="Q29" s="889">
        <f>F29*G29*ROUND(P29, 2)</f>
        <v>0</v>
      </c>
      <c r="S29" s="412"/>
    </row>
    <row r="30" spans="1:19" s="76" customFormat="1" ht="26.25" thickBot="1" x14ac:dyDescent="0.3">
      <c r="A30" s="901" t="s">
        <v>509</v>
      </c>
      <c r="B30" s="910"/>
      <c r="C30" s="399" t="s">
        <v>3568</v>
      </c>
      <c r="D30" s="609" t="s">
        <v>3555</v>
      </c>
      <c r="E30" s="403"/>
      <c r="F30" s="1448">
        <v>1</v>
      </c>
      <c r="G30" s="909">
        <v>1</v>
      </c>
      <c r="H30" s="472"/>
      <c r="I30" s="472"/>
      <c r="J30" s="472"/>
      <c r="K30" s="472"/>
      <c r="L30" s="472"/>
      <c r="M30" s="472"/>
      <c r="N30" s="472"/>
      <c r="O30" s="472" t="s">
        <v>22</v>
      </c>
      <c r="P30" s="911"/>
      <c r="Q30" s="814">
        <f>F30*G30*ROUND(P30, 2)</f>
        <v>0</v>
      </c>
      <c r="R30" s="456"/>
    </row>
    <row r="31" spans="1:19" ht="15.75" thickBot="1" x14ac:dyDescent="0.3">
      <c r="E31" s="1464"/>
      <c r="P31" s="904" t="s">
        <v>76</v>
      </c>
      <c r="Q31" s="912">
        <f>SUM(Q16:Q18,Q22:Q25,Q27:Q30)</f>
        <v>0</v>
      </c>
    </row>
    <row r="32" spans="1:19" x14ac:dyDescent="0.25">
      <c r="E32" s="1464"/>
    </row>
    <row r="33" spans="5:5" x14ac:dyDescent="0.25">
      <c r="E33" s="1464"/>
    </row>
    <row r="34" spans="5:5" x14ac:dyDescent="0.25">
      <c r="E34" s="534"/>
    </row>
    <row r="35" spans="5:5" x14ac:dyDescent="0.25">
      <c r="E35" s="1464"/>
    </row>
    <row r="36" spans="5:5" x14ac:dyDescent="0.25">
      <c r="E36" s="1464"/>
    </row>
    <row r="37" spans="5:5" x14ac:dyDescent="0.25">
      <c r="E37" s="1464"/>
    </row>
    <row r="38" spans="5:5" x14ac:dyDescent="0.25">
      <c r="E38" s="534"/>
    </row>
    <row r="39" spans="5:5" x14ac:dyDescent="0.25">
      <c r="E39" s="1464"/>
    </row>
    <row r="40" spans="5:5" x14ac:dyDescent="0.25">
      <c r="E40" s="1464"/>
    </row>
    <row r="41" spans="5:5" x14ac:dyDescent="0.25">
      <c r="E41" s="1464"/>
    </row>
    <row r="42" spans="5:5" x14ac:dyDescent="0.25">
      <c r="E42" s="1464"/>
    </row>
    <row r="43" spans="5:5" x14ac:dyDescent="0.25">
      <c r="E43" s="1464"/>
    </row>
    <row r="44" spans="5:5" x14ac:dyDescent="0.25">
      <c r="E44" s="1464"/>
    </row>
    <row r="45" spans="5:5" x14ac:dyDescent="0.25">
      <c r="E45" s="1464"/>
    </row>
    <row r="46" spans="5:5" x14ac:dyDescent="0.25">
      <c r="E46" s="1464"/>
    </row>
    <row r="47" spans="5:5" x14ac:dyDescent="0.25">
      <c r="E47" s="1464"/>
    </row>
    <row r="48" spans="5:5" x14ac:dyDescent="0.25">
      <c r="E48" s="1464"/>
    </row>
    <row r="49" spans="5:5" x14ac:dyDescent="0.25">
      <c r="E49" s="1464"/>
    </row>
    <row r="50" spans="5:5" x14ac:dyDescent="0.25">
      <c r="E50" s="1464"/>
    </row>
    <row r="51" spans="5:5" x14ac:dyDescent="0.25">
      <c r="E51" s="1464"/>
    </row>
    <row r="52" spans="5:5" x14ac:dyDescent="0.25">
      <c r="E52" s="1464"/>
    </row>
    <row r="53" spans="5:5" x14ac:dyDescent="0.25">
      <c r="E53" s="1464"/>
    </row>
    <row r="54" spans="5:5" x14ac:dyDescent="0.25">
      <c r="E54" s="534"/>
    </row>
    <row r="55" spans="5:5" x14ac:dyDescent="0.25">
      <c r="E55" s="1464"/>
    </row>
    <row r="56" spans="5:5" x14ac:dyDescent="0.25">
      <c r="E56" s="534"/>
    </row>
    <row r="57" spans="5:5" x14ac:dyDescent="0.25">
      <c r="E57" s="519"/>
    </row>
    <row r="58" spans="5:5" x14ac:dyDescent="0.25">
      <c r="E58" s="520"/>
    </row>
    <row r="59" spans="5:5" x14ac:dyDescent="0.25">
      <c r="E59" s="521"/>
    </row>
    <row r="60" spans="5:5" x14ac:dyDescent="0.25">
      <c r="E60" s="522"/>
    </row>
    <row r="61" spans="5:5" x14ac:dyDescent="0.25">
      <c r="E61" s="534"/>
    </row>
    <row r="62" spans="5:5" x14ac:dyDescent="0.25">
      <c r="E62" s="521"/>
    </row>
    <row r="63" spans="5:5" x14ac:dyDescent="0.25">
      <c r="E63" s="522"/>
    </row>
    <row r="64" spans="5:5" x14ac:dyDescent="0.25">
      <c r="E64" s="522"/>
    </row>
    <row r="65" spans="5:5" x14ac:dyDescent="0.25">
      <c r="E65" s="522"/>
    </row>
    <row r="66" spans="5:5" x14ac:dyDescent="0.25">
      <c r="E66" s="521"/>
    </row>
    <row r="67" spans="5:5" x14ac:dyDescent="0.25">
      <c r="E67" s="522"/>
    </row>
    <row r="68" spans="5:5" x14ac:dyDescent="0.25">
      <c r="E68" s="521"/>
    </row>
    <row r="69" spans="5:5" x14ac:dyDescent="0.25">
      <c r="E69" s="521"/>
    </row>
    <row r="70" spans="5:5" x14ac:dyDescent="0.25">
      <c r="E70" s="521"/>
    </row>
    <row r="71" spans="5:5" x14ac:dyDescent="0.25">
      <c r="E71" s="522"/>
    </row>
    <row r="72" spans="5:5" x14ac:dyDescent="0.25">
      <c r="E72" s="521"/>
    </row>
    <row r="73" spans="5:5" x14ac:dyDescent="0.25">
      <c r="E73" s="522"/>
    </row>
    <row r="74" spans="5:5" x14ac:dyDescent="0.25">
      <c r="E74" s="521"/>
    </row>
    <row r="75" spans="5:5" x14ac:dyDescent="0.25">
      <c r="E75" s="534"/>
    </row>
    <row r="76" spans="5:5" x14ac:dyDescent="0.25">
      <c r="E76" s="522"/>
    </row>
    <row r="77" spans="5:5" x14ac:dyDescent="0.25">
      <c r="E77" s="1464"/>
    </row>
    <row r="78" spans="5:5" x14ac:dyDescent="0.25">
      <c r="E78" s="1464"/>
    </row>
    <row r="79" spans="5:5" x14ac:dyDescent="0.25">
      <c r="E79" s="1464"/>
    </row>
    <row r="80" spans="5:5" x14ac:dyDescent="0.25">
      <c r="E80" s="1464"/>
    </row>
    <row r="81" spans="5:5" x14ac:dyDescent="0.25">
      <c r="E81" s="1464"/>
    </row>
    <row r="82" spans="5:5" x14ac:dyDescent="0.25">
      <c r="E82" s="534"/>
    </row>
    <row r="83" spans="5:5" x14ac:dyDescent="0.25">
      <c r="E83" s="1464"/>
    </row>
    <row r="84" spans="5:5" x14ac:dyDescent="0.25">
      <c r="E84" s="1464"/>
    </row>
    <row r="85" spans="5:5" x14ac:dyDescent="0.25">
      <c r="E85" s="1464"/>
    </row>
    <row r="86" spans="5:5" x14ac:dyDescent="0.25">
      <c r="E86" s="534"/>
    </row>
    <row r="87" spans="5:5" x14ac:dyDescent="0.25">
      <c r="E87" s="1464"/>
    </row>
    <row r="88" spans="5:5" x14ac:dyDescent="0.25">
      <c r="E88" s="1464"/>
    </row>
    <row r="89" spans="5:5" x14ac:dyDescent="0.25">
      <c r="E89" s="1464"/>
    </row>
    <row r="90" spans="5:5" x14ac:dyDescent="0.25">
      <c r="E90" s="1464"/>
    </row>
    <row r="91" spans="5:5" x14ac:dyDescent="0.25">
      <c r="E91" s="1464"/>
    </row>
    <row r="92" spans="5:5" x14ac:dyDescent="0.25">
      <c r="E92" s="534"/>
    </row>
    <row r="93" spans="5:5" x14ac:dyDescent="0.25">
      <c r="E93" s="1464"/>
    </row>
    <row r="94" spans="5:5" x14ac:dyDescent="0.25">
      <c r="E94" s="1464"/>
    </row>
    <row r="95" spans="5:5" x14ac:dyDescent="0.25">
      <c r="E95" s="534"/>
    </row>
    <row r="96" spans="5:5" x14ac:dyDescent="0.25">
      <c r="E96" s="521"/>
    </row>
  </sheetData>
  <sheetProtection algorithmName="SHA-512" hashValue="8J+reqtdpp6wHCF5WKhY39xh0w1H7BkRVEaJGnq94D9M91wSSu2JNZDwqtcftAugDB5k/IpfLK0NBJJKhvVqgQ==" saltValue="kAqHVr9I6CpqmxBEIlgDUw==" spinCount="100000" sheet="1" objects="1" scenarios="1" sort="0" autoFilter="0" pivotTables="0"/>
  <mergeCells count="29">
    <mergeCell ref="P8:Q8"/>
    <mergeCell ref="B5:B7"/>
    <mergeCell ref="D5:D7"/>
    <mergeCell ref="G5:G7"/>
    <mergeCell ref="C5:C7"/>
    <mergeCell ref="P5:P7"/>
    <mergeCell ref="E5:E7"/>
    <mergeCell ref="P26:Q26"/>
    <mergeCell ref="P20:Q20"/>
    <mergeCell ref="P19:Q19"/>
    <mergeCell ref="P9:Q9"/>
    <mergeCell ref="P14:Q14"/>
    <mergeCell ref="P10:Q10"/>
    <mergeCell ref="P11:Q11"/>
    <mergeCell ref="P12:Q12"/>
    <mergeCell ref="P21:Q21"/>
    <mergeCell ref="P15:Q15"/>
    <mergeCell ref="P13:Q13"/>
    <mergeCell ref="A1:F1"/>
    <mergeCell ref="G1:Q1"/>
    <mergeCell ref="A2:Q2"/>
    <mergeCell ref="A3:Q3"/>
    <mergeCell ref="H6:K6"/>
    <mergeCell ref="L6:N6"/>
    <mergeCell ref="A4:Q4"/>
    <mergeCell ref="A5:A7"/>
    <mergeCell ref="H5:O5"/>
    <mergeCell ref="F5:F7"/>
    <mergeCell ref="Q5:Q7"/>
  </mergeCells>
  <pageMargins left="0.39370078740157483" right="0.39370078740157483" top="0.39370078740157483" bottom="0.39370078740157483" header="0.19685039370078741" footer="0.19685039370078741"/>
  <pageSetup paperSize="9" scale="76" fitToHeight="0" orientation="landscape" r:id="rId1"/>
  <headerFooter>
    <oddFooter>Strana &amp;P z &amp;N</oddFooter>
  </headerFooter>
  <drawing r:id="rId2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1">
    <tabColor rgb="FF7030A0"/>
    <pageSetUpPr fitToPage="1"/>
  </sheetPr>
  <dimension ref="A1:K32"/>
  <sheetViews>
    <sheetView workbookViewId="0">
      <selection activeCell="A2" sqref="A2:H2"/>
    </sheetView>
  </sheetViews>
  <sheetFormatPr defaultColWidth="9.140625" defaultRowHeight="15" x14ac:dyDescent="0.25"/>
  <cols>
    <col min="1" max="1" width="5.7109375" style="1436" customWidth="1"/>
    <col min="2" max="2" width="30.42578125" style="538" bestFit="1" customWidth="1"/>
    <col min="3" max="3" width="65.140625" style="538" customWidth="1"/>
    <col min="4" max="4" width="7.7109375" style="1436" customWidth="1"/>
    <col min="5" max="5" width="8.28515625" style="1436" customWidth="1"/>
    <col min="6" max="6" width="14.140625" style="1436" customWidth="1"/>
    <col min="7" max="7" width="11.7109375" style="1436" customWidth="1"/>
    <col min="8" max="8" width="13.7109375" style="1436" customWidth="1"/>
    <col min="9" max="16384" width="9.140625" style="538"/>
  </cols>
  <sheetData>
    <row r="1" spans="1:8" ht="54" customHeight="1" x14ac:dyDescent="0.25">
      <c r="A1" s="1494"/>
      <c r="B1" s="1494"/>
      <c r="C1" s="1494"/>
      <c r="D1" s="1494"/>
      <c r="E1" s="1495"/>
      <c r="F1" s="1496"/>
      <c r="G1" s="1496"/>
      <c r="H1" s="1496"/>
    </row>
    <row r="2" spans="1:8" ht="15.75" x14ac:dyDescent="0.25">
      <c r="A2" s="1497" t="s">
        <v>4342</v>
      </c>
      <c r="B2" s="1497"/>
      <c r="C2" s="1497"/>
      <c r="D2" s="1497"/>
      <c r="E2" s="1497"/>
      <c r="F2" s="1497"/>
      <c r="G2" s="1497"/>
      <c r="H2" s="1497"/>
    </row>
    <row r="3" spans="1:8" ht="15.75" x14ac:dyDescent="0.25">
      <c r="A3" s="1497" t="s">
        <v>4343</v>
      </c>
      <c r="B3" s="1497"/>
      <c r="C3" s="1497"/>
      <c r="D3" s="1497"/>
      <c r="E3" s="1497"/>
      <c r="F3" s="1497"/>
      <c r="G3" s="1497"/>
      <c r="H3" s="1497"/>
    </row>
    <row r="4" spans="1:8" ht="15.75" x14ac:dyDescent="0.25">
      <c r="A4" s="1497" t="s">
        <v>4344</v>
      </c>
      <c r="B4" s="1497"/>
      <c r="C4" s="1497"/>
      <c r="D4" s="1497"/>
      <c r="E4" s="1497"/>
      <c r="F4" s="1497"/>
      <c r="G4" s="1497"/>
      <c r="H4" s="1497"/>
    </row>
    <row r="5" spans="1:8" ht="15.75" x14ac:dyDescent="0.25">
      <c r="A5" s="1497" t="s">
        <v>4345</v>
      </c>
      <c r="B5" s="1497"/>
      <c r="C5" s="1497"/>
      <c r="D5" s="1497"/>
      <c r="E5" s="1497"/>
      <c r="F5" s="1497"/>
      <c r="G5" s="1497"/>
      <c r="H5" s="1497"/>
    </row>
    <row r="6" spans="1:8" ht="15.75" x14ac:dyDescent="0.25">
      <c r="A6" s="1497" t="s">
        <v>4346</v>
      </c>
      <c r="B6" s="1497"/>
      <c r="C6" s="1497"/>
      <c r="D6" s="1497"/>
      <c r="E6" s="1497"/>
      <c r="F6" s="1497"/>
      <c r="G6" s="1497"/>
      <c r="H6" s="1497"/>
    </row>
    <row r="7" spans="1:8" ht="15.75" x14ac:dyDescent="0.25">
      <c r="A7" s="1497" t="s">
        <v>4347</v>
      </c>
      <c r="B7" s="1497"/>
      <c r="C7" s="1497"/>
      <c r="D7" s="1497"/>
      <c r="E7" s="1497"/>
      <c r="F7" s="1497"/>
      <c r="G7" s="1497"/>
      <c r="H7" s="1497"/>
    </row>
    <row r="8" spans="1:8" ht="15.75" x14ac:dyDescent="0.25">
      <c r="A8" s="1926" t="s">
        <v>4348</v>
      </c>
      <c r="B8" s="1497"/>
      <c r="C8" s="1497"/>
      <c r="D8" s="1497"/>
      <c r="E8" s="1497"/>
      <c r="F8" s="1497"/>
      <c r="G8" s="1497"/>
      <c r="H8" s="1497"/>
    </row>
    <row r="9" spans="1:8" ht="15.75" x14ac:dyDescent="0.25">
      <c r="A9" s="1497" t="s">
        <v>4349</v>
      </c>
      <c r="B9" s="1497"/>
      <c r="C9" s="1497"/>
      <c r="D9" s="1497"/>
      <c r="E9" s="1497"/>
      <c r="F9" s="1497"/>
      <c r="G9" s="1497"/>
      <c r="H9" s="1497"/>
    </row>
    <row r="10" spans="1:8" ht="15.75" x14ac:dyDescent="0.25">
      <c r="A10" s="1497" t="s">
        <v>4350</v>
      </c>
      <c r="B10" s="1497"/>
      <c r="C10" s="1497"/>
      <c r="D10" s="1497"/>
      <c r="E10" s="1497"/>
      <c r="F10" s="1497"/>
      <c r="G10" s="1497"/>
      <c r="H10" s="1497"/>
    </row>
    <row r="11" spans="1:8" ht="15.75" x14ac:dyDescent="0.25">
      <c r="A11" s="1497"/>
      <c r="B11" s="1497"/>
      <c r="C11" s="1497"/>
      <c r="D11" s="1497"/>
      <c r="E11" s="1497"/>
      <c r="F11" s="1497"/>
      <c r="G11" s="1497"/>
      <c r="H11" s="1497"/>
    </row>
    <row r="12" spans="1:8" ht="15.75" x14ac:dyDescent="0.25">
      <c r="A12" s="1926" t="s">
        <v>4467</v>
      </c>
      <c r="B12" s="1926"/>
      <c r="C12" s="1926"/>
      <c r="D12" s="1926"/>
      <c r="E12" s="1926"/>
      <c r="F12" s="1926"/>
      <c r="G12" s="1926"/>
      <c r="H12" s="1926"/>
    </row>
    <row r="13" spans="1:8" ht="15.75" thickBot="1" x14ac:dyDescent="0.3">
      <c r="A13" s="1498"/>
      <c r="B13" s="1498"/>
      <c r="C13" s="1498"/>
      <c r="D13" s="1498"/>
      <c r="E13" s="1498"/>
      <c r="F13" s="1498"/>
      <c r="G13" s="1498"/>
      <c r="H13" s="1498"/>
    </row>
    <row r="14" spans="1:8" ht="15" customHeight="1" x14ac:dyDescent="0.25">
      <c r="A14" s="1916" t="s">
        <v>486</v>
      </c>
      <c r="B14" s="1921" t="s">
        <v>0</v>
      </c>
      <c r="C14" s="1921" t="s">
        <v>2</v>
      </c>
      <c r="D14" s="1916" t="s">
        <v>3</v>
      </c>
      <c r="E14" s="1922" t="s">
        <v>4352</v>
      </c>
      <c r="F14" s="1923"/>
      <c r="G14" s="1918" t="s">
        <v>4415</v>
      </c>
      <c r="H14" s="1489" t="s">
        <v>4416</v>
      </c>
    </row>
    <row r="15" spans="1:8" ht="15" customHeight="1" x14ac:dyDescent="0.25">
      <c r="A15" s="1920"/>
      <c r="B15" s="1920"/>
      <c r="C15" s="1920"/>
      <c r="D15" s="1917"/>
      <c r="E15" s="1924"/>
      <c r="F15" s="1925"/>
      <c r="G15" s="1919"/>
      <c r="H15" s="1499"/>
    </row>
    <row r="16" spans="1:8" ht="65.099999999999994" customHeight="1" thickBot="1" x14ac:dyDescent="0.3">
      <c r="A16" s="1920"/>
      <c r="B16" s="1920"/>
      <c r="C16" s="1920"/>
      <c r="D16" s="1917"/>
      <c r="E16" s="1419" t="s">
        <v>4367</v>
      </c>
      <c r="F16" s="1420" t="s">
        <v>4353</v>
      </c>
      <c r="G16" s="1919"/>
      <c r="H16" s="1499"/>
    </row>
    <row r="17" spans="1:11" s="539" customFormat="1" x14ac:dyDescent="0.25">
      <c r="A17" s="1262"/>
      <c r="B17" s="1507" t="s">
        <v>4362</v>
      </c>
      <c r="C17" s="1507"/>
      <c r="D17" s="1507"/>
      <c r="E17" s="1507"/>
      <c r="F17" s="1507"/>
      <c r="G17" s="1507"/>
      <c r="H17" s="1508"/>
    </row>
    <row r="18" spans="1:11" s="539" customFormat="1" ht="30.75" customHeight="1" x14ac:dyDescent="0.25">
      <c r="A18" s="854" t="s">
        <v>487</v>
      </c>
      <c r="B18" s="1387" t="s">
        <v>4364</v>
      </c>
      <c r="C18" s="542" t="s">
        <v>4363</v>
      </c>
      <c r="D18" s="787">
        <v>12</v>
      </c>
      <c r="E18" s="787" t="s">
        <v>22</v>
      </c>
      <c r="F18" s="544"/>
      <c r="G18" s="1383"/>
      <c r="H18" s="890">
        <f>D18*ROUND(G18, 2)</f>
        <v>0</v>
      </c>
      <c r="K18" s="687"/>
    </row>
    <row r="19" spans="1:11" s="539" customFormat="1" ht="30.75" customHeight="1" x14ac:dyDescent="0.25">
      <c r="A19" s="882" t="s">
        <v>488</v>
      </c>
      <c r="B19" s="1388" t="s">
        <v>4361</v>
      </c>
      <c r="C19" s="542" t="s">
        <v>4363</v>
      </c>
      <c r="D19" s="790">
        <v>12</v>
      </c>
      <c r="E19" s="790" t="s">
        <v>22</v>
      </c>
      <c r="F19" s="565"/>
      <c r="G19" s="1386"/>
      <c r="H19" s="890">
        <f t="shared" ref="H19:H22" si="0">D19*ROUND(G19, 2)</f>
        <v>0</v>
      </c>
      <c r="K19" s="687"/>
    </row>
    <row r="20" spans="1:11" s="539" customFormat="1" ht="30.75" customHeight="1" x14ac:dyDescent="0.25">
      <c r="A20" s="882" t="s">
        <v>489</v>
      </c>
      <c r="B20" s="1387" t="s">
        <v>4364</v>
      </c>
      <c r="C20" s="1385" t="s">
        <v>4365</v>
      </c>
      <c r="D20" s="790">
        <v>1</v>
      </c>
      <c r="E20" s="790"/>
      <c r="F20" s="565" t="s">
        <v>22</v>
      </c>
      <c r="G20" s="1386"/>
      <c r="H20" s="890">
        <f t="shared" si="0"/>
        <v>0</v>
      </c>
      <c r="K20" s="687"/>
    </row>
    <row r="21" spans="1:11" s="539" customFormat="1" ht="30.75" customHeight="1" x14ac:dyDescent="0.25">
      <c r="A21" s="882" t="s">
        <v>490</v>
      </c>
      <c r="B21" s="1388" t="s">
        <v>4361</v>
      </c>
      <c r="C21" s="1385" t="s">
        <v>4366</v>
      </c>
      <c r="D21" s="790">
        <v>1</v>
      </c>
      <c r="E21" s="790"/>
      <c r="F21" s="565" t="s">
        <v>22</v>
      </c>
      <c r="G21" s="1386"/>
      <c r="H21" s="890">
        <f t="shared" si="0"/>
        <v>0</v>
      </c>
      <c r="K21" s="687"/>
    </row>
    <row r="22" spans="1:11" s="539" customFormat="1" ht="30.75" customHeight="1" thickBot="1" x14ac:dyDescent="0.3">
      <c r="A22" s="1135" t="s">
        <v>491</v>
      </c>
      <c r="B22" s="1389" t="s">
        <v>4351</v>
      </c>
      <c r="C22" s="856" t="s">
        <v>4466</v>
      </c>
      <c r="D22" s="850">
        <v>1</v>
      </c>
      <c r="E22" s="850"/>
      <c r="F22" s="849" t="s">
        <v>22</v>
      </c>
      <c r="G22" s="1384"/>
      <c r="H22" s="890">
        <f t="shared" si="0"/>
        <v>0</v>
      </c>
      <c r="I22" s="566"/>
    </row>
    <row r="23" spans="1:11" ht="15.75" thickBot="1" x14ac:dyDescent="0.3">
      <c r="A23" s="1198"/>
      <c r="B23" s="1504"/>
      <c r="C23" s="1504"/>
      <c r="G23" s="875" t="s">
        <v>76</v>
      </c>
      <c r="H23" s="571">
        <f>SUM(H18:H22)</f>
        <v>0</v>
      </c>
    </row>
    <row r="24" spans="1:11" ht="15.75" thickBot="1" x14ac:dyDescent="0.3"/>
    <row r="25" spans="1:11" ht="15.75" thickBot="1" x14ac:dyDescent="0.3">
      <c r="A25" s="567"/>
      <c r="B25" s="568"/>
      <c r="E25" s="1363"/>
      <c r="F25" s="1363"/>
      <c r="G25" s="1906" t="s">
        <v>4317</v>
      </c>
      <c r="H25" s="1907"/>
    </row>
    <row r="26" spans="1:11" ht="15.75" thickBot="1" x14ac:dyDescent="0.3">
      <c r="A26" s="567"/>
      <c r="B26" s="568"/>
      <c r="D26" s="1908" t="s">
        <v>4318</v>
      </c>
      <c r="E26" s="1909"/>
      <c r="F26" s="1909"/>
      <c r="G26" s="1915"/>
      <c r="H26" s="1484">
        <f>SUM(H23)</f>
        <v>0</v>
      </c>
    </row>
    <row r="27" spans="1:11" ht="15.75" thickBot="1" x14ac:dyDescent="0.3">
      <c r="E27" s="1366"/>
      <c r="F27" s="1366"/>
      <c r="G27" s="1367"/>
      <c r="H27" s="1368"/>
    </row>
    <row r="28" spans="1:11" ht="15.75" thickBot="1" x14ac:dyDescent="0.3">
      <c r="D28" s="1908" t="s">
        <v>4320</v>
      </c>
      <c r="E28" s="1909"/>
      <c r="F28" s="1909"/>
      <c r="G28" s="1915"/>
      <c r="H28" s="1484">
        <f>H26*4</f>
        <v>0</v>
      </c>
    </row>
    <row r="29" spans="1:11" ht="15.75" thickBot="1" x14ac:dyDescent="0.3">
      <c r="E29" s="1366"/>
      <c r="F29" s="1366"/>
      <c r="G29" s="1369"/>
      <c r="H29" s="1368"/>
    </row>
    <row r="30" spans="1:11" ht="15.75" thickBot="1" x14ac:dyDescent="0.3">
      <c r="E30" s="1370"/>
      <c r="F30" s="1370"/>
      <c r="G30" s="1371" t="s">
        <v>458</v>
      </c>
      <c r="H30" s="1365">
        <f>0.2*H28</f>
        <v>0</v>
      </c>
    </row>
    <row r="31" spans="1:11" ht="15.75" thickBot="1" x14ac:dyDescent="0.3">
      <c r="E31" s="1366"/>
      <c r="F31" s="1366"/>
      <c r="G31" s="1367"/>
      <c r="H31" s="1368"/>
    </row>
    <row r="32" spans="1:11" ht="15.75" thickBot="1" x14ac:dyDescent="0.3">
      <c r="D32" s="1908" t="s">
        <v>3645</v>
      </c>
      <c r="E32" s="1909"/>
      <c r="F32" s="1909"/>
      <c r="G32" s="1915"/>
      <c r="H32" s="1484">
        <f>H28+H30</f>
        <v>0</v>
      </c>
    </row>
  </sheetData>
  <sheetProtection algorithmName="SHA-512" hashValue="eys/Ltic+izKYJ0mb429Yoo9utjkFfta/kwpwO4VSAs6jnYGD+DDB6XRVq0vwadXWPRmUjp1FDoI3EtLSes0CQ==" saltValue="lLJvoW14fmI2y1ZQ4hfdPw==" spinCount="100000" sheet="1" objects="1" scenarios="1" sort="0" autoFilter="0" pivotTables="0"/>
  <mergeCells count="27">
    <mergeCell ref="A1:D1"/>
    <mergeCell ref="E1:H1"/>
    <mergeCell ref="A2:H2"/>
    <mergeCell ref="A12:H12"/>
    <mergeCell ref="A13:H13"/>
    <mergeCell ref="A3:H3"/>
    <mergeCell ref="A4:H4"/>
    <mergeCell ref="A5:H5"/>
    <mergeCell ref="A6:H6"/>
    <mergeCell ref="A7:H7"/>
    <mergeCell ref="A8:H8"/>
    <mergeCell ref="A9:H9"/>
    <mergeCell ref="A10:H10"/>
    <mergeCell ref="A11:H11"/>
    <mergeCell ref="B17:H17"/>
    <mergeCell ref="D14:D16"/>
    <mergeCell ref="G14:G16"/>
    <mergeCell ref="H14:H16"/>
    <mergeCell ref="A14:A16"/>
    <mergeCell ref="B14:B16"/>
    <mergeCell ref="C14:C16"/>
    <mergeCell ref="E14:F15"/>
    <mergeCell ref="G25:H25"/>
    <mergeCell ref="D26:G26"/>
    <mergeCell ref="D28:G28"/>
    <mergeCell ref="D32:G32"/>
    <mergeCell ref="B23:C23"/>
  </mergeCells>
  <pageMargins left="0.23622047244094488" right="0.23622047244094488" top="0.74803149606299213" bottom="0.74803149606299213" header="0.31496062992125984" footer="0.31496062992125984"/>
  <pageSetup paperSize="9" scale="90" fitToHeight="0" orientation="landscape" horizontalDpi="4294967295" verticalDpi="4294967295" r:id="rId1"/>
  <headerFooter>
    <oddFooter>Strana &amp;P z &amp;N</oddFooter>
  </headerFooter>
  <drawing r:id="rId2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4">
    <tabColor rgb="FFC00000"/>
    <pageSetUpPr fitToPage="1"/>
  </sheetPr>
  <dimension ref="A1:C33"/>
  <sheetViews>
    <sheetView workbookViewId="0">
      <selection activeCell="A4" sqref="A4:B4"/>
    </sheetView>
  </sheetViews>
  <sheetFormatPr defaultColWidth="9.140625" defaultRowHeight="15" x14ac:dyDescent="0.25"/>
  <cols>
    <col min="1" max="1" width="48.7109375" style="17" customWidth="1"/>
    <col min="2" max="2" width="42.7109375" style="17" customWidth="1"/>
    <col min="3" max="3" width="13.85546875" style="17" bestFit="1" customWidth="1"/>
    <col min="4" max="16384" width="9.140625" style="17"/>
  </cols>
  <sheetData>
    <row r="1" spans="1:3" ht="54" customHeight="1" x14ac:dyDescent="0.25">
      <c r="A1" s="1543"/>
      <c r="B1" s="1543"/>
    </row>
    <row r="2" spans="1:3" ht="15.75" x14ac:dyDescent="0.25">
      <c r="A2" s="1540" t="s">
        <v>2055</v>
      </c>
      <c r="B2" s="1540"/>
    </row>
    <row r="4" spans="1:3" ht="15.75" customHeight="1" x14ac:dyDescent="0.25">
      <c r="A4" s="1930" t="s">
        <v>4462</v>
      </c>
      <c r="B4" s="1930"/>
    </row>
    <row r="5" spans="1:3" ht="15.75" thickBot="1" x14ac:dyDescent="0.3"/>
    <row r="6" spans="1:3" ht="50.1" customHeight="1" thickTop="1" x14ac:dyDescent="0.25">
      <c r="A6" s="1928" t="s">
        <v>3357</v>
      </c>
      <c r="B6" s="1929"/>
    </row>
    <row r="7" spans="1:3" ht="15.75" customHeight="1" x14ac:dyDescent="0.25">
      <c r="A7" s="339"/>
      <c r="B7" s="340"/>
    </row>
    <row r="8" spans="1:3" ht="15.75" customHeight="1" thickBot="1" x14ac:dyDescent="0.3">
      <c r="A8" s="339"/>
      <c r="B8" s="340"/>
    </row>
    <row r="9" spans="1:3" ht="15.75" customHeight="1" x14ac:dyDescent="0.25">
      <c r="A9" s="1249" t="s">
        <v>2603</v>
      </c>
      <c r="B9" s="1250" t="s">
        <v>3641</v>
      </c>
    </row>
    <row r="10" spans="1:3" ht="24.95" customHeight="1" x14ac:dyDescent="0.25">
      <c r="A10" s="1251" t="s">
        <v>4354</v>
      </c>
      <c r="B10" s="1252">
        <f>'Príloha č.2 - Sumár tunel'!C37</f>
        <v>0</v>
      </c>
    </row>
    <row r="11" spans="1:3" ht="24.95" customHeight="1" x14ac:dyDescent="0.25">
      <c r="A11" s="1251" t="s">
        <v>4355</v>
      </c>
      <c r="B11" s="1252">
        <f>'Príloha č.4 - Sumár podjazd'!C14</f>
        <v>0</v>
      </c>
    </row>
    <row r="12" spans="1:3" ht="24.95" customHeight="1" x14ac:dyDescent="0.25">
      <c r="A12" s="1251" t="s">
        <v>4356</v>
      </c>
      <c r="B12" s="1252">
        <f>'Príloha č.6 - Sumár ISD'!D20</f>
        <v>0</v>
      </c>
    </row>
    <row r="13" spans="1:3" ht="24.95" customHeight="1" x14ac:dyDescent="0.25">
      <c r="A13" s="1251" t="s">
        <v>4357</v>
      </c>
      <c r="B13" s="1252">
        <f>'Príloha č.8 - Sumár ND'!C41</f>
        <v>0</v>
      </c>
    </row>
    <row r="14" spans="1:3" ht="24.95" customHeight="1" x14ac:dyDescent="0.25">
      <c r="A14" s="1251" t="s">
        <v>4358</v>
      </c>
      <c r="B14" s="1252">
        <f>'Príloha č.9 - Opravy'!D22</f>
        <v>0</v>
      </c>
      <c r="C14" s="413"/>
    </row>
    <row r="15" spans="1:3" ht="24.95" customHeight="1" x14ac:dyDescent="0.25">
      <c r="A15" s="1251" t="s">
        <v>4359</v>
      </c>
      <c r="B15" s="1252">
        <f>'Príloha č.10 - Cena KB'!F51</f>
        <v>0</v>
      </c>
      <c r="C15" s="413"/>
    </row>
    <row r="16" spans="1:3" ht="60.75" thickBot="1" x14ac:dyDescent="0.3">
      <c r="A16" s="1253" t="s">
        <v>4467</v>
      </c>
      <c r="B16" s="1254">
        <f>'Príloha č.11 - Hodn. správy'!H28</f>
        <v>0</v>
      </c>
      <c r="C16" s="413"/>
    </row>
    <row r="17" spans="1:2" ht="15.75" customHeight="1" x14ac:dyDescent="0.25">
      <c r="A17" s="404"/>
      <c r="B17" s="405"/>
    </row>
    <row r="18" spans="1:2" ht="15.75" customHeight="1" thickBot="1" x14ac:dyDescent="0.3">
      <c r="A18" s="404"/>
      <c r="B18" s="405"/>
    </row>
    <row r="19" spans="1:2" ht="15.75" customHeight="1" thickTop="1" x14ac:dyDescent="0.25">
      <c r="A19" s="406"/>
      <c r="B19" s="407"/>
    </row>
    <row r="20" spans="1:2" ht="15.75" thickBot="1" x14ac:dyDescent="0.3"/>
    <row r="21" spans="1:2" x14ac:dyDescent="0.25">
      <c r="A21" s="1255" t="s">
        <v>2494</v>
      </c>
      <c r="B21" s="1256" t="s">
        <v>2488</v>
      </c>
    </row>
    <row r="22" spans="1:2" ht="38.25" customHeight="1" thickBot="1" x14ac:dyDescent="0.3">
      <c r="A22" s="1257" t="s">
        <v>4360</v>
      </c>
      <c r="B22" s="1258">
        <f>SUM(B10:B16)</f>
        <v>0</v>
      </c>
    </row>
    <row r="23" spans="1:2" ht="15" customHeight="1" x14ac:dyDescent="0.25">
      <c r="A23" s="1927"/>
      <c r="B23" s="1927"/>
    </row>
    <row r="24" spans="1:2" ht="34.5" customHeight="1" thickBot="1" x14ac:dyDescent="0.3"/>
    <row r="25" spans="1:2" ht="15.75" thickTop="1" x14ac:dyDescent="0.25">
      <c r="A25" s="338" t="s">
        <v>2489</v>
      </c>
      <c r="B25" s="338" t="s">
        <v>2490</v>
      </c>
    </row>
    <row r="26" spans="1:2" x14ac:dyDescent="0.25">
      <c r="A26" s="84"/>
      <c r="B26" s="84"/>
    </row>
    <row r="27" spans="1:2" x14ac:dyDescent="0.25">
      <c r="A27" s="84"/>
      <c r="B27" s="84"/>
    </row>
    <row r="28" spans="1:2" x14ac:dyDescent="0.25">
      <c r="A28" s="84"/>
      <c r="B28" s="84"/>
    </row>
    <row r="32" spans="1:2" x14ac:dyDescent="0.25">
      <c r="A32" s="1355" t="s">
        <v>2491</v>
      </c>
      <c r="B32" s="1356" t="s">
        <v>2492</v>
      </c>
    </row>
    <row r="33" spans="2:2" ht="30" x14ac:dyDescent="0.25">
      <c r="B33" s="429" t="s">
        <v>2493</v>
      </c>
    </row>
  </sheetData>
  <sheetProtection algorithmName="SHA-512" hashValue="Ed7GE2BhF4bhp8W1cpQGwWFCj6jWJuOgtcZVXNjCHc8vIYI/TbrFZxStu02NSEwhv0Ku662aXwOW9rdDX3/HLg==" saltValue="8jUTUxrOWSHX4aZKzco8AQ==" spinCount="100000" sheet="1" objects="1" scenarios="1" sort="0" autoFilter="0" pivotTables="0"/>
  <mergeCells count="5">
    <mergeCell ref="A1:B1"/>
    <mergeCell ref="A2:B2"/>
    <mergeCell ref="A23:B23"/>
    <mergeCell ref="A6:B6"/>
    <mergeCell ref="A4:B4"/>
  </mergeCells>
  <pageMargins left="0.25" right="0.25" top="0.75" bottom="0.75" header="0.3" footer="0.3"/>
  <pageSetup paperSize="9" scale="84" orientation="portrait" cellComments="atEnd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>
    <tabColor rgb="FF92D050"/>
    <pageSetUpPr fitToPage="1"/>
  </sheetPr>
  <dimension ref="A1:S96"/>
  <sheetViews>
    <sheetView workbookViewId="0">
      <selection activeCell="A3" sqref="A3:Q3"/>
    </sheetView>
  </sheetViews>
  <sheetFormatPr defaultColWidth="9.140625" defaultRowHeight="15" x14ac:dyDescent="0.25"/>
  <cols>
    <col min="1" max="1" width="5.7109375" style="1446" customWidth="1"/>
    <col min="2" max="2" width="10.7109375" style="17" customWidth="1"/>
    <col min="3" max="3" width="11.7109375" style="17" customWidth="1"/>
    <col min="4" max="4" width="58.7109375" style="17" customWidth="1"/>
    <col min="5" max="5" width="6.7109375" style="77" customWidth="1"/>
    <col min="6" max="6" width="7.7109375" style="1446" customWidth="1"/>
    <col min="7" max="7" width="8.28515625" style="1446" bestFit="1" customWidth="1"/>
    <col min="8" max="15" width="5.7109375" style="1446" customWidth="1"/>
    <col min="16" max="16" width="11.7109375" style="17" customWidth="1"/>
    <col min="17" max="17" width="13.7109375" style="17" customWidth="1"/>
    <col min="18" max="16384" width="9.140625" style="17"/>
  </cols>
  <sheetData>
    <row r="1" spans="1:17" ht="54" customHeight="1" x14ac:dyDescent="0.25">
      <c r="A1" s="1543"/>
      <c r="B1" s="1543"/>
      <c r="C1" s="1543"/>
      <c r="D1" s="1543"/>
      <c r="E1" s="1543"/>
      <c r="F1" s="1543"/>
      <c r="G1" s="1553" t="s">
        <v>2738</v>
      </c>
      <c r="H1" s="1544"/>
      <c r="I1" s="1544"/>
      <c r="J1" s="1544"/>
      <c r="K1" s="1544"/>
      <c r="L1" s="1544"/>
      <c r="M1" s="1544"/>
      <c r="N1" s="1544"/>
      <c r="O1" s="1544"/>
      <c r="P1" s="1544"/>
      <c r="Q1" s="1544"/>
    </row>
    <row r="2" spans="1:17" ht="15.75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  <c r="J2" s="1540"/>
      <c r="K2" s="1540"/>
      <c r="L2" s="1540"/>
      <c r="M2" s="1540"/>
      <c r="N2" s="1540"/>
      <c r="O2" s="1540"/>
      <c r="P2" s="1540"/>
      <c r="Q2" s="1540"/>
    </row>
    <row r="3" spans="1:17" ht="15.75" x14ac:dyDescent="0.25">
      <c r="A3" s="1540" t="s">
        <v>479</v>
      </c>
      <c r="B3" s="1540"/>
      <c r="C3" s="1540"/>
      <c r="D3" s="1540"/>
      <c r="E3" s="1540"/>
      <c r="F3" s="1540"/>
      <c r="G3" s="1540"/>
      <c r="H3" s="1540"/>
      <c r="I3" s="1540"/>
      <c r="J3" s="1540"/>
      <c r="K3" s="1540"/>
      <c r="L3" s="1540"/>
      <c r="M3" s="1540"/>
      <c r="N3" s="1540"/>
      <c r="O3" s="1540"/>
      <c r="P3" s="1540"/>
      <c r="Q3" s="1540"/>
    </row>
    <row r="4" spans="1:17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  <c r="J4" s="1547"/>
      <c r="K4" s="1547"/>
      <c r="L4" s="1547"/>
      <c r="M4" s="1547"/>
      <c r="N4" s="1547"/>
      <c r="O4" s="1547"/>
      <c r="P4" s="1547"/>
      <c r="Q4" s="1547"/>
    </row>
    <row r="5" spans="1:17" ht="15" customHeight="1" x14ac:dyDescent="0.25">
      <c r="A5" s="1558" t="s">
        <v>486</v>
      </c>
      <c r="B5" s="1560" t="s">
        <v>0</v>
      </c>
      <c r="C5" s="1560" t="s">
        <v>1</v>
      </c>
      <c r="D5" s="1560" t="s">
        <v>2</v>
      </c>
      <c r="E5" s="1566" t="s">
        <v>3751</v>
      </c>
      <c r="F5" s="1558" t="s">
        <v>3</v>
      </c>
      <c r="G5" s="1558" t="s">
        <v>3762</v>
      </c>
      <c r="H5" s="1560" t="s">
        <v>7</v>
      </c>
      <c r="I5" s="1560"/>
      <c r="J5" s="1560"/>
      <c r="K5" s="1560"/>
      <c r="L5" s="1560"/>
      <c r="M5" s="1560"/>
      <c r="N5" s="1560"/>
      <c r="O5" s="1560"/>
      <c r="P5" s="1558" t="s">
        <v>4407</v>
      </c>
      <c r="Q5" s="1558" t="s">
        <v>4408</v>
      </c>
    </row>
    <row r="6" spans="1:17" ht="15" customHeight="1" x14ac:dyDescent="0.25">
      <c r="A6" s="1559"/>
      <c r="B6" s="1559"/>
      <c r="C6" s="1559"/>
      <c r="D6" s="1559"/>
      <c r="E6" s="1567"/>
      <c r="F6" s="1561"/>
      <c r="G6" s="1561"/>
      <c r="H6" s="1562" t="s">
        <v>5</v>
      </c>
      <c r="I6" s="1563"/>
      <c r="J6" s="1563"/>
      <c r="K6" s="1563"/>
      <c r="L6" s="1563" t="s">
        <v>6</v>
      </c>
      <c r="M6" s="1563"/>
      <c r="N6" s="1563"/>
      <c r="O6" s="1458" t="s">
        <v>8</v>
      </c>
      <c r="P6" s="1561"/>
      <c r="Q6" s="1561"/>
    </row>
    <row r="7" spans="1:17" ht="65.099999999999994" customHeight="1" thickBot="1" x14ac:dyDescent="0.3">
      <c r="A7" s="1559"/>
      <c r="B7" s="1559"/>
      <c r="C7" s="1559"/>
      <c r="D7" s="1559"/>
      <c r="E7" s="1567"/>
      <c r="F7" s="1561"/>
      <c r="G7" s="1561"/>
      <c r="H7" s="768" t="s">
        <v>9</v>
      </c>
      <c r="I7" s="769" t="s">
        <v>10</v>
      </c>
      <c r="J7" s="769" t="s">
        <v>11</v>
      </c>
      <c r="K7" s="769" t="s">
        <v>12</v>
      </c>
      <c r="L7" s="770" t="s">
        <v>27</v>
      </c>
      <c r="M7" s="770" t="s">
        <v>13</v>
      </c>
      <c r="N7" s="770" t="s">
        <v>14</v>
      </c>
      <c r="O7" s="771" t="s">
        <v>15</v>
      </c>
      <c r="P7" s="1561"/>
      <c r="Q7" s="1561"/>
    </row>
    <row r="8" spans="1:17" s="76" customFormat="1" x14ac:dyDescent="0.25">
      <c r="A8" s="1273" t="s">
        <v>487</v>
      </c>
      <c r="B8" s="1274" t="s">
        <v>293</v>
      </c>
      <c r="C8" s="50" t="s">
        <v>281</v>
      </c>
      <c r="D8" s="38" t="s">
        <v>282</v>
      </c>
      <c r="E8" s="526"/>
      <c r="F8" s="1267">
        <v>52</v>
      </c>
      <c r="G8" s="1267">
        <v>4</v>
      </c>
      <c r="H8" s="1272"/>
      <c r="I8" s="1272" t="s">
        <v>22</v>
      </c>
      <c r="J8" s="1272"/>
      <c r="K8" s="1272"/>
      <c r="L8" s="1272"/>
      <c r="M8" s="1272"/>
      <c r="N8" s="1272"/>
      <c r="O8" s="1272"/>
      <c r="P8" s="1564" t="s">
        <v>19</v>
      </c>
      <c r="Q8" s="1565"/>
    </row>
    <row r="9" spans="1:17" s="76" customFormat="1" x14ac:dyDescent="0.25">
      <c r="A9" s="906" t="s">
        <v>488</v>
      </c>
      <c r="B9" s="67" t="s">
        <v>288</v>
      </c>
      <c r="C9" s="20" t="s">
        <v>281</v>
      </c>
      <c r="D9" s="41" t="s">
        <v>282</v>
      </c>
      <c r="E9" s="1467"/>
      <c r="F9" s="1467">
        <v>52</v>
      </c>
      <c r="G9" s="25">
        <v>8</v>
      </c>
      <c r="H9" s="8"/>
      <c r="I9" s="8" t="s">
        <v>22</v>
      </c>
      <c r="J9" s="8"/>
      <c r="K9" s="8"/>
      <c r="L9" s="8"/>
      <c r="M9" s="8"/>
      <c r="N9" s="8"/>
      <c r="O9" s="8"/>
      <c r="P9" s="1554" t="s">
        <v>19</v>
      </c>
      <c r="Q9" s="1555"/>
    </row>
    <row r="10" spans="1:17" s="76" customFormat="1" x14ac:dyDescent="0.25">
      <c r="A10" s="906" t="s">
        <v>489</v>
      </c>
      <c r="B10" s="67" t="s">
        <v>289</v>
      </c>
      <c r="C10" s="20" t="s">
        <v>281</v>
      </c>
      <c r="D10" s="41" t="s">
        <v>282</v>
      </c>
      <c r="E10" s="87"/>
      <c r="F10" s="1467">
        <v>52</v>
      </c>
      <c r="G10" s="25">
        <v>4</v>
      </c>
      <c r="H10" s="1442"/>
      <c r="I10" s="1442" t="s">
        <v>22</v>
      </c>
      <c r="J10" s="1442"/>
      <c r="K10" s="1442"/>
      <c r="L10" s="1442"/>
      <c r="M10" s="1442"/>
      <c r="N10" s="1442"/>
      <c r="O10" s="1442"/>
      <c r="P10" s="1554" t="s">
        <v>19</v>
      </c>
      <c r="Q10" s="1555"/>
    </row>
    <row r="11" spans="1:17" s="76" customFormat="1" x14ac:dyDescent="0.25">
      <c r="A11" s="906" t="s">
        <v>490</v>
      </c>
      <c r="B11" s="67" t="s">
        <v>290</v>
      </c>
      <c r="C11" s="20" t="s">
        <v>281</v>
      </c>
      <c r="D11" s="41" t="s">
        <v>282</v>
      </c>
      <c r="E11" s="1442"/>
      <c r="F11" s="1467">
        <v>52</v>
      </c>
      <c r="G11" s="25">
        <v>1</v>
      </c>
      <c r="H11" s="1442"/>
      <c r="I11" s="1442" t="s">
        <v>22</v>
      </c>
      <c r="J11" s="1442"/>
      <c r="K11" s="1442"/>
      <c r="L11" s="1442"/>
      <c r="M11" s="1442"/>
      <c r="N11" s="1442"/>
      <c r="O11" s="1442"/>
      <c r="P11" s="1554" t="s">
        <v>19</v>
      </c>
      <c r="Q11" s="1555"/>
    </row>
    <row r="12" spans="1:17" s="76" customFormat="1" x14ac:dyDescent="0.25">
      <c r="A12" s="906" t="s">
        <v>491</v>
      </c>
      <c r="B12" s="67" t="s">
        <v>291</v>
      </c>
      <c r="C12" s="20" t="s">
        <v>281</v>
      </c>
      <c r="D12" s="41" t="s">
        <v>282</v>
      </c>
      <c r="E12" s="1439"/>
      <c r="F12" s="1467">
        <v>52</v>
      </c>
      <c r="G12" s="25">
        <v>1</v>
      </c>
      <c r="H12" s="1442"/>
      <c r="I12" s="1442" t="s">
        <v>22</v>
      </c>
      <c r="J12" s="1442"/>
      <c r="K12" s="1442"/>
      <c r="L12" s="1442"/>
      <c r="M12" s="1442"/>
      <c r="N12" s="1442"/>
      <c r="O12" s="1442"/>
      <c r="P12" s="1554" t="s">
        <v>19</v>
      </c>
      <c r="Q12" s="1555"/>
    </row>
    <row r="13" spans="1:17" s="76" customFormat="1" x14ac:dyDescent="0.25">
      <c r="A13" s="906" t="s">
        <v>492</v>
      </c>
      <c r="B13" s="67" t="s">
        <v>18</v>
      </c>
      <c r="C13" s="20" t="s">
        <v>281</v>
      </c>
      <c r="D13" s="41" t="s">
        <v>282</v>
      </c>
      <c r="E13" s="527"/>
      <c r="F13" s="1467">
        <v>52</v>
      </c>
      <c r="G13" s="25">
        <v>7</v>
      </c>
      <c r="H13" s="1442"/>
      <c r="I13" s="1442" t="s">
        <v>22</v>
      </c>
      <c r="J13" s="1442"/>
      <c r="K13" s="1442"/>
      <c r="L13" s="1442"/>
      <c r="M13" s="1442"/>
      <c r="N13" s="1442"/>
      <c r="O13" s="1442"/>
      <c r="P13" s="1554" t="s">
        <v>19</v>
      </c>
      <c r="Q13" s="1555"/>
    </row>
    <row r="14" spans="1:17" s="76" customFormat="1" x14ac:dyDescent="0.25">
      <c r="A14" s="906" t="s">
        <v>493</v>
      </c>
      <c r="B14" s="67" t="s">
        <v>17</v>
      </c>
      <c r="C14" s="20" t="s">
        <v>281</v>
      </c>
      <c r="D14" s="41" t="s">
        <v>282</v>
      </c>
      <c r="E14" s="1442"/>
      <c r="F14" s="1467">
        <v>52</v>
      </c>
      <c r="G14" s="25">
        <v>6</v>
      </c>
      <c r="H14" s="1442"/>
      <c r="I14" s="1442" t="s">
        <v>22</v>
      </c>
      <c r="J14" s="1442"/>
      <c r="K14" s="1442"/>
      <c r="L14" s="1442"/>
      <c r="M14" s="1442"/>
      <c r="N14" s="1442"/>
      <c r="O14" s="1442"/>
      <c r="P14" s="1554" t="s">
        <v>19</v>
      </c>
      <c r="Q14" s="1555"/>
    </row>
    <row r="15" spans="1:17" s="76" customFormat="1" x14ac:dyDescent="0.25">
      <c r="A15" s="906" t="s">
        <v>494</v>
      </c>
      <c r="B15" s="67" t="s">
        <v>3742</v>
      </c>
      <c r="C15" s="20" t="s">
        <v>281</v>
      </c>
      <c r="D15" s="41" t="s">
        <v>282</v>
      </c>
      <c r="E15" s="1439"/>
      <c r="F15" s="1467">
        <v>52</v>
      </c>
      <c r="G15" s="25">
        <v>14</v>
      </c>
      <c r="H15" s="1442"/>
      <c r="I15" s="1442" t="s">
        <v>22</v>
      </c>
      <c r="J15" s="1442"/>
      <c r="K15" s="1442"/>
      <c r="L15" s="1442"/>
      <c r="M15" s="1442"/>
      <c r="N15" s="1442"/>
      <c r="O15" s="1442"/>
      <c r="P15" s="1554" t="s">
        <v>19</v>
      </c>
      <c r="Q15" s="1555"/>
    </row>
    <row r="16" spans="1:17" s="76" customFormat="1" ht="51" x14ac:dyDescent="0.25">
      <c r="A16" s="906" t="s">
        <v>495</v>
      </c>
      <c r="B16" s="70" t="s">
        <v>3743</v>
      </c>
      <c r="C16" s="20" t="s">
        <v>281</v>
      </c>
      <c r="D16" s="20" t="s">
        <v>3631</v>
      </c>
      <c r="E16" s="23"/>
      <c r="F16" s="23">
        <v>12</v>
      </c>
      <c r="G16" s="24">
        <v>45</v>
      </c>
      <c r="H16" s="1442"/>
      <c r="I16" s="1442"/>
      <c r="J16" s="1442" t="s">
        <v>22</v>
      </c>
      <c r="K16" s="1442"/>
      <c r="L16" s="1442"/>
      <c r="M16" s="1442"/>
      <c r="N16" s="1442"/>
      <c r="O16" s="1442"/>
      <c r="P16" s="1527" t="s">
        <v>19</v>
      </c>
      <c r="Q16" s="1528"/>
    </row>
    <row r="17" spans="1:19" s="76" customFormat="1" ht="51" x14ac:dyDescent="0.25">
      <c r="A17" s="906" t="s">
        <v>496</v>
      </c>
      <c r="B17" s="70" t="s">
        <v>3743</v>
      </c>
      <c r="C17" s="20" t="s">
        <v>281</v>
      </c>
      <c r="D17" s="27" t="s">
        <v>283</v>
      </c>
      <c r="E17" s="23"/>
      <c r="F17" s="23">
        <v>2</v>
      </c>
      <c r="G17" s="24">
        <v>45</v>
      </c>
      <c r="H17" s="1442"/>
      <c r="I17" s="1442"/>
      <c r="J17" s="1442"/>
      <c r="K17" s="1442"/>
      <c r="L17" s="1442"/>
      <c r="M17" s="1442" t="s">
        <v>22</v>
      </c>
      <c r="N17" s="1442" t="s">
        <v>22</v>
      </c>
      <c r="O17" s="1442"/>
      <c r="P17" s="2"/>
      <c r="Q17" s="889">
        <f t="shared" ref="Q17:Q22" si="0">F17*G17*ROUND(P17, 2)</f>
        <v>0</v>
      </c>
      <c r="S17" s="412"/>
    </row>
    <row r="18" spans="1:19" s="1465" customFormat="1" ht="51" x14ac:dyDescent="0.25">
      <c r="A18" s="906" t="s">
        <v>497</v>
      </c>
      <c r="B18" s="32" t="s">
        <v>3743</v>
      </c>
      <c r="C18" s="20" t="s">
        <v>281</v>
      </c>
      <c r="D18" s="20" t="s">
        <v>284</v>
      </c>
      <c r="E18" s="1442"/>
      <c r="F18" s="23">
        <v>2</v>
      </c>
      <c r="G18" s="24">
        <v>45</v>
      </c>
      <c r="H18" s="23"/>
      <c r="I18" s="23"/>
      <c r="J18" s="23"/>
      <c r="K18" s="23"/>
      <c r="L18" s="23"/>
      <c r="M18" s="1442" t="s">
        <v>22</v>
      </c>
      <c r="N18" s="1442" t="s">
        <v>22</v>
      </c>
      <c r="O18" s="23"/>
      <c r="P18" s="2"/>
      <c r="Q18" s="889">
        <f t="shared" si="0"/>
        <v>0</v>
      </c>
      <c r="S18" s="412"/>
    </row>
    <row r="19" spans="1:19" s="76" customFormat="1" ht="51" x14ac:dyDescent="0.25">
      <c r="A19" s="906" t="s">
        <v>498</v>
      </c>
      <c r="B19" s="70" t="s">
        <v>3743</v>
      </c>
      <c r="C19" s="20" t="s">
        <v>281</v>
      </c>
      <c r="D19" s="46" t="s">
        <v>2766</v>
      </c>
      <c r="E19" s="1439"/>
      <c r="F19" s="1467">
        <v>2</v>
      </c>
      <c r="G19" s="24">
        <v>45</v>
      </c>
      <c r="H19" s="1442"/>
      <c r="I19" s="1442"/>
      <c r="J19" s="1442"/>
      <c r="K19" s="1442"/>
      <c r="L19" s="1442"/>
      <c r="M19" s="1442" t="s">
        <v>22</v>
      </c>
      <c r="N19" s="1442" t="s">
        <v>22</v>
      </c>
      <c r="O19" s="1442"/>
      <c r="P19" s="2"/>
      <c r="Q19" s="889">
        <f t="shared" si="0"/>
        <v>0</v>
      </c>
      <c r="S19" s="412"/>
    </row>
    <row r="20" spans="1:19" s="76" customFormat="1" ht="25.5" x14ac:dyDescent="0.25">
      <c r="A20" s="906" t="s">
        <v>499</v>
      </c>
      <c r="B20" s="67" t="s">
        <v>288</v>
      </c>
      <c r="C20" s="20" t="s">
        <v>285</v>
      </c>
      <c r="D20" s="46" t="s">
        <v>286</v>
      </c>
      <c r="E20" s="1440"/>
      <c r="F20" s="1467">
        <v>2</v>
      </c>
      <c r="G20" s="24">
        <v>4</v>
      </c>
      <c r="H20" s="1442"/>
      <c r="I20" s="1442"/>
      <c r="J20" s="1442"/>
      <c r="K20" s="1442"/>
      <c r="L20" s="1442"/>
      <c r="M20" s="1442" t="s">
        <v>22</v>
      </c>
      <c r="N20" s="1442" t="s">
        <v>22</v>
      </c>
      <c r="O20" s="1442"/>
      <c r="P20" s="2"/>
      <c r="Q20" s="889">
        <f t="shared" si="0"/>
        <v>0</v>
      </c>
      <c r="S20" s="412"/>
    </row>
    <row r="21" spans="1:19" s="76" customFormat="1" ht="25.5" x14ac:dyDescent="0.25">
      <c r="A21" s="906" t="s">
        <v>500</v>
      </c>
      <c r="B21" s="70" t="s">
        <v>292</v>
      </c>
      <c r="C21" s="20"/>
      <c r="D21" s="26" t="s">
        <v>287</v>
      </c>
      <c r="E21" s="1440"/>
      <c r="F21" s="1467">
        <v>2</v>
      </c>
      <c r="G21" s="25">
        <v>16</v>
      </c>
      <c r="H21" s="1442"/>
      <c r="I21" s="1442"/>
      <c r="J21" s="1442"/>
      <c r="K21" s="1442"/>
      <c r="L21" s="1442"/>
      <c r="M21" s="1442" t="s">
        <v>22</v>
      </c>
      <c r="N21" s="1442" t="s">
        <v>22</v>
      </c>
      <c r="O21" s="1442"/>
      <c r="P21" s="2"/>
      <c r="Q21" s="889">
        <f t="shared" si="0"/>
        <v>0</v>
      </c>
      <c r="S21" s="412"/>
    </row>
    <row r="22" spans="1:19" s="76" customFormat="1" ht="15.75" thickBot="1" x14ac:dyDescent="0.3">
      <c r="A22" s="901" t="s">
        <v>501</v>
      </c>
      <c r="B22" s="910" t="s">
        <v>85</v>
      </c>
      <c r="C22" s="399"/>
      <c r="D22" s="608" t="s">
        <v>421</v>
      </c>
      <c r="E22" s="472"/>
      <c r="F22" s="1468">
        <v>2</v>
      </c>
      <c r="G22" s="913">
        <v>2</v>
      </c>
      <c r="H22" s="472"/>
      <c r="I22" s="472"/>
      <c r="J22" s="472"/>
      <c r="K22" s="472"/>
      <c r="L22" s="472"/>
      <c r="M22" s="472"/>
      <c r="N22" s="472"/>
      <c r="O22" s="472" t="s">
        <v>22</v>
      </c>
      <c r="P22" s="911"/>
      <c r="Q22" s="914">
        <f t="shared" si="0"/>
        <v>0</v>
      </c>
      <c r="S22" s="412"/>
    </row>
    <row r="23" spans="1:19" ht="15.75" thickBot="1" x14ac:dyDescent="0.3">
      <c r="E23" s="522"/>
      <c r="P23" s="570" t="s">
        <v>76</v>
      </c>
      <c r="Q23" s="571">
        <f>SUM(Q17:Q22)</f>
        <v>0</v>
      </c>
      <c r="S23" s="413"/>
    </row>
    <row r="24" spans="1:19" x14ac:dyDescent="0.25">
      <c r="E24" s="521"/>
    </row>
    <row r="25" spans="1:19" x14ac:dyDescent="0.25">
      <c r="E25" s="522"/>
    </row>
    <row r="26" spans="1:19" x14ac:dyDescent="0.25">
      <c r="E26" s="521"/>
    </row>
    <row r="27" spans="1:19" x14ac:dyDescent="0.25">
      <c r="E27" s="534"/>
    </row>
    <row r="28" spans="1:19" x14ac:dyDescent="0.25">
      <c r="E28" s="522"/>
    </row>
    <row r="29" spans="1:19" x14ac:dyDescent="0.25">
      <c r="E29" s="1464"/>
    </row>
    <row r="30" spans="1:19" x14ac:dyDescent="0.25">
      <c r="E30" s="1464"/>
    </row>
    <row r="31" spans="1:19" x14ac:dyDescent="0.25">
      <c r="E31" s="1464"/>
    </row>
    <row r="32" spans="1:19" x14ac:dyDescent="0.25">
      <c r="E32" s="1464"/>
    </row>
    <row r="33" spans="5:5" x14ac:dyDescent="0.25">
      <c r="E33" s="1464"/>
    </row>
    <row r="34" spans="5:5" x14ac:dyDescent="0.25">
      <c r="E34" s="534"/>
    </row>
    <row r="35" spans="5:5" x14ac:dyDescent="0.25">
      <c r="E35" s="1464"/>
    </row>
    <row r="36" spans="5:5" x14ac:dyDescent="0.25">
      <c r="E36" s="1464"/>
    </row>
    <row r="37" spans="5:5" x14ac:dyDescent="0.25">
      <c r="E37" s="1464"/>
    </row>
    <row r="38" spans="5:5" x14ac:dyDescent="0.25">
      <c r="E38" s="534"/>
    </row>
    <row r="39" spans="5:5" x14ac:dyDescent="0.25">
      <c r="E39" s="1464"/>
    </row>
    <row r="40" spans="5:5" x14ac:dyDescent="0.25">
      <c r="E40" s="1464"/>
    </row>
    <row r="41" spans="5:5" x14ac:dyDescent="0.25">
      <c r="E41" s="1464"/>
    </row>
    <row r="42" spans="5:5" x14ac:dyDescent="0.25">
      <c r="E42" s="1464"/>
    </row>
    <row r="43" spans="5:5" x14ac:dyDescent="0.25">
      <c r="E43" s="1464"/>
    </row>
    <row r="44" spans="5:5" x14ac:dyDescent="0.25">
      <c r="E44" s="1464"/>
    </row>
    <row r="45" spans="5:5" x14ac:dyDescent="0.25">
      <c r="E45" s="1464"/>
    </row>
    <row r="46" spans="5:5" x14ac:dyDescent="0.25">
      <c r="E46" s="1464"/>
    </row>
    <row r="47" spans="5:5" x14ac:dyDescent="0.25">
      <c r="E47" s="1464"/>
    </row>
    <row r="48" spans="5:5" x14ac:dyDescent="0.25">
      <c r="E48" s="1464"/>
    </row>
    <row r="49" spans="5:5" x14ac:dyDescent="0.25">
      <c r="E49" s="1464"/>
    </row>
    <row r="50" spans="5:5" x14ac:dyDescent="0.25">
      <c r="E50" s="1464"/>
    </row>
    <row r="51" spans="5:5" x14ac:dyDescent="0.25">
      <c r="E51" s="1464"/>
    </row>
    <row r="52" spans="5:5" x14ac:dyDescent="0.25">
      <c r="E52" s="1464"/>
    </row>
    <row r="53" spans="5:5" x14ac:dyDescent="0.25">
      <c r="E53" s="1464"/>
    </row>
    <row r="54" spans="5:5" x14ac:dyDescent="0.25">
      <c r="E54" s="534"/>
    </row>
    <row r="55" spans="5:5" x14ac:dyDescent="0.25">
      <c r="E55" s="1464"/>
    </row>
    <row r="56" spans="5:5" x14ac:dyDescent="0.25">
      <c r="E56" s="534"/>
    </row>
    <row r="57" spans="5:5" x14ac:dyDescent="0.25">
      <c r="E57" s="519"/>
    </row>
    <row r="58" spans="5:5" x14ac:dyDescent="0.25">
      <c r="E58" s="520"/>
    </row>
    <row r="59" spans="5:5" x14ac:dyDescent="0.25">
      <c r="E59" s="521"/>
    </row>
    <row r="60" spans="5:5" x14ac:dyDescent="0.25">
      <c r="E60" s="522"/>
    </row>
    <row r="61" spans="5:5" x14ac:dyDescent="0.25">
      <c r="E61" s="534"/>
    </row>
    <row r="62" spans="5:5" x14ac:dyDescent="0.25">
      <c r="E62" s="521"/>
    </row>
    <row r="63" spans="5:5" x14ac:dyDescent="0.25">
      <c r="E63" s="522"/>
    </row>
    <row r="64" spans="5:5" x14ac:dyDescent="0.25">
      <c r="E64" s="522"/>
    </row>
    <row r="65" spans="5:5" x14ac:dyDescent="0.25">
      <c r="E65" s="522"/>
    </row>
    <row r="66" spans="5:5" x14ac:dyDescent="0.25">
      <c r="E66" s="521"/>
    </row>
    <row r="67" spans="5:5" x14ac:dyDescent="0.25">
      <c r="E67" s="522"/>
    </row>
    <row r="68" spans="5:5" x14ac:dyDescent="0.25">
      <c r="E68" s="521"/>
    </row>
    <row r="69" spans="5:5" x14ac:dyDescent="0.25">
      <c r="E69" s="521"/>
    </row>
    <row r="70" spans="5:5" x14ac:dyDescent="0.25">
      <c r="E70" s="521"/>
    </row>
    <row r="71" spans="5:5" x14ac:dyDescent="0.25">
      <c r="E71" s="522"/>
    </row>
    <row r="72" spans="5:5" x14ac:dyDescent="0.25">
      <c r="E72" s="521"/>
    </row>
    <row r="73" spans="5:5" x14ac:dyDescent="0.25">
      <c r="E73" s="522"/>
    </row>
    <row r="74" spans="5:5" x14ac:dyDescent="0.25">
      <c r="E74" s="521"/>
    </row>
    <row r="75" spans="5:5" x14ac:dyDescent="0.25">
      <c r="E75" s="534"/>
    </row>
    <row r="76" spans="5:5" x14ac:dyDescent="0.25">
      <c r="E76" s="522"/>
    </row>
    <row r="77" spans="5:5" x14ac:dyDescent="0.25">
      <c r="E77" s="1464"/>
    </row>
    <row r="78" spans="5:5" x14ac:dyDescent="0.25">
      <c r="E78" s="1464"/>
    </row>
    <row r="79" spans="5:5" x14ac:dyDescent="0.25">
      <c r="E79" s="1464"/>
    </row>
    <row r="80" spans="5:5" x14ac:dyDescent="0.25">
      <c r="E80" s="1464"/>
    </row>
    <row r="81" spans="5:5" x14ac:dyDescent="0.25">
      <c r="E81" s="1464"/>
    </row>
    <row r="82" spans="5:5" x14ac:dyDescent="0.25">
      <c r="E82" s="534"/>
    </row>
    <row r="83" spans="5:5" x14ac:dyDescent="0.25">
      <c r="E83" s="1464"/>
    </row>
    <row r="84" spans="5:5" x14ac:dyDescent="0.25">
      <c r="E84" s="1464"/>
    </row>
    <row r="85" spans="5:5" x14ac:dyDescent="0.25">
      <c r="E85" s="1464"/>
    </row>
    <row r="86" spans="5:5" x14ac:dyDescent="0.25">
      <c r="E86" s="534"/>
    </row>
    <row r="87" spans="5:5" x14ac:dyDescent="0.25">
      <c r="E87" s="1464"/>
    </row>
    <row r="88" spans="5:5" x14ac:dyDescent="0.25">
      <c r="E88" s="1464"/>
    </row>
    <row r="89" spans="5:5" x14ac:dyDescent="0.25">
      <c r="E89" s="1464"/>
    </row>
    <row r="90" spans="5:5" x14ac:dyDescent="0.25">
      <c r="E90" s="1464"/>
    </row>
    <row r="91" spans="5:5" x14ac:dyDescent="0.25">
      <c r="E91" s="1464"/>
    </row>
    <row r="92" spans="5:5" x14ac:dyDescent="0.25">
      <c r="E92" s="534"/>
    </row>
    <row r="93" spans="5:5" x14ac:dyDescent="0.25">
      <c r="E93" s="1464"/>
    </row>
    <row r="94" spans="5:5" x14ac:dyDescent="0.25">
      <c r="E94" s="1464"/>
    </row>
    <row r="95" spans="5:5" x14ac:dyDescent="0.25">
      <c r="E95" s="534"/>
    </row>
    <row r="96" spans="5:5" x14ac:dyDescent="0.25">
      <c r="E96" s="521"/>
    </row>
  </sheetData>
  <sheetProtection algorithmName="SHA-512" hashValue="LnhIXJ9+v2UpXfFQ+p2RWw27EbvuDfv6nxrpcjAI86Ol8dpPsOwDgrEvC+MYOFFVbMoS3RUBCTV7oBlWMl24FA==" saltValue="TuRWJSBD2G08Jalh8UZTeQ==" spinCount="100000" sheet="1" objects="1" scenarios="1" sort="0" autoFilter="0" pivotTables="0"/>
  <mergeCells count="26">
    <mergeCell ref="P15:Q15"/>
    <mergeCell ref="E5:E7"/>
    <mergeCell ref="P13:Q13"/>
    <mergeCell ref="P14:Q14"/>
    <mergeCell ref="B5:B7"/>
    <mergeCell ref="P9:Q9"/>
    <mergeCell ref="P10:Q10"/>
    <mergeCell ref="P11:Q11"/>
    <mergeCell ref="P12:Q12"/>
    <mergeCell ref="G5:G7"/>
    <mergeCell ref="P16:Q16"/>
    <mergeCell ref="P8:Q8"/>
    <mergeCell ref="A1:F1"/>
    <mergeCell ref="G1:Q1"/>
    <mergeCell ref="P5:P7"/>
    <mergeCell ref="Q5:Q7"/>
    <mergeCell ref="H6:K6"/>
    <mergeCell ref="L6:N6"/>
    <mergeCell ref="H5:O5"/>
    <mergeCell ref="A2:Q2"/>
    <mergeCell ref="A3:Q3"/>
    <mergeCell ref="A4:Q4"/>
    <mergeCell ref="A5:A7"/>
    <mergeCell ref="C5:C7"/>
    <mergeCell ref="D5:D7"/>
    <mergeCell ref="F5:F7"/>
  </mergeCells>
  <pageMargins left="0.39370078740157483" right="0.39370078740157483" top="0.39370078740157483" bottom="0.39370078740157483" header="0.19685039370078741" footer="0.19685039370078741"/>
  <pageSetup paperSize="9" scale="76" fitToHeight="0" orientation="landscape" r:id="rId1"/>
  <headerFooter>
    <oddFooter>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>
    <tabColor rgb="FF92D050"/>
    <pageSetUpPr fitToPage="1"/>
  </sheetPr>
  <dimension ref="A1:S196"/>
  <sheetViews>
    <sheetView workbookViewId="0">
      <selection activeCell="A3" sqref="A3:Q3"/>
    </sheetView>
  </sheetViews>
  <sheetFormatPr defaultColWidth="9.140625" defaultRowHeight="15" x14ac:dyDescent="0.25"/>
  <cols>
    <col min="1" max="1" width="5.7109375" style="1446" customWidth="1"/>
    <col min="2" max="2" width="10.7109375" style="17" customWidth="1"/>
    <col min="3" max="3" width="13.7109375" style="17" customWidth="1"/>
    <col min="4" max="4" width="58.7109375" style="17" customWidth="1"/>
    <col min="5" max="5" width="6.7109375" style="77" customWidth="1"/>
    <col min="6" max="6" width="7.7109375" style="1446" customWidth="1"/>
    <col min="7" max="7" width="8.28515625" style="1446" bestFit="1" customWidth="1"/>
    <col min="8" max="15" width="5.7109375" style="1446" customWidth="1"/>
    <col min="16" max="16" width="11.7109375" style="1446" customWidth="1"/>
    <col min="17" max="17" width="13.7109375" style="1446" customWidth="1"/>
    <col min="18" max="18" width="9.140625" style="17"/>
    <col min="19" max="19" width="11.85546875" style="17" bestFit="1" customWidth="1"/>
    <col min="20" max="16384" width="9.140625" style="17"/>
  </cols>
  <sheetData>
    <row r="1" spans="1:19" ht="54" customHeight="1" x14ac:dyDescent="0.25">
      <c r="A1" s="1543"/>
      <c r="B1" s="1543"/>
      <c r="C1" s="1543"/>
      <c r="D1" s="1543"/>
      <c r="E1" s="1543"/>
      <c r="F1" s="1543"/>
      <c r="G1" s="1553" t="s">
        <v>2739</v>
      </c>
      <c r="H1" s="1544"/>
      <c r="I1" s="1544"/>
      <c r="J1" s="1544"/>
      <c r="K1" s="1544"/>
      <c r="L1" s="1544"/>
      <c r="M1" s="1544"/>
      <c r="N1" s="1544"/>
      <c r="O1" s="1544"/>
      <c r="P1" s="1544"/>
      <c r="Q1" s="1544"/>
    </row>
    <row r="2" spans="1:19" ht="15.75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  <c r="J2" s="1540"/>
      <c r="K2" s="1540"/>
      <c r="L2" s="1540"/>
      <c r="M2" s="1540"/>
      <c r="N2" s="1540"/>
      <c r="O2" s="1540"/>
      <c r="P2" s="1540"/>
      <c r="Q2" s="1540"/>
    </row>
    <row r="3" spans="1:19" ht="15.75" x14ac:dyDescent="0.25">
      <c r="A3" s="1540" t="s">
        <v>480</v>
      </c>
      <c r="B3" s="1540"/>
      <c r="C3" s="1540"/>
      <c r="D3" s="1540"/>
      <c r="E3" s="1540"/>
      <c r="F3" s="1540"/>
      <c r="G3" s="1540"/>
      <c r="H3" s="1540"/>
      <c r="I3" s="1540"/>
      <c r="J3" s="1540"/>
      <c r="K3" s="1540"/>
      <c r="L3" s="1540"/>
      <c r="M3" s="1540"/>
      <c r="N3" s="1540"/>
      <c r="O3" s="1540"/>
      <c r="P3" s="1540"/>
      <c r="Q3" s="1540"/>
    </row>
    <row r="4" spans="1:19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  <c r="J4" s="1547"/>
      <c r="K4" s="1547"/>
      <c r="L4" s="1547"/>
      <c r="M4" s="1547"/>
      <c r="N4" s="1547"/>
      <c r="O4" s="1547"/>
      <c r="P4" s="1547"/>
      <c r="Q4" s="1547"/>
    </row>
    <row r="5" spans="1:19" ht="15" customHeight="1" x14ac:dyDescent="0.25">
      <c r="A5" s="1558" t="s">
        <v>486</v>
      </c>
      <c r="B5" s="1560" t="s">
        <v>0</v>
      </c>
      <c r="C5" s="1560" t="s">
        <v>1</v>
      </c>
      <c r="D5" s="1560" t="s">
        <v>2</v>
      </c>
      <c r="E5" s="1566" t="s">
        <v>3751</v>
      </c>
      <c r="F5" s="1558" t="s">
        <v>3</v>
      </c>
      <c r="G5" s="1558" t="s">
        <v>3762</v>
      </c>
      <c r="H5" s="1560" t="s">
        <v>7</v>
      </c>
      <c r="I5" s="1560"/>
      <c r="J5" s="1560"/>
      <c r="K5" s="1560"/>
      <c r="L5" s="1560"/>
      <c r="M5" s="1560"/>
      <c r="N5" s="1560"/>
      <c r="O5" s="1560"/>
      <c r="P5" s="1558" t="s">
        <v>4407</v>
      </c>
      <c r="Q5" s="1558" t="s">
        <v>4408</v>
      </c>
    </row>
    <row r="6" spans="1:19" ht="15" customHeight="1" x14ac:dyDescent="0.25">
      <c r="A6" s="1559"/>
      <c r="B6" s="1559"/>
      <c r="C6" s="1559"/>
      <c r="D6" s="1559"/>
      <c r="E6" s="1567"/>
      <c r="F6" s="1561"/>
      <c r="G6" s="1561"/>
      <c r="H6" s="1562" t="s">
        <v>5</v>
      </c>
      <c r="I6" s="1563"/>
      <c r="J6" s="1563"/>
      <c r="K6" s="1563"/>
      <c r="L6" s="1563" t="s">
        <v>6</v>
      </c>
      <c r="M6" s="1563"/>
      <c r="N6" s="1563"/>
      <c r="O6" s="1458" t="s">
        <v>8</v>
      </c>
      <c r="P6" s="1561"/>
      <c r="Q6" s="1561"/>
    </row>
    <row r="7" spans="1:19" ht="65.099999999999994" customHeight="1" thickBot="1" x14ac:dyDescent="0.3">
      <c r="A7" s="1559"/>
      <c r="B7" s="1559"/>
      <c r="C7" s="1559"/>
      <c r="D7" s="1559"/>
      <c r="E7" s="1567"/>
      <c r="F7" s="1561"/>
      <c r="G7" s="1561"/>
      <c r="H7" s="768" t="s">
        <v>9</v>
      </c>
      <c r="I7" s="769" t="s">
        <v>10</v>
      </c>
      <c r="J7" s="769" t="s">
        <v>11</v>
      </c>
      <c r="K7" s="770" t="s">
        <v>12</v>
      </c>
      <c r="L7" s="770" t="s">
        <v>27</v>
      </c>
      <c r="M7" s="770" t="s">
        <v>13</v>
      </c>
      <c r="N7" s="770" t="s">
        <v>14</v>
      </c>
      <c r="O7" s="771" t="s">
        <v>15</v>
      </c>
      <c r="P7" s="1561"/>
      <c r="Q7" s="1561"/>
    </row>
    <row r="8" spans="1:19" s="76" customFormat="1" x14ac:dyDescent="0.25">
      <c r="A8" s="866"/>
      <c r="B8" s="1534" t="s">
        <v>419</v>
      </c>
      <c r="C8" s="1534"/>
      <c r="D8" s="1534"/>
      <c r="E8" s="1534"/>
      <c r="F8" s="1534"/>
      <c r="G8" s="1534"/>
      <c r="H8" s="1534"/>
      <c r="I8" s="1534"/>
      <c r="J8" s="1534"/>
      <c r="K8" s="1534"/>
      <c r="L8" s="1534"/>
      <c r="M8" s="1534"/>
      <c r="N8" s="1534"/>
      <c r="O8" s="1534"/>
      <c r="P8" s="1534"/>
      <c r="Q8" s="1535"/>
    </row>
    <row r="9" spans="1:19" s="76" customFormat="1" x14ac:dyDescent="0.25">
      <c r="A9" s="887" t="s">
        <v>487</v>
      </c>
      <c r="B9" s="66" t="s">
        <v>17</v>
      </c>
      <c r="C9" s="20" t="s">
        <v>432</v>
      </c>
      <c r="D9" s="20" t="s">
        <v>24</v>
      </c>
      <c r="E9" s="1467"/>
      <c r="F9" s="21">
        <v>52</v>
      </c>
      <c r="G9" s="21">
        <v>2</v>
      </c>
      <c r="H9" s="8"/>
      <c r="I9" s="8" t="s">
        <v>22</v>
      </c>
      <c r="J9" s="8"/>
      <c r="K9" s="8"/>
      <c r="L9" s="8"/>
      <c r="M9" s="8"/>
      <c r="N9" s="8"/>
      <c r="O9" s="8"/>
      <c r="P9" s="1554" t="s">
        <v>19</v>
      </c>
      <c r="Q9" s="1555"/>
    </row>
    <row r="10" spans="1:19" s="76" customFormat="1" x14ac:dyDescent="0.25">
      <c r="A10" s="887" t="s">
        <v>488</v>
      </c>
      <c r="B10" s="66" t="s">
        <v>17</v>
      </c>
      <c r="C10" s="20" t="s">
        <v>432</v>
      </c>
      <c r="D10" s="20" t="s">
        <v>23</v>
      </c>
      <c r="E10" s="87"/>
      <c r="F10" s="21">
        <v>52</v>
      </c>
      <c r="G10" s="21">
        <v>2</v>
      </c>
      <c r="H10" s="8"/>
      <c r="I10" s="8" t="s">
        <v>22</v>
      </c>
      <c r="J10" s="8"/>
      <c r="K10" s="8"/>
      <c r="L10" s="8"/>
      <c r="M10" s="8"/>
      <c r="N10" s="8"/>
      <c r="O10" s="8"/>
      <c r="P10" s="1591" t="s">
        <v>19</v>
      </c>
      <c r="Q10" s="1592"/>
    </row>
    <row r="11" spans="1:19" s="76" customFormat="1" ht="25.5" x14ac:dyDescent="0.25">
      <c r="A11" s="887" t="s">
        <v>489</v>
      </c>
      <c r="B11" s="66" t="s">
        <v>17</v>
      </c>
      <c r="C11" s="20" t="s">
        <v>432</v>
      </c>
      <c r="D11" s="20" t="s">
        <v>124</v>
      </c>
      <c r="E11" s="1442"/>
      <c r="F11" s="21">
        <v>52</v>
      </c>
      <c r="G11" s="21">
        <v>2</v>
      </c>
      <c r="H11" s="1442"/>
      <c r="I11" s="1442" t="s">
        <v>22</v>
      </c>
      <c r="J11" s="1442"/>
      <c r="K11" s="1442"/>
      <c r="L11" s="1442"/>
      <c r="M11" s="1442"/>
      <c r="N11" s="1442"/>
      <c r="O11" s="1442"/>
      <c r="P11" s="1554" t="s">
        <v>19</v>
      </c>
      <c r="Q11" s="1555"/>
    </row>
    <row r="12" spans="1:19" s="76" customFormat="1" x14ac:dyDescent="0.25">
      <c r="A12" s="887" t="s">
        <v>490</v>
      </c>
      <c r="B12" s="66" t="s">
        <v>17</v>
      </c>
      <c r="C12" s="20" t="s">
        <v>432</v>
      </c>
      <c r="D12" s="20" t="s">
        <v>125</v>
      </c>
      <c r="E12" s="1439"/>
      <c r="F12" s="21">
        <v>52</v>
      </c>
      <c r="G12" s="21">
        <v>2</v>
      </c>
      <c r="H12" s="1440"/>
      <c r="I12" s="1440" t="s">
        <v>22</v>
      </c>
      <c r="J12" s="1440"/>
      <c r="K12" s="1440"/>
      <c r="L12" s="1440"/>
      <c r="M12" s="1440"/>
      <c r="N12" s="1440"/>
      <c r="O12" s="1440"/>
      <c r="P12" s="1591" t="s">
        <v>19</v>
      </c>
      <c r="Q12" s="1592"/>
    </row>
    <row r="13" spans="1:19" s="76" customFormat="1" x14ac:dyDescent="0.25">
      <c r="A13" s="887" t="s">
        <v>491</v>
      </c>
      <c r="B13" s="66" t="s">
        <v>17</v>
      </c>
      <c r="C13" s="20" t="s">
        <v>432</v>
      </c>
      <c r="D13" s="20" t="s">
        <v>21</v>
      </c>
      <c r="E13" s="37"/>
      <c r="F13" s="21">
        <v>12</v>
      </c>
      <c r="G13" s="21">
        <v>2</v>
      </c>
      <c r="H13" s="1442"/>
      <c r="I13" s="1442"/>
      <c r="J13" s="1442" t="s">
        <v>22</v>
      </c>
      <c r="K13" s="1442"/>
      <c r="L13" s="1442"/>
      <c r="M13" s="1442"/>
      <c r="N13" s="1442"/>
      <c r="O13" s="1442"/>
      <c r="P13" s="1554" t="s">
        <v>19</v>
      </c>
      <c r="Q13" s="1555"/>
    </row>
    <row r="14" spans="1:19" s="76" customFormat="1" x14ac:dyDescent="0.25">
      <c r="A14" s="887" t="s">
        <v>492</v>
      </c>
      <c r="B14" s="66" t="s">
        <v>17</v>
      </c>
      <c r="C14" s="20" t="s">
        <v>432</v>
      </c>
      <c r="D14" s="20" t="s">
        <v>128</v>
      </c>
      <c r="E14" s="1442" t="s">
        <v>3752</v>
      </c>
      <c r="F14" s="21">
        <v>2</v>
      </c>
      <c r="G14" s="21">
        <v>2</v>
      </c>
      <c r="H14" s="1440"/>
      <c r="I14" s="1440"/>
      <c r="J14" s="1440"/>
      <c r="K14" s="1440"/>
      <c r="L14" s="1440"/>
      <c r="M14" s="1440" t="s">
        <v>22</v>
      </c>
      <c r="N14" s="1440" t="s">
        <v>22</v>
      </c>
      <c r="O14" s="1440"/>
      <c r="P14" s="1"/>
      <c r="Q14" s="890">
        <f>F14*G14*ROUND(P14, 2)</f>
        <v>0</v>
      </c>
      <c r="R14" s="412"/>
      <c r="S14" s="412"/>
    </row>
    <row r="15" spans="1:19" s="76" customFormat="1" x14ac:dyDescent="0.25">
      <c r="A15" s="887" t="s">
        <v>493</v>
      </c>
      <c r="B15" s="66" t="s">
        <v>17</v>
      </c>
      <c r="C15" s="20" t="s">
        <v>432</v>
      </c>
      <c r="D15" s="20" t="s">
        <v>26</v>
      </c>
      <c r="E15" s="1439" t="s">
        <v>3752</v>
      </c>
      <c r="F15" s="21">
        <v>2</v>
      </c>
      <c r="G15" s="21">
        <v>2</v>
      </c>
      <c r="H15" s="1442"/>
      <c r="I15" s="1442"/>
      <c r="J15" s="1442"/>
      <c r="K15" s="1442"/>
      <c r="L15" s="1442"/>
      <c r="M15" s="1442" t="s">
        <v>22</v>
      </c>
      <c r="N15" s="1442" t="s">
        <v>22</v>
      </c>
      <c r="O15" s="1442"/>
      <c r="P15" s="1"/>
      <c r="Q15" s="890">
        <f t="shared" ref="Q15:Q26" si="0">F15*G15*ROUND(P15, 2)</f>
        <v>0</v>
      </c>
      <c r="R15" s="412"/>
      <c r="S15" s="412"/>
    </row>
    <row r="16" spans="1:19" s="76" customFormat="1" x14ac:dyDescent="0.25">
      <c r="A16" s="887" t="s">
        <v>494</v>
      </c>
      <c r="B16" s="66" t="s">
        <v>17</v>
      </c>
      <c r="C16" s="20" t="s">
        <v>432</v>
      </c>
      <c r="D16" s="9" t="s">
        <v>130</v>
      </c>
      <c r="E16" s="23" t="s">
        <v>3752</v>
      </c>
      <c r="F16" s="21">
        <v>2</v>
      </c>
      <c r="G16" s="21">
        <v>2</v>
      </c>
      <c r="H16" s="1442"/>
      <c r="I16" s="1442"/>
      <c r="J16" s="1442"/>
      <c r="K16" s="1442"/>
      <c r="L16" s="1442"/>
      <c r="M16" s="1440" t="s">
        <v>22</v>
      </c>
      <c r="N16" s="1440" t="s">
        <v>22</v>
      </c>
      <c r="O16" s="1442"/>
      <c r="P16" s="1"/>
      <c r="Q16" s="890">
        <f t="shared" si="0"/>
        <v>0</v>
      </c>
      <c r="R16" s="412"/>
      <c r="S16" s="412"/>
    </row>
    <row r="17" spans="1:19" s="76" customFormat="1" x14ac:dyDescent="0.25">
      <c r="A17" s="887" t="s">
        <v>495</v>
      </c>
      <c r="B17" s="66" t="s">
        <v>17</v>
      </c>
      <c r="C17" s="20" t="s">
        <v>432</v>
      </c>
      <c r="D17" s="9" t="s">
        <v>133</v>
      </c>
      <c r="E17" s="23" t="s">
        <v>3752</v>
      </c>
      <c r="F17" s="21">
        <v>2</v>
      </c>
      <c r="G17" s="21">
        <v>4</v>
      </c>
      <c r="H17" s="1442"/>
      <c r="I17" s="1442"/>
      <c r="J17" s="1442"/>
      <c r="K17" s="1442"/>
      <c r="L17" s="1442"/>
      <c r="M17" s="1442" t="s">
        <v>22</v>
      </c>
      <c r="N17" s="1442" t="s">
        <v>22</v>
      </c>
      <c r="O17" s="1442"/>
      <c r="P17" s="1"/>
      <c r="Q17" s="890">
        <f t="shared" si="0"/>
        <v>0</v>
      </c>
      <c r="R17" s="412"/>
      <c r="S17" s="412"/>
    </row>
    <row r="18" spans="1:19" s="76" customFormat="1" x14ac:dyDescent="0.25">
      <c r="A18" s="887" t="s">
        <v>496</v>
      </c>
      <c r="B18" s="66" t="s">
        <v>17</v>
      </c>
      <c r="C18" s="20" t="s">
        <v>432</v>
      </c>
      <c r="D18" s="20" t="s">
        <v>433</v>
      </c>
      <c r="E18" s="1442" t="s">
        <v>3752</v>
      </c>
      <c r="F18" s="21">
        <v>2</v>
      </c>
      <c r="G18" s="21">
        <v>2</v>
      </c>
      <c r="H18" s="1440"/>
      <c r="I18" s="1440"/>
      <c r="J18" s="1440"/>
      <c r="K18" s="1440"/>
      <c r="L18" s="1440"/>
      <c r="M18" s="1440" t="s">
        <v>22</v>
      </c>
      <c r="N18" s="1440" t="s">
        <v>22</v>
      </c>
      <c r="O18" s="1440"/>
      <c r="P18" s="1"/>
      <c r="Q18" s="890">
        <f t="shared" si="0"/>
        <v>0</v>
      </c>
      <c r="R18" s="412"/>
      <c r="S18" s="412"/>
    </row>
    <row r="19" spans="1:19" s="76" customFormat="1" x14ac:dyDescent="0.25">
      <c r="A19" s="887" t="s">
        <v>497</v>
      </c>
      <c r="B19" s="66" t="s">
        <v>17</v>
      </c>
      <c r="C19" s="20" t="s">
        <v>432</v>
      </c>
      <c r="D19" s="20" t="s">
        <v>434</v>
      </c>
      <c r="E19" s="1439" t="s">
        <v>3752</v>
      </c>
      <c r="F19" s="21">
        <v>2</v>
      </c>
      <c r="G19" s="21">
        <v>2</v>
      </c>
      <c r="H19" s="1440"/>
      <c r="I19" s="1440"/>
      <c r="J19" s="1440"/>
      <c r="K19" s="1440"/>
      <c r="L19" s="1440"/>
      <c r="M19" s="1442" t="s">
        <v>22</v>
      </c>
      <c r="N19" s="1442" t="s">
        <v>22</v>
      </c>
      <c r="O19" s="1440"/>
      <c r="P19" s="1"/>
      <c r="Q19" s="890">
        <f t="shared" si="0"/>
        <v>0</v>
      </c>
      <c r="R19" s="412"/>
      <c r="S19" s="412"/>
    </row>
    <row r="20" spans="1:19" s="76" customFormat="1" x14ac:dyDescent="0.25">
      <c r="A20" s="887" t="s">
        <v>498</v>
      </c>
      <c r="B20" s="66" t="s">
        <v>17</v>
      </c>
      <c r="C20" s="20" t="s">
        <v>432</v>
      </c>
      <c r="D20" s="20" t="s">
        <v>136</v>
      </c>
      <c r="E20" s="1440" t="s">
        <v>3752</v>
      </c>
      <c r="F20" s="21">
        <v>2</v>
      </c>
      <c r="G20" s="21">
        <v>2</v>
      </c>
      <c r="H20" s="1440"/>
      <c r="I20" s="1440"/>
      <c r="J20" s="1440"/>
      <c r="K20" s="1440"/>
      <c r="L20" s="1440"/>
      <c r="M20" s="1440" t="s">
        <v>22</v>
      </c>
      <c r="N20" s="1440" t="s">
        <v>22</v>
      </c>
      <c r="O20" s="1440"/>
      <c r="P20" s="1"/>
      <c r="Q20" s="890">
        <f t="shared" si="0"/>
        <v>0</v>
      </c>
      <c r="R20" s="412"/>
      <c r="S20" s="412"/>
    </row>
    <row r="21" spans="1:19" s="76" customFormat="1" x14ac:dyDescent="0.25">
      <c r="A21" s="887" t="s">
        <v>499</v>
      </c>
      <c r="B21" s="66" t="s">
        <v>17</v>
      </c>
      <c r="C21" s="20" t="s">
        <v>432</v>
      </c>
      <c r="D21" s="20" t="s">
        <v>316</v>
      </c>
      <c r="E21" s="1440" t="s">
        <v>3752</v>
      </c>
      <c r="F21" s="21">
        <v>2</v>
      </c>
      <c r="G21" s="21">
        <v>2</v>
      </c>
      <c r="H21" s="1440"/>
      <c r="I21" s="1440"/>
      <c r="J21" s="1440"/>
      <c r="K21" s="1440"/>
      <c r="L21" s="1440"/>
      <c r="M21" s="1442" t="s">
        <v>22</v>
      </c>
      <c r="N21" s="1442" t="s">
        <v>22</v>
      </c>
      <c r="O21" s="1440"/>
      <c r="P21" s="1"/>
      <c r="Q21" s="890">
        <f t="shared" si="0"/>
        <v>0</v>
      </c>
      <c r="R21" s="412"/>
      <c r="S21" s="412"/>
    </row>
    <row r="22" spans="1:19" s="76" customFormat="1" x14ac:dyDescent="0.25">
      <c r="A22" s="887" t="s">
        <v>500</v>
      </c>
      <c r="B22" s="66" t="s">
        <v>17</v>
      </c>
      <c r="C22" s="20" t="s">
        <v>432</v>
      </c>
      <c r="D22" s="20" t="s">
        <v>435</v>
      </c>
      <c r="E22" s="1440" t="s">
        <v>3752</v>
      </c>
      <c r="F22" s="21">
        <v>2</v>
      </c>
      <c r="G22" s="21">
        <v>2</v>
      </c>
      <c r="H22" s="1440"/>
      <c r="I22" s="1440"/>
      <c r="J22" s="1440"/>
      <c r="K22" s="1440"/>
      <c r="L22" s="1440"/>
      <c r="M22" s="1440" t="s">
        <v>22</v>
      </c>
      <c r="N22" s="1440" t="s">
        <v>22</v>
      </c>
      <c r="O22" s="1440"/>
      <c r="P22" s="1"/>
      <c r="Q22" s="890">
        <f t="shared" si="0"/>
        <v>0</v>
      </c>
      <c r="R22" s="412"/>
      <c r="S22" s="412"/>
    </row>
    <row r="23" spans="1:19" s="77" customFormat="1" x14ac:dyDescent="0.25">
      <c r="A23" s="887" t="s">
        <v>501</v>
      </c>
      <c r="B23" s="66" t="s">
        <v>17</v>
      </c>
      <c r="C23" s="20" t="s">
        <v>432</v>
      </c>
      <c r="D23" s="20" t="s">
        <v>436</v>
      </c>
      <c r="E23" s="1439" t="s">
        <v>3752</v>
      </c>
      <c r="F23" s="21">
        <v>2</v>
      </c>
      <c r="G23" s="21">
        <v>2</v>
      </c>
      <c r="H23" s="1442"/>
      <c r="I23" s="1442"/>
      <c r="J23" s="1442"/>
      <c r="K23" s="1442"/>
      <c r="L23" s="1442"/>
      <c r="M23" s="1442" t="s">
        <v>22</v>
      </c>
      <c r="N23" s="1442" t="s">
        <v>22</v>
      </c>
      <c r="O23" s="1442"/>
      <c r="P23" s="1"/>
      <c r="Q23" s="890">
        <f t="shared" si="0"/>
        <v>0</v>
      </c>
      <c r="R23" s="412"/>
      <c r="S23" s="412"/>
    </row>
    <row r="24" spans="1:19" s="76" customFormat="1" x14ac:dyDescent="0.25">
      <c r="A24" s="887" t="s">
        <v>502</v>
      </c>
      <c r="B24" s="66" t="s">
        <v>17</v>
      </c>
      <c r="C24" s="20" t="s">
        <v>432</v>
      </c>
      <c r="D24" s="9" t="s">
        <v>437</v>
      </c>
      <c r="E24" s="1442" t="s">
        <v>3752</v>
      </c>
      <c r="F24" s="21">
        <v>2</v>
      </c>
      <c r="G24" s="21">
        <v>5</v>
      </c>
      <c r="H24" s="1442"/>
      <c r="I24" s="1442"/>
      <c r="J24" s="1442"/>
      <c r="K24" s="1442"/>
      <c r="L24" s="1442"/>
      <c r="M24" s="1440" t="s">
        <v>22</v>
      </c>
      <c r="N24" s="1440" t="s">
        <v>22</v>
      </c>
      <c r="O24" s="1442"/>
      <c r="P24" s="1"/>
      <c r="Q24" s="890">
        <f t="shared" si="0"/>
        <v>0</v>
      </c>
      <c r="R24" s="412"/>
      <c r="S24" s="412"/>
    </row>
    <row r="25" spans="1:19" s="76" customFormat="1" x14ac:dyDescent="0.25">
      <c r="A25" s="887" t="s">
        <v>503</v>
      </c>
      <c r="B25" s="66" t="s">
        <v>17</v>
      </c>
      <c r="C25" s="20" t="s">
        <v>432</v>
      </c>
      <c r="D25" s="9" t="s">
        <v>439</v>
      </c>
      <c r="E25" s="23" t="s">
        <v>3752</v>
      </c>
      <c r="F25" s="21">
        <v>2</v>
      </c>
      <c r="G25" s="21">
        <v>5</v>
      </c>
      <c r="H25" s="1440"/>
      <c r="I25" s="1440"/>
      <c r="J25" s="1440"/>
      <c r="K25" s="1440"/>
      <c r="L25" s="1440"/>
      <c r="M25" s="1442" t="s">
        <v>22</v>
      </c>
      <c r="N25" s="1442" t="s">
        <v>22</v>
      </c>
      <c r="O25" s="1440"/>
      <c r="P25" s="1"/>
      <c r="Q25" s="890">
        <f t="shared" si="0"/>
        <v>0</v>
      </c>
      <c r="R25" s="412"/>
      <c r="S25" s="412"/>
    </row>
    <row r="26" spans="1:19" s="76" customFormat="1" x14ac:dyDescent="0.25">
      <c r="A26" s="887" t="s">
        <v>504</v>
      </c>
      <c r="B26" s="66" t="s">
        <v>17</v>
      </c>
      <c r="C26" s="20" t="s">
        <v>432</v>
      </c>
      <c r="D26" s="20" t="s">
        <v>438</v>
      </c>
      <c r="E26" s="1440" t="s">
        <v>3752</v>
      </c>
      <c r="F26" s="21">
        <v>2</v>
      </c>
      <c r="G26" s="21">
        <v>5</v>
      </c>
      <c r="H26" s="1442"/>
      <c r="I26" s="1442"/>
      <c r="J26" s="1442"/>
      <c r="K26" s="1442"/>
      <c r="L26" s="1442"/>
      <c r="M26" s="1442" t="s">
        <v>22</v>
      </c>
      <c r="N26" s="1442" t="s">
        <v>22</v>
      </c>
      <c r="O26" s="1442"/>
      <c r="P26" s="1"/>
      <c r="Q26" s="890">
        <f t="shared" si="0"/>
        <v>0</v>
      </c>
      <c r="R26" s="412"/>
      <c r="S26" s="412"/>
    </row>
    <row r="27" spans="1:19" s="76" customFormat="1" x14ac:dyDescent="0.25">
      <c r="A27" s="887" t="s">
        <v>505</v>
      </c>
      <c r="B27" s="66" t="s">
        <v>17</v>
      </c>
      <c r="C27" s="20" t="s">
        <v>432</v>
      </c>
      <c r="D27" s="20" t="s">
        <v>20</v>
      </c>
      <c r="E27" s="37" t="s">
        <v>3752</v>
      </c>
      <c r="F27" s="21">
        <v>1</v>
      </c>
      <c r="G27" s="21">
        <v>2</v>
      </c>
      <c r="H27" s="8"/>
      <c r="I27" s="8"/>
      <c r="J27" s="8"/>
      <c r="K27" s="8"/>
      <c r="L27" s="8"/>
      <c r="M27" s="8"/>
      <c r="N27" s="8"/>
      <c r="O27" s="8" t="s">
        <v>22</v>
      </c>
      <c r="P27" s="1"/>
      <c r="Q27" s="890">
        <f t="shared" ref="Q27" si="1">F27*G27*ROUND(P27, 2)</f>
        <v>0</v>
      </c>
      <c r="R27" s="455"/>
      <c r="S27" s="412"/>
    </row>
    <row r="28" spans="1:19" s="76" customFormat="1" x14ac:dyDescent="0.25">
      <c r="A28" s="887" t="s">
        <v>506</v>
      </c>
      <c r="B28" s="66" t="s">
        <v>17</v>
      </c>
      <c r="C28" s="20" t="s">
        <v>440</v>
      </c>
      <c r="D28" s="20" t="s">
        <v>24</v>
      </c>
      <c r="E28" s="23"/>
      <c r="F28" s="21">
        <v>52</v>
      </c>
      <c r="G28" s="21">
        <v>3</v>
      </c>
      <c r="H28" s="8"/>
      <c r="I28" s="8" t="s">
        <v>22</v>
      </c>
      <c r="J28" s="8"/>
      <c r="K28" s="8"/>
      <c r="L28" s="8"/>
      <c r="M28" s="8"/>
      <c r="N28" s="8"/>
      <c r="O28" s="8"/>
      <c r="P28" s="1554" t="s">
        <v>19</v>
      </c>
      <c r="Q28" s="1555"/>
      <c r="R28" s="412"/>
      <c r="S28" s="412"/>
    </row>
    <row r="29" spans="1:19" s="76" customFormat="1" x14ac:dyDescent="0.25">
      <c r="A29" s="887" t="s">
        <v>507</v>
      </c>
      <c r="B29" s="66" t="s">
        <v>17</v>
      </c>
      <c r="C29" s="20" t="s">
        <v>440</v>
      </c>
      <c r="D29" s="9" t="s">
        <v>23</v>
      </c>
      <c r="E29" s="8"/>
      <c r="F29" s="21">
        <v>52</v>
      </c>
      <c r="G29" s="21">
        <v>3</v>
      </c>
      <c r="H29" s="8"/>
      <c r="I29" s="8" t="s">
        <v>22</v>
      </c>
      <c r="J29" s="8"/>
      <c r="K29" s="8"/>
      <c r="L29" s="8"/>
      <c r="M29" s="8"/>
      <c r="N29" s="8"/>
      <c r="O29" s="8"/>
      <c r="P29" s="1554" t="s">
        <v>19</v>
      </c>
      <c r="Q29" s="1555"/>
      <c r="R29" s="412"/>
      <c r="S29" s="412"/>
    </row>
    <row r="30" spans="1:19" s="76" customFormat="1" ht="25.5" x14ac:dyDescent="0.25">
      <c r="A30" s="887" t="s">
        <v>508</v>
      </c>
      <c r="B30" s="66" t="s">
        <v>17</v>
      </c>
      <c r="C30" s="20" t="s">
        <v>440</v>
      </c>
      <c r="D30" s="20" t="s">
        <v>124</v>
      </c>
      <c r="E30" s="8"/>
      <c r="F30" s="21">
        <v>52</v>
      </c>
      <c r="G30" s="21">
        <v>3</v>
      </c>
      <c r="H30" s="8"/>
      <c r="I30" s="8" t="s">
        <v>22</v>
      </c>
      <c r="J30" s="8"/>
      <c r="K30" s="8"/>
      <c r="L30" s="8"/>
      <c r="M30" s="8"/>
      <c r="N30" s="8"/>
      <c r="O30" s="8"/>
      <c r="P30" s="1554" t="s">
        <v>19</v>
      </c>
      <c r="Q30" s="1555"/>
      <c r="R30" s="412"/>
      <c r="S30" s="412"/>
    </row>
    <row r="31" spans="1:19" s="76" customFormat="1" x14ac:dyDescent="0.25">
      <c r="A31" s="887" t="s">
        <v>509</v>
      </c>
      <c r="B31" s="66" t="s">
        <v>17</v>
      </c>
      <c r="C31" s="20" t="s">
        <v>440</v>
      </c>
      <c r="D31" s="20" t="s">
        <v>125</v>
      </c>
      <c r="E31" s="8"/>
      <c r="F31" s="21">
        <v>52</v>
      </c>
      <c r="G31" s="21">
        <v>3</v>
      </c>
      <c r="H31" s="16"/>
      <c r="I31" s="16" t="s">
        <v>22</v>
      </c>
      <c r="J31" s="16"/>
      <c r="K31" s="16"/>
      <c r="L31" s="16"/>
      <c r="M31" s="16"/>
      <c r="N31" s="16"/>
      <c r="O31" s="16"/>
      <c r="P31" s="1591" t="s">
        <v>19</v>
      </c>
      <c r="Q31" s="1592"/>
      <c r="R31" s="412"/>
      <c r="S31" s="412"/>
    </row>
    <row r="32" spans="1:19" s="76" customFormat="1" x14ac:dyDescent="0.25">
      <c r="A32" s="887" t="s">
        <v>510</v>
      </c>
      <c r="B32" s="66" t="s">
        <v>17</v>
      </c>
      <c r="C32" s="20" t="s">
        <v>440</v>
      </c>
      <c r="D32" s="20" t="s">
        <v>21</v>
      </c>
      <c r="E32" s="8"/>
      <c r="F32" s="21">
        <v>12</v>
      </c>
      <c r="G32" s="21">
        <v>3</v>
      </c>
      <c r="H32" s="8"/>
      <c r="I32" s="8"/>
      <c r="J32" s="8" t="s">
        <v>22</v>
      </c>
      <c r="K32" s="8"/>
      <c r="L32" s="8"/>
      <c r="M32" s="8"/>
      <c r="N32" s="8"/>
      <c r="O32" s="8"/>
      <c r="P32" s="1554" t="s">
        <v>19</v>
      </c>
      <c r="Q32" s="1555"/>
      <c r="R32" s="412"/>
      <c r="S32" s="412"/>
    </row>
    <row r="33" spans="1:19" s="76" customFormat="1" x14ac:dyDescent="0.25">
      <c r="A33" s="887" t="s">
        <v>511</v>
      </c>
      <c r="B33" s="66" t="s">
        <v>17</v>
      </c>
      <c r="C33" s="20" t="s">
        <v>440</v>
      </c>
      <c r="D33" s="20" t="s">
        <v>128</v>
      </c>
      <c r="E33" s="16" t="s">
        <v>3752</v>
      </c>
      <c r="F33" s="21">
        <v>2</v>
      </c>
      <c r="G33" s="21">
        <v>3</v>
      </c>
      <c r="H33" s="8"/>
      <c r="I33" s="8"/>
      <c r="J33" s="8"/>
      <c r="K33" s="8"/>
      <c r="L33" s="8"/>
      <c r="M33" s="8" t="s">
        <v>22</v>
      </c>
      <c r="N33" s="8" t="s">
        <v>22</v>
      </c>
      <c r="O33" s="8"/>
      <c r="P33" s="1"/>
      <c r="Q33" s="889">
        <f t="shared" ref="Q33:Q38" si="2">F33*G33*ROUND(P33, 2)</f>
        <v>0</v>
      </c>
      <c r="R33" s="412"/>
      <c r="S33" s="412"/>
    </row>
    <row r="34" spans="1:19" s="76" customFormat="1" x14ac:dyDescent="0.25">
      <c r="A34" s="887" t="s">
        <v>512</v>
      </c>
      <c r="B34" s="66" t="s">
        <v>17</v>
      </c>
      <c r="C34" s="20" t="s">
        <v>440</v>
      </c>
      <c r="D34" s="20" t="s">
        <v>26</v>
      </c>
      <c r="E34" s="37" t="s">
        <v>3752</v>
      </c>
      <c r="F34" s="21">
        <v>2</v>
      </c>
      <c r="G34" s="21">
        <v>3</v>
      </c>
      <c r="H34" s="8"/>
      <c r="I34" s="8"/>
      <c r="J34" s="8"/>
      <c r="K34" s="8"/>
      <c r="L34" s="8"/>
      <c r="M34" s="8" t="s">
        <v>22</v>
      </c>
      <c r="N34" s="8" t="s">
        <v>22</v>
      </c>
      <c r="O34" s="8"/>
      <c r="P34" s="1"/>
      <c r="Q34" s="889">
        <f t="shared" si="2"/>
        <v>0</v>
      </c>
      <c r="R34" s="412"/>
      <c r="S34" s="412"/>
    </row>
    <row r="35" spans="1:19" s="76" customFormat="1" x14ac:dyDescent="0.25">
      <c r="A35" s="887" t="s">
        <v>513</v>
      </c>
      <c r="B35" s="66" t="s">
        <v>17</v>
      </c>
      <c r="C35" s="20" t="s">
        <v>440</v>
      </c>
      <c r="D35" s="20" t="s">
        <v>433</v>
      </c>
      <c r="E35" s="8" t="s">
        <v>3752</v>
      </c>
      <c r="F35" s="21">
        <v>2</v>
      </c>
      <c r="G35" s="21">
        <v>3</v>
      </c>
      <c r="H35" s="8"/>
      <c r="I35" s="8"/>
      <c r="J35" s="8"/>
      <c r="K35" s="8"/>
      <c r="L35" s="8"/>
      <c r="M35" s="8" t="s">
        <v>22</v>
      </c>
      <c r="N35" s="8" t="s">
        <v>22</v>
      </c>
      <c r="O35" s="8"/>
      <c r="P35" s="1"/>
      <c r="Q35" s="889">
        <f t="shared" si="2"/>
        <v>0</v>
      </c>
      <c r="R35" s="412"/>
      <c r="S35" s="412"/>
    </row>
    <row r="36" spans="1:19" s="76" customFormat="1" x14ac:dyDescent="0.25">
      <c r="A36" s="887" t="s">
        <v>514</v>
      </c>
      <c r="B36" s="66" t="s">
        <v>17</v>
      </c>
      <c r="C36" s="20" t="s">
        <v>440</v>
      </c>
      <c r="D36" s="20" t="s">
        <v>434</v>
      </c>
      <c r="E36" s="8" t="s">
        <v>3752</v>
      </c>
      <c r="F36" s="21">
        <v>2</v>
      </c>
      <c r="G36" s="21">
        <v>3</v>
      </c>
      <c r="H36" s="16"/>
      <c r="I36" s="16"/>
      <c r="J36" s="16"/>
      <c r="K36" s="16"/>
      <c r="L36" s="16"/>
      <c r="M36" s="8" t="s">
        <v>22</v>
      </c>
      <c r="N36" s="8" t="s">
        <v>22</v>
      </c>
      <c r="O36" s="16"/>
      <c r="P36" s="1"/>
      <c r="Q36" s="889">
        <f t="shared" si="2"/>
        <v>0</v>
      </c>
      <c r="R36" s="412"/>
      <c r="S36" s="412"/>
    </row>
    <row r="37" spans="1:19" s="76" customFormat="1" x14ac:dyDescent="0.25">
      <c r="A37" s="887" t="s">
        <v>515</v>
      </c>
      <c r="B37" s="66" t="s">
        <v>17</v>
      </c>
      <c r="C37" s="20" t="s">
        <v>440</v>
      </c>
      <c r="D37" s="20" t="s">
        <v>441</v>
      </c>
      <c r="E37" s="8" t="s">
        <v>3752</v>
      </c>
      <c r="F37" s="21">
        <v>2</v>
      </c>
      <c r="G37" s="21">
        <v>3</v>
      </c>
      <c r="H37" s="16"/>
      <c r="I37" s="16"/>
      <c r="J37" s="16"/>
      <c r="K37" s="16"/>
      <c r="L37" s="16"/>
      <c r="M37" s="8" t="s">
        <v>22</v>
      </c>
      <c r="N37" s="8" t="s">
        <v>22</v>
      </c>
      <c r="O37" s="16"/>
      <c r="P37" s="1"/>
      <c r="Q37" s="889">
        <f t="shared" si="2"/>
        <v>0</v>
      </c>
      <c r="R37" s="412"/>
      <c r="S37" s="412"/>
    </row>
    <row r="38" spans="1:19" s="76" customFormat="1" x14ac:dyDescent="0.25">
      <c r="A38" s="887" t="s">
        <v>516</v>
      </c>
      <c r="B38" s="66" t="s">
        <v>17</v>
      </c>
      <c r="C38" s="20" t="s">
        <v>440</v>
      </c>
      <c r="D38" s="20" t="s">
        <v>442</v>
      </c>
      <c r="E38" s="37" t="s">
        <v>3752</v>
      </c>
      <c r="F38" s="21">
        <v>2</v>
      </c>
      <c r="G38" s="21">
        <v>3</v>
      </c>
      <c r="H38" s="8"/>
      <c r="I38" s="8"/>
      <c r="J38" s="8"/>
      <c r="K38" s="8"/>
      <c r="L38" s="8"/>
      <c r="M38" s="8" t="s">
        <v>22</v>
      </c>
      <c r="N38" s="8" t="s">
        <v>22</v>
      </c>
      <c r="O38" s="8"/>
      <c r="P38" s="1"/>
      <c r="Q38" s="889">
        <f t="shared" si="2"/>
        <v>0</v>
      </c>
      <c r="R38" s="412"/>
      <c r="S38" s="412"/>
    </row>
    <row r="39" spans="1:19" s="76" customFormat="1" x14ac:dyDescent="0.25">
      <c r="A39" s="887" t="s">
        <v>517</v>
      </c>
      <c r="B39" s="66" t="s">
        <v>17</v>
      </c>
      <c r="C39" s="20" t="s">
        <v>443</v>
      </c>
      <c r="D39" s="20" t="s">
        <v>397</v>
      </c>
      <c r="E39" s="16"/>
      <c r="F39" s="21">
        <v>52</v>
      </c>
      <c r="G39" s="21">
        <v>1</v>
      </c>
      <c r="H39" s="8"/>
      <c r="I39" s="8" t="s">
        <v>22</v>
      </c>
      <c r="J39" s="8"/>
      <c r="K39" s="8"/>
      <c r="L39" s="8"/>
      <c r="M39" s="8"/>
      <c r="N39" s="8"/>
      <c r="O39" s="8"/>
      <c r="P39" s="1554" t="s">
        <v>19</v>
      </c>
      <c r="Q39" s="1555"/>
      <c r="R39" s="412"/>
      <c r="S39" s="412"/>
    </row>
    <row r="40" spans="1:19" s="76" customFormat="1" x14ac:dyDescent="0.25">
      <c r="A40" s="887" t="s">
        <v>518</v>
      </c>
      <c r="B40" s="66" t="s">
        <v>17</v>
      </c>
      <c r="C40" s="20" t="s">
        <v>443</v>
      </c>
      <c r="D40" s="20" t="s">
        <v>398</v>
      </c>
      <c r="E40" s="16" t="s">
        <v>3752</v>
      </c>
      <c r="F40" s="21">
        <v>2</v>
      </c>
      <c r="G40" s="21">
        <v>1</v>
      </c>
      <c r="H40" s="8"/>
      <c r="I40" s="8"/>
      <c r="J40" s="8"/>
      <c r="K40" s="8"/>
      <c r="L40" s="8"/>
      <c r="M40" s="8" t="s">
        <v>22</v>
      </c>
      <c r="N40" s="8" t="s">
        <v>22</v>
      </c>
      <c r="O40" s="8"/>
      <c r="P40" s="1"/>
      <c r="Q40" s="890">
        <f>F40*G40*ROUND(P40, 2)</f>
        <v>0</v>
      </c>
      <c r="R40" s="412"/>
      <c r="S40" s="412"/>
    </row>
    <row r="41" spans="1:19" s="76" customFormat="1" ht="25.5" x14ac:dyDescent="0.25">
      <c r="A41" s="887" t="s">
        <v>519</v>
      </c>
      <c r="B41" s="66" t="s">
        <v>17</v>
      </c>
      <c r="C41" s="20" t="s">
        <v>443</v>
      </c>
      <c r="D41" s="20" t="s">
        <v>444</v>
      </c>
      <c r="E41" s="16" t="s">
        <v>3752</v>
      </c>
      <c r="F41" s="21">
        <v>2</v>
      </c>
      <c r="G41" s="21">
        <v>1</v>
      </c>
      <c r="H41" s="8"/>
      <c r="I41" s="8"/>
      <c r="J41" s="8"/>
      <c r="K41" s="8"/>
      <c r="L41" s="8"/>
      <c r="M41" s="8" t="s">
        <v>22</v>
      </c>
      <c r="N41" s="8" t="s">
        <v>22</v>
      </c>
      <c r="O41" s="8"/>
      <c r="P41" s="1"/>
      <c r="Q41" s="890">
        <f>F41*G41*ROUND(P41, 2)</f>
        <v>0</v>
      </c>
      <c r="R41" s="412"/>
      <c r="S41" s="412"/>
    </row>
    <row r="42" spans="1:19" s="76" customFormat="1" x14ac:dyDescent="0.25">
      <c r="A42" s="887" t="s">
        <v>520</v>
      </c>
      <c r="B42" s="66" t="s">
        <v>17</v>
      </c>
      <c r="C42" s="20" t="s">
        <v>443</v>
      </c>
      <c r="D42" s="20" t="s">
        <v>20</v>
      </c>
      <c r="E42" s="16" t="s">
        <v>3752</v>
      </c>
      <c r="F42" s="21">
        <v>1</v>
      </c>
      <c r="G42" s="21">
        <v>1</v>
      </c>
      <c r="H42" s="47"/>
      <c r="I42" s="47"/>
      <c r="J42" s="47"/>
      <c r="K42" s="47"/>
      <c r="L42" s="47"/>
      <c r="M42" s="47"/>
      <c r="N42" s="47"/>
      <c r="O42" s="47" t="s">
        <v>22</v>
      </c>
      <c r="P42" s="1"/>
      <c r="Q42" s="890">
        <f>F42*G42*ROUND(P42, 2)</f>
        <v>0</v>
      </c>
      <c r="R42" s="455"/>
      <c r="S42" s="412"/>
    </row>
    <row r="43" spans="1:19" s="76" customFormat="1" x14ac:dyDescent="0.25">
      <c r="A43" s="887" t="s">
        <v>521</v>
      </c>
      <c r="B43" s="66" t="s">
        <v>17</v>
      </c>
      <c r="C43" s="20" t="s">
        <v>443</v>
      </c>
      <c r="D43" s="9" t="s">
        <v>445</v>
      </c>
      <c r="E43" s="16" t="s">
        <v>3752</v>
      </c>
      <c r="F43" s="21">
        <v>2</v>
      </c>
      <c r="G43" s="21">
        <v>1</v>
      </c>
      <c r="H43" s="8"/>
      <c r="I43" s="8"/>
      <c r="J43" s="8"/>
      <c r="K43" s="8"/>
      <c r="L43" s="8"/>
      <c r="M43" s="8" t="s">
        <v>22</v>
      </c>
      <c r="N43" s="8" t="s">
        <v>22</v>
      </c>
      <c r="O43" s="8"/>
      <c r="P43" s="1"/>
      <c r="Q43" s="890">
        <f>F43*G43*ROUND(P43, 2)</f>
        <v>0</v>
      </c>
      <c r="R43" s="412"/>
      <c r="S43" s="412"/>
    </row>
    <row r="44" spans="1:19" s="76" customFormat="1" x14ac:dyDescent="0.25">
      <c r="A44" s="887" t="s">
        <v>522</v>
      </c>
      <c r="B44" s="66" t="s">
        <v>17</v>
      </c>
      <c r="C44" s="20" t="s">
        <v>443</v>
      </c>
      <c r="D44" s="9" t="s">
        <v>446</v>
      </c>
      <c r="E44" s="16" t="s">
        <v>3752</v>
      </c>
      <c r="F44" s="21">
        <v>2</v>
      </c>
      <c r="G44" s="21">
        <v>1</v>
      </c>
      <c r="H44" s="8"/>
      <c r="I44" s="8"/>
      <c r="J44" s="8"/>
      <c r="K44" s="8"/>
      <c r="L44" s="8"/>
      <c r="M44" s="8" t="s">
        <v>22</v>
      </c>
      <c r="N44" s="8" t="s">
        <v>22</v>
      </c>
      <c r="O44" s="8"/>
      <c r="P44" s="1"/>
      <c r="Q44" s="890">
        <f>F44*G44*ROUND(P44, 2)</f>
        <v>0</v>
      </c>
      <c r="R44" s="412"/>
      <c r="S44" s="412"/>
    </row>
    <row r="45" spans="1:19" s="76" customFormat="1" x14ac:dyDescent="0.25">
      <c r="A45" s="887" t="s">
        <v>523</v>
      </c>
      <c r="B45" s="66" t="s">
        <v>17</v>
      </c>
      <c r="C45" s="20" t="s">
        <v>447</v>
      </c>
      <c r="D45" s="20" t="s">
        <v>24</v>
      </c>
      <c r="E45" s="16"/>
      <c r="F45" s="21">
        <v>52</v>
      </c>
      <c r="G45" s="21">
        <v>1</v>
      </c>
      <c r="H45" s="1442"/>
      <c r="I45" s="1442" t="s">
        <v>22</v>
      </c>
      <c r="J45" s="1442"/>
      <c r="K45" s="1442"/>
      <c r="L45" s="1442"/>
      <c r="M45" s="1442"/>
      <c r="N45" s="1442"/>
      <c r="O45" s="1442"/>
      <c r="P45" s="1591" t="s">
        <v>19</v>
      </c>
      <c r="Q45" s="1592"/>
      <c r="R45" s="412"/>
      <c r="S45" s="412"/>
    </row>
    <row r="46" spans="1:19" s="76" customFormat="1" x14ac:dyDescent="0.25">
      <c r="A46" s="887" t="s">
        <v>524</v>
      </c>
      <c r="B46" s="66" t="s">
        <v>17</v>
      </c>
      <c r="C46" s="20" t="s">
        <v>447</v>
      </c>
      <c r="D46" s="9" t="s">
        <v>23</v>
      </c>
      <c r="E46" s="16"/>
      <c r="F46" s="21">
        <v>52</v>
      </c>
      <c r="G46" s="21">
        <v>1</v>
      </c>
      <c r="H46" s="1440"/>
      <c r="I46" s="1440" t="s">
        <v>22</v>
      </c>
      <c r="J46" s="1440"/>
      <c r="K46" s="1440"/>
      <c r="L46" s="1440"/>
      <c r="M46" s="1440"/>
      <c r="N46" s="1440"/>
      <c r="O46" s="1440"/>
      <c r="P46" s="1591" t="s">
        <v>19</v>
      </c>
      <c r="Q46" s="1592"/>
      <c r="R46" s="412"/>
      <c r="S46" s="412"/>
    </row>
    <row r="47" spans="1:19" s="76" customFormat="1" ht="25.5" x14ac:dyDescent="0.25">
      <c r="A47" s="887" t="s">
        <v>525</v>
      </c>
      <c r="B47" s="66" t="s">
        <v>17</v>
      </c>
      <c r="C47" s="20" t="s">
        <v>447</v>
      </c>
      <c r="D47" s="20" t="s">
        <v>124</v>
      </c>
      <c r="E47" s="16"/>
      <c r="F47" s="21">
        <v>52</v>
      </c>
      <c r="G47" s="21">
        <v>1</v>
      </c>
      <c r="H47" s="1442"/>
      <c r="I47" s="1442" t="s">
        <v>22</v>
      </c>
      <c r="J47" s="1442"/>
      <c r="K47" s="1442"/>
      <c r="L47" s="1442"/>
      <c r="M47" s="1442"/>
      <c r="N47" s="1442"/>
      <c r="O47" s="1442"/>
      <c r="P47" s="1554" t="s">
        <v>19</v>
      </c>
      <c r="Q47" s="1555"/>
      <c r="R47" s="412"/>
      <c r="S47" s="412"/>
    </row>
    <row r="48" spans="1:19" s="76" customFormat="1" x14ac:dyDescent="0.25">
      <c r="A48" s="887" t="s">
        <v>526</v>
      </c>
      <c r="B48" s="66" t="s">
        <v>17</v>
      </c>
      <c r="C48" s="20" t="s">
        <v>447</v>
      </c>
      <c r="D48" s="20" t="s">
        <v>125</v>
      </c>
      <c r="E48" s="16"/>
      <c r="F48" s="21">
        <v>52</v>
      </c>
      <c r="G48" s="21">
        <v>1</v>
      </c>
      <c r="H48" s="1440"/>
      <c r="I48" s="1440" t="s">
        <v>22</v>
      </c>
      <c r="J48" s="1440"/>
      <c r="K48" s="1440"/>
      <c r="L48" s="1440"/>
      <c r="M48" s="1440"/>
      <c r="N48" s="1440"/>
      <c r="O48" s="1440"/>
      <c r="P48" s="1591" t="s">
        <v>19</v>
      </c>
      <c r="Q48" s="1592"/>
      <c r="R48" s="412"/>
      <c r="S48" s="412"/>
    </row>
    <row r="49" spans="1:19" s="76" customFormat="1" x14ac:dyDescent="0.25">
      <c r="A49" s="887" t="s">
        <v>527</v>
      </c>
      <c r="B49" s="66" t="s">
        <v>17</v>
      </c>
      <c r="C49" s="20" t="s">
        <v>447</v>
      </c>
      <c r="D49" s="20" t="s">
        <v>21</v>
      </c>
      <c r="E49" s="16"/>
      <c r="F49" s="21">
        <v>12</v>
      </c>
      <c r="G49" s="21">
        <v>1</v>
      </c>
      <c r="H49" s="1442"/>
      <c r="I49" s="1442"/>
      <c r="J49" s="1442" t="s">
        <v>22</v>
      </c>
      <c r="K49" s="1442"/>
      <c r="L49" s="1442"/>
      <c r="M49" s="1442"/>
      <c r="N49" s="1442"/>
      <c r="O49" s="1442"/>
      <c r="P49" s="1554" t="s">
        <v>19</v>
      </c>
      <c r="Q49" s="1555"/>
      <c r="R49" s="412"/>
      <c r="S49" s="412"/>
    </row>
    <row r="50" spans="1:19" s="76" customFormat="1" x14ac:dyDescent="0.25">
      <c r="A50" s="887" t="s">
        <v>528</v>
      </c>
      <c r="B50" s="66" t="s">
        <v>17</v>
      </c>
      <c r="C50" s="20" t="s">
        <v>447</v>
      </c>
      <c r="D50" s="20" t="s">
        <v>128</v>
      </c>
      <c r="E50" s="16" t="s">
        <v>3752</v>
      </c>
      <c r="F50" s="21">
        <v>2</v>
      </c>
      <c r="G50" s="21">
        <v>1</v>
      </c>
      <c r="H50" s="1442"/>
      <c r="I50" s="1442"/>
      <c r="J50" s="1442"/>
      <c r="K50" s="1442"/>
      <c r="L50" s="1442"/>
      <c r="M50" s="1442" t="s">
        <v>22</v>
      </c>
      <c r="N50" s="1442" t="s">
        <v>22</v>
      </c>
      <c r="O50" s="1442"/>
      <c r="P50" s="1"/>
      <c r="Q50" s="890">
        <f>F50*G50*ROUND(P50, 2)</f>
        <v>0</v>
      </c>
      <c r="R50" s="412"/>
      <c r="S50" s="412"/>
    </row>
    <row r="51" spans="1:19" s="76" customFormat="1" x14ac:dyDescent="0.25">
      <c r="A51" s="887" t="s">
        <v>529</v>
      </c>
      <c r="B51" s="66" t="s">
        <v>17</v>
      </c>
      <c r="C51" s="20" t="s">
        <v>447</v>
      </c>
      <c r="D51" s="20" t="s">
        <v>26</v>
      </c>
      <c r="E51" s="16" t="s">
        <v>3752</v>
      </c>
      <c r="F51" s="21">
        <v>2</v>
      </c>
      <c r="G51" s="21">
        <v>1</v>
      </c>
      <c r="H51" s="1442"/>
      <c r="I51" s="1442"/>
      <c r="J51" s="1442"/>
      <c r="K51" s="1442"/>
      <c r="L51" s="1442"/>
      <c r="M51" s="1442" t="s">
        <v>22</v>
      </c>
      <c r="N51" s="1442" t="s">
        <v>22</v>
      </c>
      <c r="O51" s="1442"/>
      <c r="P51" s="1"/>
      <c r="Q51" s="890">
        <f t="shared" ref="Q51:Q61" si="3">F51*G51*ROUND(P51, 2)</f>
        <v>0</v>
      </c>
      <c r="R51" s="412"/>
      <c r="S51" s="412"/>
    </row>
    <row r="52" spans="1:19" s="76" customFormat="1" x14ac:dyDescent="0.25">
      <c r="A52" s="887" t="s">
        <v>530</v>
      </c>
      <c r="B52" s="66" t="s">
        <v>17</v>
      </c>
      <c r="C52" s="20" t="s">
        <v>447</v>
      </c>
      <c r="D52" s="9" t="s">
        <v>130</v>
      </c>
      <c r="E52" s="16" t="s">
        <v>3752</v>
      </c>
      <c r="F52" s="21">
        <v>2</v>
      </c>
      <c r="G52" s="21">
        <v>1</v>
      </c>
      <c r="H52" s="1440"/>
      <c r="I52" s="1440"/>
      <c r="J52" s="1440"/>
      <c r="K52" s="1440"/>
      <c r="L52" s="1440"/>
      <c r="M52" s="1440" t="s">
        <v>22</v>
      </c>
      <c r="N52" s="1440" t="s">
        <v>22</v>
      </c>
      <c r="O52" s="1440"/>
      <c r="P52" s="1"/>
      <c r="Q52" s="890">
        <f t="shared" si="3"/>
        <v>0</v>
      </c>
      <c r="R52" s="412"/>
      <c r="S52" s="412"/>
    </row>
    <row r="53" spans="1:19" s="76" customFormat="1" x14ac:dyDescent="0.25">
      <c r="A53" s="887" t="s">
        <v>531</v>
      </c>
      <c r="B53" s="66" t="s">
        <v>17</v>
      </c>
      <c r="C53" s="20" t="s">
        <v>447</v>
      </c>
      <c r="D53" s="9" t="s">
        <v>133</v>
      </c>
      <c r="E53" s="8" t="s">
        <v>3752</v>
      </c>
      <c r="F53" s="21">
        <v>2</v>
      </c>
      <c r="G53" s="21">
        <v>2</v>
      </c>
      <c r="H53" s="1440"/>
      <c r="I53" s="1440"/>
      <c r="J53" s="1440"/>
      <c r="K53" s="1440"/>
      <c r="L53" s="1440"/>
      <c r="M53" s="1442" t="s">
        <v>22</v>
      </c>
      <c r="N53" s="1442" t="s">
        <v>22</v>
      </c>
      <c r="O53" s="1440"/>
      <c r="P53" s="1"/>
      <c r="Q53" s="890">
        <f t="shared" si="3"/>
        <v>0</v>
      </c>
      <c r="R53" s="412"/>
      <c r="S53" s="412"/>
    </row>
    <row r="54" spans="1:19" s="76" customFormat="1" x14ac:dyDescent="0.25">
      <c r="A54" s="887" t="s">
        <v>532</v>
      </c>
      <c r="B54" s="66" t="s">
        <v>17</v>
      </c>
      <c r="C54" s="20" t="s">
        <v>447</v>
      </c>
      <c r="D54" s="20" t="s">
        <v>441</v>
      </c>
      <c r="E54" s="37" t="s">
        <v>3752</v>
      </c>
      <c r="F54" s="21">
        <v>2</v>
      </c>
      <c r="G54" s="21">
        <v>1</v>
      </c>
      <c r="H54" s="1440"/>
      <c r="I54" s="1440"/>
      <c r="J54" s="1440"/>
      <c r="K54" s="1440"/>
      <c r="L54" s="1440"/>
      <c r="M54" s="1442" t="s">
        <v>22</v>
      </c>
      <c r="N54" s="1442" t="s">
        <v>22</v>
      </c>
      <c r="O54" s="1440"/>
      <c r="P54" s="1"/>
      <c r="Q54" s="890">
        <f t="shared" si="3"/>
        <v>0</v>
      </c>
      <c r="R54" s="412"/>
      <c r="S54" s="412"/>
    </row>
    <row r="55" spans="1:19" s="76" customFormat="1" x14ac:dyDescent="0.25">
      <c r="A55" s="887" t="s">
        <v>533</v>
      </c>
      <c r="B55" s="66" t="s">
        <v>17</v>
      </c>
      <c r="C55" s="20" t="s">
        <v>447</v>
      </c>
      <c r="D55" s="20" t="s">
        <v>434</v>
      </c>
      <c r="E55" s="16" t="s">
        <v>3752</v>
      </c>
      <c r="F55" s="21">
        <v>2</v>
      </c>
      <c r="G55" s="21">
        <v>1</v>
      </c>
      <c r="H55" s="1440"/>
      <c r="I55" s="1440"/>
      <c r="J55" s="1440"/>
      <c r="K55" s="1440"/>
      <c r="L55" s="1440"/>
      <c r="M55" s="1440" t="s">
        <v>22</v>
      </c>
      <c r="N55" s="1440" t="s">
        <v>22</v>
      </c>
      <c r="O55" s="1440"/>
      <c r="P55" s="1"/>
      <c r="Q55" s="890">
        <f t="shared" si="3"/>
        <v>0</v>
      </c>
      <c r="R55" s="412"/>
      <c r="S55" s="412"/>
    </row>
    <row r="56" spans="1:19" s="76" customFormat="1" x14ac:dyDescent="0.25">
      <c r="A56" s="887" t="s">
        <v>534</v>
      </c>
      <c r="B56" s="66" t="s">
        <v>17</v>
      </c>
      <c r="C56" s="20" t="s">
        <v>447</v>
      </c>
      <c r="D56" s="20" t="s">
        <v>136</v>
      </c>
      <c r="E56" s="37" t="s">
        <v>3752</v>
      </c>
      <c r="F56" s="21">
        <v>2</v>
      </c>
      <c r="G56" s="21">
        <v>1</v>
      </c>
      <c r="H56" s="1440"/>
      <c r="I56" s="1440"/>
      <c r="J56" s="1440"/>
      <c r="K56" s="1440"/>
      <c r="L56" s="1440"/>
      <c r="M56" s="1442" t="s">
        <v>22</v>
      </c>
      <c r="N56" s="1442" t="s">
        <v>22</v>
      </c>
      <c r="O56" s="1440"/>
      <c r="P56" s="1"/>
      <c r="Q56" s="890">
        <f t="shared" si="3"/>
        <v>0</v>
      </c>
      <c r="R56" s="412"/>
      <c r="S56" s="412"/>
    </row>
    <row r="57" spans="1:19" s="76" customFormat="1" x14ac:dyDescent="0.25">
      <c r="A57" s="887" t="s">
        <v>535</v>
      </c>
      <c r="B57" s="66" t="s">
        <v>17</v>
      </c>
      <c r="C57" s="20" t="s">
        <v>447</v>
      </c>
      <c r="D57" s="20" t="s">
        <v>316</v>
      </c>
      <c r="E57" s="1467" t="s">
        <v>3752</v>
      </c>
      <c r="F57" s="21">
        <v>2</v>
      </c>
      <c r="G57" s="21">
        <v>1</v>
      </c>
      <c r="H57" s="1442"/>
      <c r="I57" s="1442"/>
      <c r="J57" s="1442"/>
      <c r="K57" s="1442"/>
      <c r="L57" s="1442"/>
      <c r="M57" s="1442" t="s">
        <v>22</v>
      </c>
      <c r="N57" s="1442" t="s">
        <v>22</v>
      </c>
      <c r="O57" s="1442"/>
      <c r="P57" s="1"/>
      <c r="Q57" s="890">
        <f t="shared" si="3"/>
        <v>0</v>
      </c>
      <c r="R57" s="412"/>
      <c r="S57" s="412"/>
    </row>
    <row r="58" spans="1:19" s="76" customFormat="1" x14ac:dyDescent="0.25">
      <c r="A58" s="887" t="s">
        <v>536</v>
      </c>
      <c r="B58" s="66" t="s">
        <v>17</v>
      </c>
      <c r="C58" s="20" t="s">
        <v>447</v>
      </c>
      <c r="D58" s="20" t="s">
        <v>435</v>
      </c>
      <c r="E58" s="87" t="s">
        <v>3752</v>
      </c>
      <c r="F58" s="21">
        <v>2</v>
      </c>
      <c r="G58" s="21">
        <v>1</v>
      </c>
      <c r="H58" s="1442"/>
      <c r="I58" s="1442"/>
      <c r="J58" s="1442"/>
      <c r="K58" s="1442"/>
      <c r="L58" s="1442"/>
      <c r="M58" s="1440" t="s">
        <v>22</v>
      </c>
      <c r="N58" s="1440" t="s">
        <v>22</v>
      </c>
      <c r="O58" s="1442"/>
      <c r="P58" s="1"/>
      <c r="Q58" s="890">
        <f t="shared" si="3"/>
        <v>0</v>
      </c>
      <c r="R58" s="412"/>
      <c r="S58" s="412"/>
    </row>
    <row r="59" spans="1:19" s="76" customFormat="1" x14ac:dyDescent="0.25">
      <c r="A59" s="887" t="s">
        <v>537</v>
      </c>
      <c r="B59" s="66" t="s">
        <v>17</v>
      </c>
      <c r="C59" s="20" t="s">
        <v>447</v>
      </c>
      <c r="D59" s="9" t="s">
        <v>437</v>
      </c>
      <c r="E59" s="1442" t="s">
        <v>3752</v>
      </c>
      <c r="F59" s="21">
        <v>2</v>
      </c>
      <c r="G59" s="21">
        <v>1</v>
      </c>
      <c r="H59" s="1440"/>
      <c r="I59" s="1440"/>
      <c r="J59" s="1440"/>
      <c r="K59" s="1440"/>
      <c r="L59" s="1440"/>
      <c r="M59" s="1442" t="s">
        <v>22</v>
      </c>
      <c r="N59" s="1442" t="s">
        <v>22</v>
      </c>
      <c r="O59" s="1440"/>
      <c r="P59" s="1"/>
      <c r="Q59" s="890">
        <f t="shared" si="3"/>
        <v>0</v>
      </c>
      <c r="R59" s="412"/>
      <c r="S59" s="412"/>
    </row>
    <row r="60" spans="1:19" s="76" customFormat="1" x14ac:dyDescent="0.25">
      <c r="A60" s="887" t="s">
        <v>538</v>
      </c>
      <c r="B60" s="66" t="s">
        <v>17</v>
      </c>
      <c r="C60" s="20" t="s">
        <v>447</v>
      </c>
      <c r="D60" s="9" t="s">
        <v>439</v>
      </c>
      <c r="E60" s="1439" t="s">
        <v>3752</v>
      </c>
      <c r="F60" s="21">
        <v>2</v>
      </c>
      <c r="G60" s="21">
        <v>1</v>
      </c>
      <c r="H60" s="1442"/>
      <c r="I60" s="1442"/>
      <c r="J60" s="1442"/>
      <c r="K60" s="1442"/>
      <c r="L60" s="1442"/>
      <c r="M60" s="1442" t="s">
        <v>22</v>
      </c>
      <c r="N60" s="1442" t="s">
        <v>22</v>
      </c>
      <c r="O60" s="1442"/>
      <c r="P60" s="1"/>
      <c r="Q60" s="890">
        <f t="shared" si="3"/>
        <v>0</v>
      </c>
      <c r="R60" s="412"/>
      <c r="S60" s="412"/>
    </row>
    <row r="61" spans="1:19" s="76" customFormat="1" x14ac:dyDescent="0.25">
      <c r="A61" s="887" t="s">
        <v>539</v>
      </c>
      <c r="B61" s="66" t="s">
        <v>17</v>
      </c>
      <c r="C61" s="20" t="s">
        <v>447</v>
      </c>
      <c r="D61" s="20" t="s">
        <v>438</v>
      </c>
      <c r="E61" s="37" t="s">
        <v>3752</v>
      </c>
      <c r="F61" s="21">
        <v>2</v>
      </c>
      <c r="G61" s="21">
        <v>1</v>
      </c>
      <c r="H61" s="8"/>
      <c r="I61" s="8"/>
      <c r="J61" s="8"/>
      <c r="K61" s="8"/>
      <c r="L61" s="8"/>
      <c r="M61" s="1440" t="s">
        <v>22</v>
      </c>
      <c r="N61" s="1440" t="s">
        <v>22</v>
      </c>
      <c r="O61" s="8"/>
      <c r="P61" s="1"/>
      <c r="Q61" s="890">
        <f t="shared" si="3"/>
        <v>0</v>
      </c>
      <c r="R61" s="412"/>
      <c r="S61" s="412"/>
    </row>
    <row r="62" spans="1:19" s="76" customFormat="1" x14ac:dyDescent="0.25">
      <c r="A62" s="887" t="s">
        <v>540</v>
      </c>
      <c r="B62" s="66" t="s">
        <v>17</v>
      </c>
      <c r="C62" s="20" t="s">
        <v>447</v>
      </c>
      <c r="D62" s="20" t="s">
        <v>20</v>
      </c>
      <c r="E62" s="1442" t="s">
        <v>3752</v>
      </c>
      <c r="F62" s="21">
        <v>1</v>
      </c>
      <c r="G62" s="21">
        <v>1</v>
      </c>
      <c r="H62" s="8"/>
      <c r="I62" s="8"/>
      <c r="J62" s="8"/>
      <c r="K62" s="8"/>
      <c r="L62" s="8"/>
      <c r="M62" s="8"/>
      <c r="N62" s="8"/>
      <c r="O62" s="8" t="s">
        <v>22</v>
      </c>
      <c r="P62" s="1"/>
      <c r="Q62" s="890">
        <f t="shared" ref="Q62" si="4">F62*G62*ROUND(P62, 2)</f>
        <v>0</v>
      </c>
      <c r="R62" s="455"/>
      <c r="S62" s="412"/>
    </row>
    <row r="63" spans="1:19" s="76" customFormat="1" x14ac:dyDescent="0.25">
      <c r="A63" s="887" t="s">
        <v>541</v>
      </c>
      <c r="B63" s="66" t="s">
        <v>448</v>
      </c>
      <c r="C63" s="20" t="s">
        <v>449</v>
      </c>
      <c r="D63" s="20" t="s">
        <v>24</v>
      </c>
      <c r="E63" s="1439"/>
      <c r="F63" s="21">
        <v>52</v>
      </c>
      <c r="G63" s="21">
        <v>3</v>
      </c>
      <c r="H63" s="8"/>
      <c r="I63" s="8" t="s">
        <v>22</v>
      </c>
      <c r="J63" s="8"/>
      <c r="K63" s="8"/>
      <c r="L63" s="8"/>
      <c r="M63" s="8"/>
      <c r="N63" s="8"/>
      <c r="O63" s="8"/>
      <c r="P63" s="1591" t="s">
        <v>19</v>
      </c>
      <c r="Q63" s="1592"/>
      <c r="R63" s="412"/>
      <c r="S63" s="412"/>
    </row>
    <row r="64" spans="1:19" s="76" customFormat="1" x14ac:dyDescent="0.25">
      <c r="A64" s="887" t="s">
        <v>542</v>
      </c>
      <c r="B64" s="66" t="s">
        <v>448</v>
      </c>
      <c r="C64" s="20" t="s">
        <v>449</v>
      </c>
      <c r="D64" s="9" t="s">
        <v>23</v>
      </c>
      <c r="E64" s="23"/>
      <c r="F64" s="21">
        <v>52</v>
      </c>
      <c r="G64" s="21">
        <v>3</v>
      </c>
      <c r="H64" s="8"/>
      <c r="I64" s="8" t="s">
        <v>22</v>
      </c>
      <c r="J64" s="8"/>
      <c r="K64" s="8"/>
      <c r="L64" s="8"/>
      <c r="M64" s="8"/>
      <c r="N64" s="8"/>
      <c r="O64" s="8"/>
      <c r="P64" s="1591" t="s">
        <v>19</v>
      </c>
      <c r="Q64" s="1592"/>
      <c r="R64" s="412"/>
      <c r="S64" s="412"/>
    </row>
    <row r="65" spans="1:19" s="76" customFormat="1" ht="25.5" x14ac:dyDescent="0.25">
      <c r="A65" s="887" t="s">
        <v>543</v>
      </c>
      <c r="B65" s="66" t="s">
        <v>448</v>
      </c>
      <c r="C65" s="20" t="s">
        <v>449</v>
      </c>
      <c r="D65" s="20" t="s">
        <v>124</v>
      </c>
      <c r="E65" s="23"/>
      <c r="F65" s="21">
        <v>52</v>
      </c>
      <c r="G65" s="21">
        <v>3</v>
      </c>
      <c r="H65" s="8"/>
      <c r="I65" s="8" t="s">
        <v>22</v>
      </c>
      <c r="J65" s="8"/>
      <c r="K65" s="8"/>
      <c r="L65" s="8"/>
      <c r="M65" s="8"/>
      <c r="N65" s="8"/>
      <c r="O65" s="8"/>
      <c r="P65" s="1554" t="s">
        <v>19</v>
      </c>
      <c r="Q65" s="1555"/>
      <c r="R65" s="412"/>
      <c r="S65" s="412"/>
    </row>
    <row r="66" spans="1:19" s="76" customFormat="1" x14ac:dyDescent="0.25">
      <c r="A66" s="887" t="s">
        <v>544</v>
      </c>
      <c r="B66" s="66" t="s">
        <v>448</v>
      </c>
      <c r="C66" s="20" t="s">
        <v>449</v>
      </c>
      <c r="D66" s="20" t="s">
        <v>450</v>
      </c>
      <c r="E66" s="1442"/>
      <c r="F66" s="21">
        <v>52</v>
      </c>
      <c r="G66" s="21">
        <v>3</v>
      </c>
      <c r="H66" s="8"/>
      <c r="I66" s="8" t="s">
        <v>22</v>
      </c>
      <c r="J66" s="8"/>
      <c r="K66" s="8"/>
      <c r="L66" s="8"/>
      <c r="M66" s="8"/>
      <c r="N66" s="8"/>
      <c r="O66" s="8"/>
      <c r="P66" s="1591" t="s">
        <v>19</v>
      </c>
      <c r="Q66" s="1592"/>
      <c r="R66" s="412"/>
      <c r="S66" s="412"/>
    </row>
    <row r="67" spans="1:19" s="76" customFormat="1" x14ac:dyDescent="0.25">
      <c r="A67" s="887" t="s">
        <v>545</v>
      </c>
      <c r="B67" s="66" t="s">
        <v>448</v>
      </c>
      <c r="C67" s="20" t="s">
        <v>449</v>
      </c>
      <c r="D67" s="20" t="s">
        <v>21</v>
      </c>
      <c r="E67" s="1439"/>
      <c r="F67" s="21">
        <v>12</v>
      </c>
      <c r="G67" s="21">
        <v>3</v>
      </c>
      <c r="H67" s="8"/>
      <c r="I67" s="8"/>
      <c r="J67" s="8" t="s">
        <v>22</v>
      </c>
      <c r="K67" s="8"/>
      <c r="L67" s="8"/>
      <c r="M67" s="8"/>
      <c r="N67" s="8"/>
      <c r="O67" s="8"/>
      <c r="P67" s="1554" t="s">
        <v>19</v>
      </c>
      <c r="Q67" s="1555"/>
      <c r="R67" s="412"/>
      <c r="S67" s="412"/>
    </row>
    <row r="68" spans="1:19" s="76" customFormat="1" x14ac:dyDescent="0.25">
      <c r="A68" s="887" t="s">
        <v>546</v>
      </c>
      <c r="B68" s="66" t="s">
        <v>448</v>
      </c>
      <c r="C68" s="20" t="s">
        <v>449</v>
      </c>
      <c r="D68" s="20" t="s">
        <v>128</v>
      </c>
      <c r="E68" s="1440" t="s">
        <v>3752</v>
      </c>
      <c r="F68" s="21">
        <v>2</v>
      </c>
      <c r="G68" s="21">
        <v>3</v>
      </c>
      <c r="H68" s="8"/>
      <c r="I68" s="8"/>
      <c r="J68" s="8"/>
      <c r="K68" s="8"/>
      <c r="L68" s="8"/>
      <c r="M68" s="8" t="s">
        <v>22</v>
      </c>
      <c r="N68" s="8" t="s">
        <v>22</v>
      </c>
      <c r="O68" s="8"/>
      <c r="P68" s="1"/>
      <c r="Q68" s="890">
        <f>F68*G68*ROUND(P68, 2)</f>
        <v>0</v>
      </c>
      <c r="R68" s="412"/>
      <c r="S68" s="412"/>
    </row>
    <row r="69" spans="1:19" s="76" customFormat="1" x14ac:dyDescent="0.25">
      <c r="A69" s="887" t="s">
        <v>547</v>
      </c>
      <c r="B69" s="66" t="s">
        <v>448</v>
      </c>
      <c r="C69" s="20" t="s">
        <v>449</v>
      </c>
      <c r="D69" s="20" t="s">
        <v>26</v>
      </c>
      <c r="E69" s="1440" t="s">
        <v>3752</v>
      </c>
      <c r="F69" s="21">
        <v>2</v>
      </c>
      <c r="G69" s="21">
        <v>3</v>
      </c>
      <c r="H69" s="8"/>
      <c r="I69" s="8"/>
      <c r="J69" s="8"/>
      <c r="K69" s="8"/>
      <c r="L69" s="8"/>
      <c r="M69" s="8" t="s">
        <v>22</v>
      </c>
      <c r="N69" s="8" t="s">
        <v>22</v>
      </c>
      <c r="O69" s="8"/>
      <c r="P69" s="1"/>
      <c r="Q69" s="890">
        <f t="shared" ref="Q69:Q74" si="5">F69*G69*ROUND(P69, 2)</f>
        <v>0</v>
      </c>
      <c r="R69" s="412"/>
      <c r="S69" s="412"/>
    </row>
    <row r="70" spans="1:19" s="76" customFormat="1" x14ac:dyDescent="0.25">
      <c r="A70" s="887" t="s">
        <v>548</v>
      </c>
      <c r="B70" s="66" t="s">
        <v>448</v>
      </c>
      <c r="C70" s="20" t="s">
        <v>449</v>
      </c>
      <c r="D70" s="20" t="s">
        <v>433</v>
      </c>
      <c r="E70" s="1440" t="s">
        <v>3752</v>
      </c>
      <c r="F70" s="21">
        <v>2</v>
      </c>
      <c r="G70" s="21">
        <v>3</v>
      </c>
      <c r="H70" s="8"/>
      <c r="I70" s="8"/>
      <c r="J70" s="8"/>
      <c r="K70" s="8"/>
      <c r="L70" s="8"/>
      <c r="M70" s="8" t="s">
        <v>22</v>
      </c>
      <c r="N70" s="8" t="s">
        <v>22</v>
      </c>
      <c r="O70" s="8"/>
      <c r="P70" s="1"/>
      <c r="Q70" s="890">
        <f t="shared" si="5"/>
        <v>0</v>
      </c>
      <c r="R70" s="412"/>
      <c r="S70" s="412"/>
    </row>
    <row r="71" spans="1:19" s="76" customFormat="1" x14ac:dyDescent="0.25">
      <c r="A71" s="887" t="s">
        <v>549</v>
      </c>
      <c r="B71" s="66" t="s">
        <v>448</v>
      </c>
      <c r="C71" s="20" t="s">
        <v>449</v>
      </c>
      <c r="D71" s="20" t="s">
        <v>434</v>
      </c>
      <c r="E71" s="1439" t="s">
        <v>3752</v>
      </c>
      <c r="F71" s="21">
        <v>2</v>
      </c>
      <c r="G71" s="21">
        <v>3</v>
      </c>
      <c r="H71" s="8"/>
      <c r="I71" s="8"/>
      <c r="J71" s="8"/>
      <c r="K71" s="8"/>
      <c r="L71" s="8"/>
      <c r="M71" s="8" t="s">
        <v>22</v>
      </c>
      <c r="N71" s="8" t="s">
        <v>22</v>
      </c>
      <c r="O71" s="8"/>
      <c r="P71" s="1"/>
      <c r="Q71" s="890">
        <f t="shared" si="5"/>
        <v>0</v>
      </c>
      <c r="R71" s="412"/>
      <c r="S71" s="412"/>
    </row>
    <row r="72" spans="1:19" s="76" customFormat="1" x14ac:dyDescent="0.25">
      <c r="A72" s="887" t="s">
        <v>550</v>
      </c>
      <c r="B72" s="66" t="s">
        <v>448</v>
      </c>
      <c r="C72" s="20" t="s">
        <v>449</v>
      </c>
      <c r="D72" s="20" t="s">
        <v>441</v>
      </c>
      <c r="E72" s="1442" t="s">
        <v>3752</v>
      </c>
      <c r="F72" s="21">
        <v>2</v>
      </c>
      <c r="G72" s="21">
        <v>3</v>
      </c>
      <c r="H72" s="8"/>
      <c r="I72" s="8"/>
      <c r="J72" s="8"/>
      <c r="K72" s="8"/>
      <c r="L72" s="8"/>
      <c r="M72" s="8" t="s">
        <v>22</v>
      </c>
      <c r="N72" s="8" t="s">
        <v>22</v>
      </c>
      <c r="O72" s="8"/>
      <c r="P72" s="1"/>
      <c r="Q72" s="890">
        <f t="shared" si="5"/>
        <v>0</v>
      </c>
      <c r="R72" s="412"/>
      <c r="S72" s="412"/>
    </row>
    <row r="73" spans="1:19" s="76" customFormat="1" x14ac:dyDescent="0.25">
      <c r="A73" s="887" t="s">
        <v>551</v>
      </c>
      <c r="B73" s="66" t="s">
        <v>448</v>
      </c>
      <c r="C73" s="20" t="s">
        <v>449</v>
      </c>
      <c r="D73" s="20" t="s">
        <v>442</v>
      </c>
      <c r="E73" s="23" t="s">
        <v>3752</v>
      </c>
      <c r="F73" s="21">
        <v>2</v>
      </c>
      <c r="G73" s="21">
        <v>3</v>
      </c>
      <c r="H73" s="8"/>
      <c r="I73" s="8"/>
      <c r="J73" s="8"/>
      <c r="K73" s="8"/>
      <c r="L73" s="8"/>
      <c r="M73" s="8" t="s">
        <v>22</v>
      </c>
      <c r="N73" s="8" t="s">
        <v>22</v>
      </c>
      <c r="O73" s="8"/>
      <c r="P73" s="1"/>
      <c r="Q73" s="890">
        <f t="shared" si="5"/>
        <v>0</v>
      </c>
      <c r="R73" s="412"/>
      <c r="S73" s="412"/>
    </row>
    <row r="74" spans="1:19" s="76" customFormat="1" ht="25.5" x14ac:dyDescent="0.25">
      <c r="A74" s="887" t="s">
        <v>552</v>
      </c>
      <c r="B74" s="66" t="s">
        <v>448</v>
      </c>
      <c r="C74" s="20" t="s">
        <v>449</v>
      </c>
      <c r="D74" s="20" t="s">
        <v>444</v>
      </c>
      <c r="E74" s="1440" t="s">
        <v>3752</v>
      </c>
      <c r="F74" s="21">
        <v>2</v>
      </c>
      <c r="G74" s="21">
        <v>3</v>
      </c>
      <c r="H74" s="8"/>
      <c r="I74" s="8"/>
      <c r="J74" s="8"/>
      <c r="K74" s="8"/>
      <c r="L74" s="8"/>
      <c r="M74" s="8" t="s">
        <v>22</v>
      </c>
      <c r="N74" s="8" t="s">
        <v>22</v>
      </c>
      <c r="O74" s="8"/>
      <c r="P74" s="1"/>
      <c r="Q74" s="890">
        <f t="shared" si="5"/>
        <v>0</v>
      </c>
      <c r="R74" s="412"/>
      <c r="S74" s="412"/>
    </row>
    <row r="75" spans="1:19" s="76" customFormat="1" x14ac:dyDescent="0.25">
      <c r="A75" s="887" t="s">
        <v>553</v>
      </c>
      <c r="B75" s="66" t="s">
        <v>448</v>
      </c>
      <c r="C75" s="20" t="s">
        <v>449</v>
      </c>
      <c r="D75" s="20" t="s">
        <v>20</v>
      </c>
      <c r="E75" s="37" t="s">
        <v>3752</v>
      </c>
      <c r="F75" s="21">
        <v>1</v>
      </c>
      <c r="G75" s="21">
        <v>3</v>
      </c>
      <c r="H75" s="8"/>
      <c r="I75" s="8"/>
      <c r="J75" s="8"/>
      <c r="K75" s="8"/>
      <c r="L75" s="8"/>
      <c r="M75" s="8"/>
      <c r="N75" s="8"/>
      <c r="O75" s="8" t="s">
        <v>22</v>
      </c>
      <c r="P75" s="1"/>
      <c r="Q75" s="890">
        <f t="shared" ref="Q75" si="6">F75*G75*ROUND(P75, 2)</f>
        <v>0</v>
      </c>
      <c r="R75" s="455"/>
      <c r="S75" s="412"/>
    </row>
    <row r="76" spans="1:19" s="76" customFormat="1" x14ac:dyDescent="0.25">
      <c r="A76" s="887" t="s">
        <v>554</v>
      </c>
      <c r="B76" s="66" t="s">
        <v>451</v>
      </c>
      <c r="C76" s="20" t="s">
        <v>452</v>
      </c>
      <c r="D76" s="20" t="s">
        <v>24</v>
      </c>
      <c r="E76" s="23"/>
      <c r="F76" s="21">
        <v>52</v>
      </c>
      <c r="G76" s="21">
        <v>2</v>
      </c>
      <c r="H76" s="8"/>
      <c r="I76" s="8" t="s">
        <v>22</v>
      </c>
      <c r="J76" s="8"/>
      <c r="K76" s="8"/>
      <c r="L76" s="8"/>
      <c r="M76" s="8"/>
      <c r="N76" s="8"/>
      <c r="O76" s="8"/>
      <c r="P76" s="1591" t="s">
        <v>19</v>
      </c>
      <c r="Q76" s="1592"/>
      <c r="R76" s="412"/>
      <c r="S76" s="412"/>
    </row>
    <row r="77" spans="1:19" s="76" customFormat="1" x14ac:dyDescent="0.25">
      <c r="A77" s="887" t="s">
        <v>555</v>
      </c>
      <c r="B77" s="66" t="s">
        <v>451</v>
      </c>
      <c r="C77" s="20" t="s">
        <v>452</v>
      </c>
      <c r="D77" s="9" t="s">
        <v>23</v>
      </c>
      <c r="E77" s="8"/>
      <c r="F77" s="21">
        <v>52</v>
      </c>
      <c r="G77" s="21">
        <v>2</v>
      </c>
      <c r="H77" s="8"/>
      <c r="I77" s="8" t="s">
        <v>22</v>
      </c>
      <c r="J77" s="8"/>
      <c r="K77" s="8"/>
      <c r="L77" s="8"/>
      <c r="M77" s="8"/>
      <c r="N77" s="8"/>
      <c r="O77" s="8"/>
      <c r="P77" s="1591" t="s">
        <v>19</v>
      </c>
      <c r="Q77" s="1592"/>
      <c r="R77" s="412"/>
      <c r="S77" s="412"/>
    </row>
    <row r="78" spans="1:19" s="76" customFormat="1" ht="25.5" x14ac:dyDescent="0.25">
      <c r="A78" s="887" t="s">
        <v>556</v>
      </c>
      <c r="B78" s="66" t="s">
        <v>451</v>
      </c>
      <c r="C78" s="20" t="s">
        <v>452</v>
      </c>
      <c r="D78" s="20" t="s">
        <v>124</v>
      </c>
      <c r="E78" s="8"/>
      <c r="F78" s="21">
        <v>52</v>
      </c>
      <c r="G78" s="21">
        <v>2</v>
      </c>
      <c r="H78" s="8"/>
      <c r="I78" s="8" t="s">
        <v>22</v>
      </c>
      <c r="J78" s="8"/>
      <c r="K78" s="8"/>
      <c r="L78" s="8"/>
      <c r="M78" s="8"/>
      <c r="N78" s="8"/>
      <c r="O78" s="8"/>
      <c r="P78" s="1554" t="s">
        <v>19</v>
      </c>
      <c r="Q78" s="1555"/>
      <c r="R78" s="412"/>
      <c r="S78" s="412"/>
    </row>
    <row r="79" spans="1:19" s="76" customFormat="1" x14ac:dyDescent="0.25">
      <c r="A79" s="887" t="s">
        <v>557</v>
      </c>
      <c r="B79" s="66" t="s">
        <v>451</v>
      </c>
      <c r="C79" s="20" t="s">
        <v>452</v>
      </c>
      <c r="D79" s="20" t="s">
        <v>125</v>
      </c>
      <c r="E79" s="8"/>
      <c r="F79" s="21">
        <v>52</v>
      </c>
      <c r="G79" s="21">
        <v>2</v>
      </c>
      <c r="H79" s="8"/>
      <c r="I79" s="8" t="s">
        <v>22</v>
      </c>
      <c r="J79" s="8"/>
      <c r="K79" s="8"/>
      <c r="L79" s="8"/>
      <c r="M79" s="8"/>
      <c r="N79" s="8"/>
      <c r="O79" s="8"/>
      <c r="P79" s="1591" t="s">
        <v>19</v>
      </c>
      <c r="Q79" s="1592"/>
      <c r="R79" s="412"/>
      <c r="S79" s="412"/>
    </row>
    <row r="80" spans="1:19" s="76" customFormat="1" x14ac:dyDescent="0.25">
      <c r="A80" s="887" t="s">
        <v>558</v>
      </c>
      <c r="B80" s="66" t="s">
        <v>451</v>
      </c>
      <c r="C80" s="20" t="s">
        <v>452</v>
      </c>
      <c r="D80" s="20" t="s">
        <v>21</v>
      </c>
      <c r="E80" s="8"/>
      <c r="F80" s="21">
        <v>12</v>
      </c>
      <c r="G80" s="21">
        <v>2</v>
      </c>
      <c r="H80" s="8"/>
      <c r="I80" s="8"/>
      <c r="J80" s="8" t="s">
        <v>22</v>
      </c>
      <c r="K80" s="8"/>
      <c r="L80" s="8"/>
      <c r="M80" s="8"/>
      <c r="N80" s="8"/>
      <c r="O80" s="8"/>
      <c r="P80" s="1554" t="s">
        <v>19</v>
      </c>
      <c r="Q80" s="1555"/>
      <c r="R80" s="412"/>
      <c r="S80" s="412"/>
    </row>
    <row r="81" spans="1:19" s="76" customFormat="1" x14ac:dyDescent="0.25">
      <c r="A81" s="887" t="s">
        <v>559</v>
      </c>
      <c r="B81" s="66" t="s">
        <v>451</v>
      </c>
      <c r="C81" s="20" t="s">
        <v>452</v>
      </c>
      <c r="D81" s="20" t="s">
        <v>128</v>
      </c>
      <c r="E81" s="16" t="s">
        <v>3752</v>
      </c>
      <c r="F81" s="21">
        <v>2</v>
      </c>
      <c r="G81" s="21">
        <v>2</v>
      </c>
      <c r="H81" s="8"/>
      <c r="I81" s="8"/>
      <c r="J81" s="8"/>
      <c r="K81" s="8"/>
      <c r="L81" s="8"/>
      <c r="M81" s="8" t="s">
        <v>22</v>
      </c>
      <c r="N81" s="8" t="s">
        <v>22</v>
      </c>
      <c r="O81" s="8"/>
      <c r="P81" s="1"/>
      <c r="Q81" s="890">
        <f>F81*G81*ROUND(P81, 2)</f>
        <v>0</v>
      </c>
      <c r="R81" s="412"/>
      <c r="S81" s="412"/>
    </row>
    <row r="82" spans="1:19" s="76" customFormat="1" x14ac:dyDescent="0.25">
      <c r="A82" s="887" t="s">
        <v>560</v>
      </c>
      <c r="B82" s="66" t="s">
        <v>451</v>
      </c>
      <c r="C82" s="20" t="s">
        <v>452</v>
      </c>
      <c r="D82" s="20" t="s">
        <v>26</v>
      </c>
      <c r="E82" s="37" t="s">
        <v>3752</v>
      </c>
      <c r="F82" s="21">
        <v>2</v>
      </c>
      <c r="G82" s="21">
        <v>2</v>
      </c>
      <c r="H82" s="8"/>
      <c r="I82" s="8"/>
      <c r="J82" s="8"/>
      <c r="K82" s="8"/>
      <c r="L82" s="8"/>
      <c r="M82" s="8" t="s">
        <v>22</v>
      </c>
      <c r="N82" s="8" t="s">
        <v>22</v>
      </c>
      <c r="O82" s="8"/>
      <c r="P82" s="1"/>
      <c r="Q82" s="890">
        <f t="shared" ref="Q82:Q92" si="7">F82*G82*ROUND(P82, 2)</f>
        <v>0</v>
      </c>
      <c r="R82" s="412"/>
      <c r="S82" s="412"/>
    </row>
    <row r="83" spans="1:19" s="76" customFormat="1" x14ac:dyDescent="0.25">
      <c r="A83" s="887" t="s">
        <v>561</v>
      </c>
      <c r="B83" s="66" t="s">
        <v>451</v>
      </c>
      <c r="C83" s="20" t="s">
        <v>452</v>
      </c>
      <c r="D83" s="9" t="s">
        <v>130</v>
      </c>
      <c r="E83" s="8" t="s">
        <v>3752</v>
      </c>
      <c r="F83" s="21">
        <v>2</v>
      </c>
      <c r="G83" s="21">
        <v>2</v>
      </c>
      <c r="H83" s="8"/>
      <c r="I83" s="8"/>
      <c r="J83" s="8"/>
      <c r="K83" s="8"/>
      <c r="L83" s="8"/>
      <c r="M83" s="8" t="s">
        <v>22</v>
      </c>
      <c r="N83" s="8" t="s">
        <v>22</v>
      </c>
      <c r="O83" s="8"/>
      <c r="P83" s="1"/>
      <c r="Q83" s="890">
        <f t="shared" si="7"/>
        <v>0</v>
      </c>
      <c r="R83" s="412"/>
      <c r="S83" s="412"/>
    </row>
    <row r="84" spans="1:19" s="76" customFormat="1" x14ac:dyDescent="0.25">
      <c r="A84" s="887" t="s">
        <v>562</v>
      </c>
      <c r="B84" s="66" t="s">
        <v>451</v>
      </c>
      <c r="C84" s="20" t="s">
        <v>452</v>
      </c>
      <c r="D84" s="9" t="s">
        <v>133</v>
      </c>
      <c r="E84" s="8" t="s">
        <v>3752</v>
      </c>
      <c r="F84" s="21">
        <v>2</v>
      </c>
      <c r="G84" s="21">
        <v>2</v>
      </c>
      <c r="H84" s="8"/>
      <c r="I84" s="8"/>
      <c r="J84" s="8"/>
      <c r="K84" s="8"/>
      <c r="L84" s="8"/>
      <c r="M84" s="8" t="s">
        <v>22</v>
      </c>
      <c r="N84" s="8" t="s">
        <v>22</v>
      </c>
      <c r="O84" s="8"/>
      <c r="P84" s="1"/>
      <c r="Q84" s="890">
        <f t="shared" si="7"/>
        <v>0</v>
      </c>
      <c r="R84" s="412"/>
      <c r="S84" s="412"/>
    </row>
    <row r="85" spans="1:19" s="76" customFormat="1" x14ac:dyDescent="0.25">
      <c r="A85" s="887" t="s">
        <v>563</v>
      </c>
      <c r="B85" s="66" t="s">
        <v>451</v>
      </c>
      <c r="C85" s="20" t="s">
        <v>452</v>
      </c>
      <c r="D85" s="20" t="s">
        <v>441</v>
      </c>
      <c r="E85" s="8" t="s">
        <v>3752</v>
      </c>
      <c r="F85" s="21">
        <v>2</v>
      </c>
      <c r="G85" s="21">
        <v>2</v>
      </c>
      <c r="H85" s="8"/>
      <c r="I85" s="8"/>
      <c r="J85" s="8"/>
      <c r="K85" s="8"/>
      <c r="L85" s="8"/>
      <c r="M85" s="8" t="s">
        <v>22</v>
      </c>
      <c r="N85" s="8" t="s">
        <v>22</v>
      </c>
      <c r="O85" s="8"/>
      <c r="P85" s="1"/>
      <c r="Q85" s="890">
        <f t="shared" si="7"/>
        <v>0</v>
      </c>
      <c r="R85" s="412"/>
      <c r="S85" s="412"/>
    </row>
    <row r="86" spans="1:19" s="76" customFormat="1" x14ac:dyDescent="0.25">
      <c r="A86" s="887" t="s">
        <v>564</v>
      </c>
      <c r="B86" s="66" t="s">
        <v>451</v>
      </c>
      <c r="C86" s="20" t="s">
        <v>452</v>
      </c>
      <c r="D86" s="20" t="s">
        <v>434</v>
      </c>
      <c r="E86" s="37" t="s">
        <v>3752</v>
      </c>
      <c r="F86" s="21">
        <v>2</v>
      </c>
      <c r="G86" s="21">
        <v>2</v>
      </c>
      <c r="H86" s="8"/>
      <c r="I86" s="8"/>
      <c r="J86" s="8"/>
      <c r="K86" s="8"/>
      <c r="L86" s="8"/>
      <c r="M86" s="8" t="s">
        <v>22</v>
      </c>
      <c r="N86" s="8" t="s">
        <v>22</v>
      </c>
      <c r="O86" s="8"/>
      <c r="P86" s="1"/>
      <c r="Q86" s="890">
        <f t="shared" si="7"/>
        <v>0</v>
      </c>
      <c r="R86" s="412"/>
      <c r="S86" s="412"/>
    </row>
    <row r="87" spans="1:19" s="76" customFormat="1" x14ac:dyDescent="0.25">
      <c r="A87" s="887" t="s">
        <v>565</v>
      </c>
      <c r="B87" s="66" t="s">
        <v>451</v>
      </c>
      <c r="C87" s="20" t="s">
        <v>452</v>
      </c>
      <c r="D87" s="20" t="s">
        <v>136</v>
      </c>
      <c r="E87" s="16" t="s">
        <v>3752</v>
      </c>
      <c r="F87" s="21">
        <v>2</v>
      </c>
      <c r="G87" s="21">
        <v>2</v>
      </c>
      <c r="H87" s="8"/>
      <c r="I87" s="8"/>
      <c r="J87" s="8"/>
      <c r="K87" s="8"/>
      <c r="L87" s="8"/>
      <c r="M87" s="8" t="s">
        <v>22</v>
      </c>
      <c r="N87" s="8" t="s">
        <v>22</v>
      </c>
      <c r="O87" s="8"/>
      <c r="P87" s="1"/>
      <c r="Q87" s="890">
        <f t="shared" si="7"/>
        <v>0</v>
      </c>
      <c r="R87" s="412"/>
      <c r="S87" s="412"/>
    </row>
    <row r="88" spans="1:19" s="76" customFormat="1" x14ac:dyDescent="0.25">
      <c r="A88" s="887" t="s">
        <v>566</v>
      </c>
      <c r="B88" s="66" t="s">
        <v>451</v>
      </c>
      <c r="C88" s="20" t="s">
        <v>452</v>
      </c>
      <c r="D88" s="20" t="s">
        <v>316</v>
      </c>
      <c r="E88" s="8" t="s">
        <v>3752</v>
      </c>
      <c r="F88" s="21">
        <v>2</v>
      </c>
      <c r="G88" s="21">
        <v>2</v>
      </c>
      <c r="H88" s="8"/>
      <c r="I88" s="8"/>
      <c r="J88" s="8"/>
      <c r="K88" s="8"/>
      <c r="L88" s="8"/>
      <c r="M88" s="8" t="s">
        <v>22</v>
      </c>
      <c r="N88" s="8" t="s">
        <v>22</v>
      </c>
      <c r="O88" s="8"/>
      <c r="P88" s="1"/>
      <c r="Q88" s="890">
        <f t="shared" si="7"/>
        <v>0</v>
      </c>
      <c r="R88" s="412"/>
      <c r="S88" s="412"/>
    </row>
    <row r="89" spans="1:19" s="76" customFormat="1" x14ac:dyDescent="0.25">
      <c r="A89" s="887" t="s">
        <v>567</v>
      </c>
      <c r="B89" s="66" t="s">
        <v>451</v>
      </c>
      <c r="C89" s="20" t="s">
        <v>452</v>
      </c>
      <c r="D89" s="20" t="s">
        <v>435</v>
      </c>
      <c r="E89" s="8" t="s">
        <v>3752</v>
      </c>
      <c r="F89" s="21">
        <v>2</v>
      </c>
      <c r="G89" s="21">
        <v>2</v>
      </c>
      <c r="H89" s="8"/>
      <c r="I89" s="8"/>
      <c r="J89" s="8"/>
      <c r="K89" s="8"/>
      <c r="L89" s="8"/>
      <c r="M89" s="8" t="s">
        <v>22</v>
      </c>
      <c r="N89" s="8" t="s">
        <v>22</v>
      </c>
      <c r="O89" s="8"/>
      <c r="P89" s="1"/>
      <c r="Q89" s="890">
        <f t="shared" si="7"/>
        <v>0</v>
      </c>
      <c r="R89" s="412"/>
      <c r="S89" s="412"/>
    </row>
    <row r="90" spans="1:19" s="76" customFormat="1" x14ac:dyDescent="0.25">
      <c r="A90" s="887" t="s">
        <v>568</v>
      </c>
      <c r="B90" s="66" t="s">
        <v>451</v>
      </c>
      <c r="C90" s="20" t="s">
        <v>452</v>
      </c>
      <c r="D90" s="9" t="s">
        <v>437</v>
      </c>
      <c r="E90" s="8" t="s">
        <v>3752</v>
      </c>
      <c r="F90" s="21">
        <v>2</v>
      </c>
      <c r="G90" s="21">
        <v>2</v>
      </c>
      <c r="H90" s="8"/>
      <c r="I90" s="8"/>
      <c r="J90" s="8"/>
      <c r="K90" s="8"/>
      <c r="L90" s="8"/>
      <c r="M90" s="8" t="s">
        <v>22</v>
      </c>
      <c r="N90" s="8" t="s">
        <v>22</v>
      </c>
      <c r="O90" s="8"/>
      <c r="P90" s="1"/>
      <c r="Q90" s="890">
        <f t="shared" si="7"/>
        <v>0</v>
      </c>
      <c r="R90" s="412"/>
      <c r="S90" s="412"/>
    </row>
    <row r="91" spans="1:19" s="76" customFormat="1" x14ac:dyDescent="0.25">
      <c r="A91" s="887" t="s">
        <v>569</v>
      </c>
      <c r="B91" s="66" t="s">
        <v>451</v>
      </c>
      <c r="C91" s="20" t="s">
        <v>452</v>
      </c>
      <c r="D91" s="9" t="s">
        <v>439</v>
      </c>
      <c r="E91" s="8" t="s">
        <v>3752</v>
      </c>
      <c r="F91" s="21">
        <v>2</v>
      </c>
      <c r="G91" s="21">
        <v>2</v>
      </c>
      <c r="H91" s="8"/>
      <c r="I91" s="8"/>
      <c r="J91" s="8"/>
      <c r="K91" s="8"/>
      <c r="L91" s="8"/>
      <c r="M91" s="8" t="s">
        <v>22</v>
      </c>
      <c r="N91" s="8" t="s">
        <v>22</v>
      </c>
      <c r="O91" s="8"/>
      <c r="P91" s="1"/>
      <c r="Q91" s="890">
        <f t="shared" si="7"/>
        <v>0</v>
      </c>
      <c r="R91" s="412"/>
      <c r="S91" s="412"/>
    </row>
    <row r="92" spans="1:19" s="76" customFormat="1" x14ac:dyDescent="0.25">
      <c r="A92" s="887" t="s">
        <v>570</v>
      </c>
      <c r="B92" s="66" t="s">
        <v>451</v>
      </c>
      <c r="C92" s="20" t="s">
        <v>452</v>
      </c>
      <c r="D92" s="20" t="s">
        <v>438</v>
      </c>
      <c r="E92" s="37" t="s">
        <v>3752</v>
      </c>
      <c r="F92" s="21">
        <v>2</v>
      </c>
      <c r="G92" s="21">
        <v>2</v>
      </c>
      <c r="H92" s="8"/>
      <c r="I92" s="8"/>
      <c r="J92" s="8"/>
      <c r="K92" s="8"/>
      <c r="L92" s="8"/>
      <c r="M92" s="8" t="s">
        <v>22</v>
      </c>
      <c r="N92" s="8" t="s">
        <v>22</v>
      </c>
      <c r="O92" s="8"/>
      <c r="P92" s="1"/>
      <c r="Q92" s="890">
        <f t="shared" si="7"/>
        <v>0</v>
      </c>
      <c r="R92" s="412"/>
      <c r="S92" s="412"/>
    </row>
    <row r="93" spans="1:19" s="76" customFormat="1" x14ac:dyDescent="0.25">
      <c r="A93" s="887" t="s">
        <v>571</v>
      </c>
      <c r="B93" s="66" t="s">
        <v>451</v>
      </c>
      <c r="C93" s="20" t="s">
        <v>452</v>
      </c>
      <c r="D93" s="20" t="s">
        <v>20</v>
      </c>
      <c r="E93" s="8" t="s">
        <v>3752</v>
      </c>
      <c r="F93" s="21">
        <v>1</v>
      </c>
      <c r="G93" s="21">
        <v>2</v>
      </c>
      <c r="H93" s="8"/>
      <c r="I93" s="8"/>
      <c r="J93" s="8"/>
      <c r="K93" s="8"/>
      <c r="L93" s="8"/>
      <c r="M93" s="8"/>
      <c r="N93" s="8"/>
      <c r="O93" s="8" t="s">
        <v>22</v>
      </c>
      <c r="P93" s="1"/>
      <c r="Q93" s="890">
        <f t="shared" ref="Q93" si="8">F93*G93*ROUND(P93, 2)</f>
        <v>0</v>
      </c>
      <c r="R93" s="455"/>
      <c r="S93" s="412"/>
    </row>
    <row r="94" spans="1:19" s="76" customFormat="1" x14ac:dyDescent="0.25">
      <c r="A94" s="887" t="s">
        <v>572</v>
      </c>
      <c r="B94" s="66" t="s">
        <v>18</v>
      </c>
      <c r="C94" s="20" t="s">
        <v>453</v>
      </c>
      <c r="D94" s="20" t="s">
        <v>24</v>
      </c>
      <c r="E94" s="8"/>
      <c r="F94" s="21">
        <v>52</v>
      </c>
      <c r="G94" s="21">
        <v>1</v>
      </c>
      <c r="H94" s="8"/>
      <c r="I94" s="8" t="s">
        <v>22</v>
      </c>
      <c r="J94" s="8"/>
      <c r="K94" s="8"/>
      <c r="L94" s="8"/>
      <c r="M94" s="8"/>
      <c r="N94" s="8"/>
      <c r="O94" s="8"/>
      <c r="P94" s="1591" t="s">
        <v>19</v>
      </c>
      <c r="Q94" s="1592"/>
      <c r="R94" s="412"/>
      <c r="S94" s="412"/>
    </row>
    <row r="95" spans="1:19" s="76" customFormat="1" x14ac:dyDescent="0.25">
      <c r="A95" s="887" t="s">
        <v>573</v>
      </c>
      <c r="B95" s="66" t="s">
        <v>18</v>
      </c>
      <c r="C95" s="20" t="s">
        <v>453</v>
      </c>
      <c r="D95" s="9" t="s">
        <v>23</v>
      </c>
      <c r="E95" s="87"/>
      <c r="F95" s="21">
        <v>52</v>
      </c>
      <c r="G95" s="21">
        <v>1</v>
      </c>
      <c r="H95" s="8"/>
      <c r="I95" s="8" t="s">
        <v>22</v>
      </c>
      <c r="J95" s="8"/>
      <c r="K95" s="8"/>
      <c r="L95" s="8"/>
      <c r="M95" s="8"/>
      <c r="N95" s="8"/>
      <c r="O95" s="8"/>
      <c r="P95" s="1591" t="s">
        <v>19</v>
      </c>
      <c r="Q95" s="1592"/>
      <c r="R95" s="412"/>
      <c r="S95" s="412"/>
    </row>
    <row r="96" spans="1:19" s="76" customFormat="1" ht="25.5" x14ac:dyDescent="0.25">
      <c r="A96" s="887" t="s">
        <v>574</v>
      </c>
      <c r="B96" s="66" t="s">
        <v>18</v>
      </c>
      <c r="C96" s="20" t="s">
        <v>453</v>
      </c>
      <c r="D96" s="20" t="s">
        <v>124</v>
      </c>
      <c r="E96" s="1442"/>
      <c r="F96" s="21">
        <v>52</v>
      </c>
      <c r="G96" s="21">
        <v>1</v>
      </c>
      <c r="H96" s="8"/>
      <c r="I96" s="8" t="s">
        <v>22</v>
      </c>
      <c r="J96" s="8"/>
      <c r="K96" s="8"/>
      <c r="L96" s="8"/>
      <c r="M96" s="8"/>
      <c r="N96" s="8"/>
      <c r="O96" s="8"/>
      <c r="P96" s="1554" t="s">
        <v>19</v>
      </c>
      <c r="Q96" s="1555"/>
      <c r="R96" s="412"/>
      <c r="S96" s="412"/>
    </row>
    <row r="97" spans="1:19" s="76" customFormat="1" x14ac:dyDescent="0.25">
      <c r="A97" s="887" t="s">
        <v>575</v>
      </c>
      <c r="B97" s="66" t="s">
        <v>18</v>
      </c>
      <c r="C97" s="20" t="s">
        <v>453</v>
      </c>
      <c r="D97" s="20" t="s">
        <v>125</v>
      </c>
      <c r="E97" s="535"/>
      <c r="F97" s="21">
        <v>52</v>
      </c>
      <c r="G97" s="21">
        <v>1</v>
      </c>
      <c r="H97" s="8"/>
      <c r="I97" s="8" t="s">
        <v>22</v>
      </c>
      <c r="J97" s="8"/>
      <c r="K97" s="8"/>
      <c r="L97" s="8"/>
      <c r="M97" s="8"/>
      <c r="N97" s="8"/>
      <c r="O97" s="8"/>
      <c r="P97" s="1591" t="s">
        <v>19</v>
      </c>
      <c r="Q97" s="1592"/>
      <c r="R97" s="412"/>
      <c r="S97" s="412"/>
    </row>
    <row r="98" spans="1:19" s="76" customFormat="1" x14ac:dyDescent="0.25">
      <c r="A98" s="887" t="s">
        <v>576</v>
      </c>
      <c r="B98" s="66" t="s">
        <v>18</v>
      </c>
      <c r="C98" s="20" t="s">
        <v>453</v>
      </c>
      <c r="D98" s="20" t="s">
        <v>21</v>
      </c>
      <c r="E98" s="535"/>
      <c r="F98" s="21">
        <v>12</v>
      </c>
      <c r="G98" s="21">
        <v>1</v>
      </c>
      <c r="H98" s="8"/>
      <c r="I98" s="8"/>
      <c r="J98" s="8" t="s">
        <v>22</v>
      </c>
      <c r="K98" s="8"/>
      <c r="L98" s="8"/>
      <c r="M98" s="8"/>
      <c r="N98" s="8"/>
      <c r="O98" s="8"/>
      <c r="P98" s="1554" t="s">
        <v>19</v>
      </c>
      <c r="Q98" s="1555"/>
      <c r="R98" s="412"/>
      <c r="S98" s="412"/>
    </row>
    <row r="99" spans="1:19" s="76" customFormat="1" x14ac:dyDescent="0.25">
      <c r="A99" s="887" t="s">
        <v>577</v>
      </c>
      <c r="B99" s="66" t="s">
        <v>18</v>
      </c>
      <c r="C99" s="20" t="s">
        <v>453</v>
      </c>
      <c r="D99" s="20" t="s">
        <v>128</v>
      </c>
      <c r="E99" s="535" t="s">
        <v>3752</v>
      </c>
      <c r="F99" s="21">
        <v>2</v>
      </c>
      <c r="G99" s="21">
        <v>1</v>
      </c>
      <c r="H99" s="8"/>
      <c r="I99" s="8"/>
      <c r="J99" s="8"/>
      <c r="K99" s="8"/>
      <c r="L99" s="8"/>
      <c r="M99" s="8" t="s">
        <v>22</v>
      </c>
      <c r="N99" s="8" t="s">
        <v>22</v>
      </c>
      <c r="O99" s="8"/>
      <c r="P99" s="1"/>
      <c r="Q99" s="890">
        <f>F99*G99*ROUND(P99, 2)</f>
        <v>0</v>
      </c>
      <c r="R99" s="412"/>
      <c r="S99" s="412"/>
    </row>
    <row r="100" spans="1:19" s="76" customFormat="1" x14ac:dyDescent="0.25">
      <c r="A100" s="887" t="s">
        <v>578</v>
      </c>
      <c r="B100" s="66" t="s">
        <v>18</v>
      </c>
      <c r="C100" s="20" t="s">
        <v>453</v>
      </c>
      <c r="D100" s="20" t="s">
        <v>26</v>
      </c>
      <c r="E100" s="535" t="s">
        <v>3752</v>
      </c>
      <c r="F100" s="21">
        <v>2</v>
      </c>
      <c r="G100" s="21">
        <v>1</v>
      </c>
      <c r="H100" s="8"/>
      <c r="I100" s="8"/>
      <c r="J100" s="8"/>
      <c r="K100" s="8"/>
      <c r="L100" s="8"/>
      <c r="M100" s="8" t="s">
        <v>22</v>
      </c>
      <c r="N100" s="8" t="s">
        <v>22</v>
      </c>
      <c r="O100" s="8"/>
      <c r="P100" s="1"/>
      <c r="Q100" s="890">
        <f t="shared" ref="Q100:Q111" si="9">F100*G100*ROUND(P100, 2)</f>
        <v>0</v>
      </c>
      <c r="R100" s="412"/>
      <c r="S100" s="412"/>
    </row>
    <row r="101" spans="1:19" s="76" customFormat="1" x14ac:dyDescent="0.25">
      <c r="A101" s="887" t="s">
        <v>579</v>
      </c>
      <c r="B101" s="66" t="s">
        <v>18</v>
      </c>
      <c r="C101" s="20" t="s">
        <v>453</v>
      </c>
      <c r="D101" s="9" t="s">
        <v>130</v>
      </c>
      <c r="E101" s="535" t="s">
        <v>3752</v>
      </c>
      <c r="F101" s="21">
        <v>2</v>
      </c>
      <c r="G101" s="21">
        <v>1</v>
      </c>
      <c r="H101" s="8"/>
      <c r="I101" s="8"/>
      <c r="J101" s="8"/>
      <c r="K101" s="8"/>
      <c r="L101" s="8"/>
      <c r="M101" s="8" t="s">
        <v>22</v>
      </c>
      <c r="N101" s="8" t="s">
        <v>22</v>
      </c>
      <c r="O101" s="8"/>
      <c r="P101" s="1"/>
      <c r="Q101" s="890">
        <f t="shared" si="9"/>
        <v>0</v>
      </c>
      <c r="R101" s="412"/>
      <c r="S101" s="412"/>
    </row>
    <row r="102" spans="1:19" s="76" customFormat="1" x14ac:dyDescent="0.25">
      <c r="A102" s="887" t="s">
        <v>580</v>
      </c>
      <c r="B102" s="66" t="s">
        <v>18</v>
      </c>
      <c r="C102" s="20" t="s">
        <v>453</v>
      </c>
      <c r="D102" s="9" t="s">
        <v>133</v>
      </c>
      <c r="E102" s="535" t="s">
        <v>3752</v>
      </c>
      <c r="F102" s="21">
        <v>2</v>
      </c>
      <c r="G102" s="21">
        <v>2</v>
      </c>
      <c r="H102" s="8"/>
      <c r="I102" s="8"/>
      <c r="J102" s="8"/>
      <c r="K102" s="8"/>
      <c r="L102" s="8"/>
      <c r="M102" s="8" t="s">
        <v>22</v>
      </c>
      <c r="N102" s="8" t="s">
        <v>22</v>
      </c>
      <c r="O102" s="8"/>
      <c r="P102" s="1"/>
      <c r="Q102" s="890">
        <f t="shared" si="9"/>
        <v>0</v>
      </c>
      <c r="R102" s="412"/>
      <c r="S102" s="412"/>
    </row>
    <row r="103" spans="1:19" s="76" customFormat="1" x14ac:dyDescent="0.25">
      <c r="A103" s="887" t="s">
        <v>581</v>
      </c>
      <c r="B103" s="66" t="s">
        <v>18</v>
      </c>
      <c r="C103" s="20" t="s">
        <v>453</v>
      </c>
      <c r="D103" s="20" t="s">
        <v>433</v>
      </c>
      <c r="E103" s="535" t="s">
        <v>3752</v>
      </c>
      <c r="F103" s="21">
        <v>2</v>
      </c>
      <c r="G103" s="21">
        <v>1</v>
      </c>
      <c r="H103" s="8"/>
      <c r="I103" s="8"/>
      <c r="J103" s="8"/>
      <c r="K103" s="8"/>
      <c r="L103" s="8"/>
      <c r="M103" s="8" t="s">
        <v>22</v>
      </c>
      <c r="N103" s="8" t="s">
        <v>22</v>
      </c>
      <c r="O103" s="8"/>
      <c r="P103" s="1"/>
      <c r="Q103" s="890">
        <f t="shared" si="9"/>
        <v>0</v>
      </c>
      <c r="R103" s="412"/>
      <c r="S103" s="412"/>
    </row>
    <row r="104" spans="1:19" s="76" customFormat="1" x14ac:dyDescent="0.25">
      <c r="A104" s="887" t="s">
        <v>582</v>
      </c>
      <c r="B104" s="66" t="s">
        <v>18</v>
      </c>
      <c r="C104" s="20" t="s">
        <v>453</v>
      </c>
      <c r="D104" s="20" t="s">
        <v>434</v>
      </c>
      <c r="E104" s="535" t="s">
        <v>3752</v>
      </c>
      <c r="F104" s="21">
        <v>2</v>
      </c>
      <c r="G104" s="21">
        <v>1</v>
      </c>
      <c r="H104" s="8"/>
      <c r="I104" s="8"/>
      <c r="J104" s="8"/>
      <c r="K104" s="8"/>
      <c r="L104" s="8"/>
      <c r="M104" s="8" t="s">
        <v>22</v>
      </c>
      <c r="N104" s="8" t="s">
        <v>22</v>
      </c>
      <c r="O104" s="8"/>
      <c r="P104" s="1"/>
      <c r="Q104" s="890">
        <f t="shared" si="9"/>
        <v>0</v>
      </c>
      <c r="R104" s="412"/>
      <c r="S104" s="412"/>
    </row>
    <row r="105" spans="1:19" s="76" customFormat="1" x14ac:dyDescent="0.25">
      <c r="A105" s="887" t="s">
        <v>583</v>
      </c>
      <c r="B105" s="66" t="s">
        <v>18</v>
      </c>
      <c r="C105" s="20" t="s">
        <v>453</v>
      </c>
      <c r="D105" s="20" t="s">
        <v>136</v>
      </c>
      <c r="E105" s="535" t="s">
        <v>3752</v>
      </c>
      <c r="F105" s="21">
        <v>2</v>
      </c>
      <c r="G105" s="21">
        <v>1</v>
      </c>
      <c r="H105" s="8"/>
      <c r="I105" s="8"/>
      <c r="J105" s="8"/>
      <c r="K105" s="8"/>
      <c r="L105" s="8"/>
      <c r="M105" s="8" t="s">
        <v>22</v>
      </c>
      <c r="N105" s="8" t="s">
        <v>22</v>
      </c>
      <c r="O105" s="8"/>
      <c r="P105" s="1"/>
      <c r="Q105" s="890">
        <f t="shared" si="9"/>
        <v>0</v>
      </c>
      <c r="R105" s="412"/>
      <c r="S105" s="412"/>
    </row>
    <row r="106" spans="1:19" s="76" customFormat="1" x14ac:dyDescent="0.25">
      <c r="A106" s="887" t="s">
        <v>584</v>
      </c>
      <c r="B106" s="66" t="s">
        <v>18</v>
      </c>
      <c r="C106" s="20" t="s">
        <v>453</v>
      </c>
      <c r="D106" s="20" t="s">
        <v>316</v>
      </c>
      <c r="E106" s="535" t="s">
        <v>3752</v>
      </c>
      <c r="F106" s="21">
        <v>2</v>
      </c>
      <c r="G106" s="21">
        <v>1</v>
      </c>
      <c r="H106" s="8"/>
      <c r="I106" s="8"/>
      <c r="J106" s="8"/>
      <c r="K106" s="8"/>
      <c r="L106" s="8"/>
      <c r="M106" s="8" t="s">
        <v>22</v>
      </c>
      <c r="N106" s="8" t="s">
        <v>22</v>
      </c>
      <c r="O106" s="8"/>
      <c r="P106" s="1"/>
      <c r="Q106" s="890">
        <f t="shared" si="9"/>
        <v>0</v>
      </c>
      <c r="R106" s="412"/>
      <c r="S106" s="412"/>
    </row>
    <row r="107" spans="1:19" s="76" customFormat="1" x14ac:dyDescent="0.25">
      <c r="A107" s="887" t="s">
        <v>585</v>
      </c>
      <c r="B107" s="66" t="s">
        <v>18</v>
      </c>
      <c r="C107" s="20" t="s">
        <v>453</v>
      </c>
      <c r="D107" s="20" t="s">
        <v>435</v>
      </c>
      <c r="E107" s="535" t="s">
        <v>3752</v>
      </c>
      <c r="F107" s="21">
        <v>2</v>
      </c>
      <c r="G107" s="21">
        <v>1</v>
      </c>
      <c r="H107" s="8"/>
      <c r="I107" s="8"/>
      <c r="J107" s="8"/>
      <c r="K107" s="8"/>
      <c r="L107" s="8"/>
      <c r="M107" s="8" t="s">
        <v>22</v>
      </c>
      <c r="N107" s="8" t="s">
        <v>22</v>
      </c>
      <c r="O107" s="8"/>
      <c r="P107" s="1"/>
      <c r="Q107" s="890">
        <f t="shared" si="9"/>
        <v>0</v>
      </c>
      <c r="R107" s="412"/>
      <c r="S107" s="412"/>
    </row>
    <row r="108" spans="1:19" s="76" customFormat="1" x14ac:dyDescent="0.25">
      <c r="A108" s="887" t="s">
        <v>586</v>
      </c>
      <c r="B108" s="66" t="s">
        <v>18</v>
      </c>
      <c r="C108" s="20" t="s">
        <v>453</v>
      </c>
      <c r="D108" s="20" t="s">
        <v>436</v>
      </c>
      <c r="E108" s="535" t="s">
        <v>3752</v>
      </c>
      <c r="F108" s="21">
        <v>2</v>
      </c>
      <c r="G108" s="21">
        <v>1</v>
      </c>
      <c r="H108" s="16"/>
      <c r="I108" s="16"/>
      <c r="J108" s="16"/>
      <c r="K108" s="16"/>
      <c r="L108" s="16"/>
      <c r="M108" s="8" t="s">
        <v>22</v>
      </c>
      <c r="N108" s="8" t="s">
        <v>22</v>
      </c>
      <c r="O108" s="16"/>
      <c r="P108" s="1"/>
      <c r="Q108" s="890">
        <f t="shared" si="9"/>
        <v>0</v>
      </c>
      <c r="R108" s="412"/>
      <c r="S108" s="412"/>
    </row>
    <row r="109" spans="1:19" s="76" customFormat="1" x14ac:dyDescent="0.25">
      <c r="A109" s="887" t="s">
        <v>587</v>
      </c>
      <c r="B109" s="66" t="s">
        <v>18</v>
      </c>
      <c r="C109" s="20" t="s">
        <v>453</v>
      </c>
      <c r="D109" s="9" t="s">
        <v>437</v>
      </c>
      <c r="E109" s="535" t="s">
        <v>3752</v>
      </c>
      <c r="F109" s="21">
        <v>2</v>
      </c>
      <c r="G109" s="21">
        <v>2</v>
      </c>
      <c r="H109" s="8"/>
      <c r="I109" s="8"/>
      <c r="J109" s="8"/>
      <c r="K109" s="8"/>
      <c r="L109" s="8"/>
      <c r="M109" s="8" t="s">
        <v>22</v>
      </c>
      <c r="N109" s="8" t="s">
        <v>22</v>
      </c>
      <c r="O109" s="8"/>
      <c r="P109" s="1"/>
      <c r="Q109" s="890">
        <f t="shared" si="9"/>
        <v>0</v>
      </c>
      <c r="R109" s="412"/>
      <c r="S109" s="412"/>
    </row>
    <row r="110" spans="1:19" s="76" customFormat="1" x14ac:dyDescent="0.25">
      <c r="A110" s="887" t="s">
        <v>588</v>
      </c>
      <c r="B110" s="66" t="s">
        <v>18</v>
      </c>
      <c r="C110" s="20" t="s">
        <v>453</v>
      </c>
      <c r="D110" s="9" t="s">
        <v>439</v>
      </c>
      <c r="E110" s="535" t="s">
        <v>3752</v>
      </c>
      <c r="F110" s="21">
        <v>2</v>
      </c>
      <c r="G110" s="21">
        <v>2</v>
      </c>
      <c r="H110" s="8"/>
      <c r="I110" s="8"/>
      <c r="J110" s="8"/>
      <c r="K110" s="8"/>
      <c r="L110" s="8"/>
      <c r="M110" s="8" t="s">
        <v>22</v>
      </c>
      <c r="N110" s="8" t="s">
        <v>22</v>
      </c>
      <c r="O110" s="8"/>
      <c r="P110" s="1"/>
      <c r="Q110" s="890">
        <f t="shared" si="9"/>
        <v>0</v>
      </c>
      <c r="R110" s="412"/>
      <c r="S110" s="412"/>
    </row>
    <row r="111" spans="1:19" s="76" customFormat="1" x14ac:dyDescent="0.25">
      <c r="A111" s="887" t="s">
        <v>589</v>
      </c>
      <c r="B111" s="66" t="s">
        <v>18</v>
      </c>
      <c r="C111" s="20" t="s">
        <v>453</v>
      </c>
      <c r="D111" s="20" t="s">
        <v>438</v>
      </c>
      <c r="E111" s="535" t="s">
        <v>3752</v>
      </c>
      <c r="F111" s="21">
        <v>2</v>
      </c>
      <c r="G111" s="21">
        <v>2</v>
      </c>
      <c r="H111" s="8"/>
      <c r="I111" s="8"/>
      <c r="J111" s="8"/>
      <c r="K111" s="8"/>
      <c r="L111" s="8"/>
      <c r="M111" s="8" t="s">
        <v>22</v>
      </c>
      <c r="N111" s="8" t="s">
        <v>22</v>
      </c>
      <c r="O111" s="8"/>
      <c r="P111" s="1"/>
      <c r="Q111" s="890">
        <f t="shared" si="9"/>
        <v>0</v>
      </c>
      <c r="R111" s="412"/>
      <c r="S111" s="412"/>
    </row>
    <row r="112" spans="1:19" s="76" customFormat="1" x14ac:dyDescent="0.25">
      <c r="A112" s="887" t="s">
        <v>590</v>
      </c>
      <c r="B112" s="66" t="s">
        <v>18</v>
      </c>
      <c r="C112" s="20" t="s">
        <v>453</v>
      </c>
      <c r="D112" s="20" t="s">
        <v>20</v>
      </c>
      <c r="E112" s="535" t="s">
        <v>3752</v>
      </c>
      <c r="F112" s="21">
        <v>1</v>
      </c>
      <c r="G112" s="21">
        <v>1</v>
      </c>
      <c r="H112" s="8"/>
      <c r="I112" s="8"/>
      <c r="J112" s="8"/>
      <c r="K112" s="8"/>
      <c r="L112" s="8"/>
      <c r="M112" s="8"/>
      <c r="N112" s="8"/>
      <c r="O112" s="8" t="s">
        <v>22</v>
      </c>
      <c r="P112" s="1"/>
      <c r="Q112" s="890">
        <f t="shared" ref="Q112" si="10">F112*G112*ROUND(P112, 2)</f>
        <v>0</v>
      </c>
      <c r="R112" s="455"/>
      <c r="S112" s="412"/>
    </row>
    <row r="113" spans="1:19" s="76" customFormat="1" x14ac:dyDescent="0.25">
      <c r="A113" s="887" t="s">
        <v>591</v>
      </c>
      <c r="B113" s="66" t="s">
        <v>18</v>
      </c>
      <c r="C113" s="20" t="s">
        <v>454</v>
      </c>
      <c r="D113" s="20" t="s">
        <v>24</v>
      </c>
      <c r="E113" s="535"/>
      <c r="F113" s="21">
        <v>52</v>
      </c>
      <c r="G113" s="21">
        <v>2</v>
      </c>
      <c r="H113" s="16"/>
      <c r="I113" s="16" t="s">
        <v>22</v>
      </c>
      <c r="J113" s="16"/>
      <c r="K113" s="16"/>
      <c r="L113" s="16"/>
      <c r="M113" s="16"/>
      <c r="N113" s="16"/>
      <c r="O113" s="16"/>
      <c r="P113" s="1591" t="s">
        <v>19</v>
      </c>
      <c r="Q113" s="1592"/>
      <c r="R113" s="412"/>
      <c r="S113" s="412"/>
    </row>
    <row r="114" spans="1:19" s="76" customFormat="1" x14ac:dyDescent="0.25">
      <c r="A114" s="887" t="s">
        <v>592</v>
      </c>
      <c r="B114" s="66" t="s">
        <v>18</v>
      </c>
      <c r="C114" s="20" t="s">
        <v>454</v>
      </c>
      <c r="D114" s="9" t="s">
        <v>23</v>
      </c>
      <c r="E114" s="535"/>
      <c r="F114" s="21">
        <v>52</v>
      </c>
      <c r="G114" s="21">
        <v>2</v>
      </c>
      <c r="H114" s="16"/>
      <c r="I114" s="16" t="s">
        <v>22</v>
      </c>
      <c r="J114" s="16"/>
      <c r="K114" s="16"/>
      <c r="L114" s="16"/>
      <c r="M114" s="16"/>
      <c r="N114" s="16"/>
      <c r="O114" s="16"/>
      <c r="P114" s="1591" t="s">
        <v>19</v>
      </c>
      <c r="Q114" s="1592"/>
      <c r="R114" s="412"/>
      <c r="S114" s="412"/>
    </row>
    <row r="115" spans="1:19" s="76" customFormat="1" ht="25.5" x14ac:dyDescent="0.25">
      <c r="A115" s="887" t="s">
        <v>593</v>
      </c>
      <c r="B115" s="66" t="s">
        <v>18</v>
      </c>
      <c r="C115" s="20" t="s">
        <v>454</v>
      </c>
      <c r="D115" s="20" t="s">
        <v>124</v>
      </c>
      <c r="E115" s="535"/>
      <c r="F115" s="21">
        <v>52</v>
      </c>
      <c r="G115" s="21">
        <v>2</v>
      </c>
      <c r="H115" s="16"/>
      <c r="I115" s="16" t="s">
        <v>22</v>
      </c>
      <c r="J115" s="16"/>
      <c r="K115" s="16"/>
      <c r="L115" s="16"/>
      <c r="M115" s="16"/>
      <c r="N115" s="16"/>
      <c r="O115" s="16"/>
      <c r="P115" s="1554" t="s">
        <v>19</v>
      </c>
      <c r="Q115" s="1555"/>
      <c r="R115" s="412"/>
      <c r="S115" s="412"/>
    </row>
    <row r="116" spans="1:19" s="76" customFormat="1" x14ac:dyDescent="0.25">
      <c r="A116" s="887" t="s">
        <v>594</v>
      </c>
      <c r="B116" s="66" t="s">
        <v>18</v>
      </c>
      <c r="C116" s="20" t="s">
        <v>454</v>
      </c>
      <c r="D116" s="20" t="s">
        <v>125</v>
      </c>
      <c r="E116" s="535"/>
      <c r="F116" s="21">
        <v>52</v>
      </c>
      <c r="G116" s="21">
        <v>2</v>
      </c>
      <c r="H116" s="16"/>
      <c r="I116" s="16" t="s">
        <v>22</v>
      </c>
      <c r="J116" s="16"/>
      <c r="K116" s="16"/>
      <c r="L116" s="16"/>
      <c r="M116" s="16"/>
      <c r="N116" s="16"/>
      <c r="O116" s="16"/>
      <c r="P116" s="1591" t="s">
        <v>19</v>
      </c>
      <c r="Q116" s="1592"/>
      <c r="R116" s="412"/>
      <c r="S116" s="412"/>
    </row>
    <row r="117" spans="1:19" s="76" customFormat="1" x14ac:dyDescent="0.25">
      <c r="A117" s="887" t="s">
        <v>595</v>
      </c>
      <c r="B117" s="66" t="s">
        <v>18</v>
      </c>
      <c r="C117" s="20" t="s">
        <v>454</v>
      </c>
      <c r="D117" s="20" t="s">
        <v>21</v>
      </c>
      <c r="E117" s="535"/>
      <c r="F117" s="21">
        <v>12</v>
      </c>
      <c r="G117" s="21">
        <v>2</v>
      </c>
      <c r="H117" s="16"/>
      <c r="I117" s="16"/>
      <c r="J117" s="16" t="s">
        <v>22</v>
      </c>
      <c r="K117" s="16"/>
      <c r="L117" s="16"/>
      <c r="M117" s="16"/>
      <c r="N117" s="16"/>
      <c r="O117" s="16"/>
      <c r="P117" s="1554" t="s">
        <v>19</v>
      </c>
      <c r="Q117" s="1555"/>
      <c r="R117" s="412"/>
      <c r="S117" s="412"/>
    </row>
    <row r="118" spans="1:19" s="76" customFormat="1" x14ac:dyDescent="0.25">
      <c r="A118" s="887" t="s">
        <v>596</v>
      </c>
      <c r="B118" s="66" t="s">
        <v>18</v>
      </c>
      <c r="C118" s="20" t="s">
        <v>454</v>
      </c>
      <c r="D118" s="20" t="s">
        <v>128</v>
      </c>
      <c r="E118" s="535" t="s">
        <v>3752</v>
      </c>
      <c r="F118" s="21">
        <v>2</v>
      </c>
      <c r="G118" s="21">
        <v>2</v>
      </c>
      <c r="H118" s="16"/>
      <c r="I118" s="16"/>
      <c r="J118" s="16"/>
      <c r="K118" s="16"/>
      <c r="L118" s="16"/>
      <c r="M118" s="16" t="s">
        <v>22</v>
      </c>
      <c r="N118" s="16" t="s">
        <v>22</v>
      </c>
      <c r="O118" s="16"/>
      <c r="P118" s="1"/>
      <c r="Q118" s="890">
        <f t="shared" ref="Q118:Q123" si="11">F118*G118*ROUND(P118, 2)</f>
        <v>0</v>
      </c>
      <c r="R118" s="412"/>
      <c r="S118" s="412"/>
    </row>
    <row r="119" spans="1:19" s="76" customFormat="1" x14ac:dyDescent="0.25">
      <c r="A119" s="887" t="s">
        <v>597</v>
      </c>
      <c r="B119" s="66" t="s">
        <v>18</v>
      </c>
      <c r="C119" s="20" t="s">
        <v>454</v>
      </c>
      <c r="D119" s="20" t="s">
        <v>26</v>
      </c>
      <c r="E119" s="535" t="s">
        <v>3752</v>
      </c>
      <c r="F119" s="21">
        <v>2</v>
      </c>
      <c r="G119" s="21">
        <v>2</v>
      </c>
      <c r="H119" s="16"/>
      <c r="I119" s="16"/>
      <c r="J119" s="16"/>
      <c r="K119" s="16"/>
      <c r="L119" s="16"/>
      <c r="M119" s="16" t="s">
        <v>22</v>
      </c>
      <c r="N119" s="16" t="s">
        <v>22</v>
      </c>
      <c r="O119" s="16"/>
      <c r="P119" s="1"/>
      <c r="Q119" s="890">
        <f t="shared" si="11"/>
        <v>0</v>
      </c>
      <c r="R119" s="412"/>
      <c r="S119" s="412"/>
    </row>
    <row r="120" spans="1:19" s="76" customFormat="1" x14ac:dyDescent="0.25">
      <c r="A120" s="887" t="s">
        <v>598</v>
      </c>
      <c r="B120" s="66" t="s">
        <v>18</v>
      </c>
      <c r="C120" s="20" t="s">
        <v>454</v>
      </c>
      <c r="D120" s="20" t="s">
        <v>433</v>
      </c>
      <c r="E120" s="535" t="s">
        <v>3752</v>
      </c>
      <c r="F120" s="21">
        <v>2</v>
      </c>
      <c r="G120" s="21">
        <v>2</v>
      </c>
      <c r="H120" s="16"/>
      <c r="I120" s="16"/>
      <c r="J120" s="16"/>
      <c r="K120" s="16"/>
      <c r="L120" s="16"/>
      <c r="M120" s="16" t="s">
        <v>22</v>
      </c>
      <c r="N120" s="16" t="s">
        <v>22</v>
      </c>
      <c r="O120" s="16"/>
      <c r="P120" s="1"/>
      <c r="Q120" s="890">
        <f t="shared" si="11"/>
        <v>0</v>
      </c>
      <c r="R120" s="412"/>
      <c r="S120" s="412"/>
    </row>
    <row r="121" spans="1:19" s="76" customFormat="1" x14ac:dyDescent="0.25">
      <c r="A121" s="887" t="s">
        <v>599</v>
      </c>
      <c r="B121" s="66" t="s">
        <v>18</v>
      </c>
      <c r="C121" s="20" t="s">
        <v>454</v>
      </c>
      <c r="D121" s="20" t="s">
        <v>434</v>
      </c>
      <c r="E121" s="535" t="s">
        <v>3752</v>
      </c>
      <c r="F121" s="21">
        <v>2</v>
      </c>
      <c r="G121" s="21">
        <v>2</v>
      </c>
      <c r="H121" s="16"/>
      <c r="I121" s="16"/>
      <c r="J121" s="16"/>
      <c r="K121" s="16"/>
      <c r="L121" s="16"/>
      <c r="M121" s="16" t="s">
        <v>22</v>
      </c>
      <c r="N121" s="16" t="s">
        <v>22</v>
      </c>
      <c r="O121" s="16"/>
      <c r="P121" s="1"/>
      <c r="Q121" s="890">
        <f t="shared" si="11"/>
        <v>0</v>
      </c>
      <c r="R121" s="412"/>
      <c r="S121" s="412"/>
    </row>
    <row r="122" spans="1:19" s="76" customFormat="1" x14ac:dyDescent="0.25">
      <c r="A122" s="887" t="s">
        <v>600</v>
      </c>
      <c r="B122" s="66" t="s">
        <v>18</v>
      </c>
      <c r="C122" s="20" t="s">
        <v>454</v>
      </c>
      <c r="D122" s="20" t="s">
        <v>441</v>
      </c>
      <c r="E122" s="535" t="s">
        <v>3752</v>
      </c>
      <c r="F122" s="21">
        <v>2</v>
      </c>
      <c r="G122" s="21">
        <v>2</v>
      </c>
      <c r="H122" s="16"/>
      <c r="I122" s="16"/>
      <c r="J122" s="16"/>
      <c r="K122" s="16"/>
      <c r="L122" s="16"/>
      <c r="M122" s="16" t="s">
        <v>22</v>
      </c>
      <c r="N122" s="16" t="s">
        <v>22</v>
      </c>
      <c r="O122" s="16"/>
      <c r="P122" s="1"/>
      <c r="Q122" s="890">
        <f t="shared" si="11"/>
        <v>0</v>
      </c>
      <c r="R122" s="412"/>
      <c r="S122" s="412"/>
    </row>
    <row r="123" spans="1:19" s="76" customFormat="1" x14ac:dyDescent="0.25">
      <c r="A123" s="887" t="s">
        <v>601</v>
      </c>
      <c r="B123" s="66" t="s">
        <v>18</v>
      </c>
      <c r="C123" s="20" t="s">
        <v>454</v>
      </c>
      <c r="D123" s="20" t="s">
        <v>442</v>
      </c>
      <c r="E123" s="535" t="s">
        <v>3752</v>
      </c>
      <c r="F123" s="21">
        <v>2</v>
      </c>
      <c r="G123" s="21">
        <v>2</v>
      </c>
      <c r="H123" s="16"/>
      <c r="I123" s="16"/>
      <c r="J123" s="16"/>
      <c r="K123" s="16"/>
      <c r="L123" s="16"/>
      <c r="M123" s="16" t="s">
        <v>22</v>
      </c>
      <c r="N123" s="16" t="s">
        <v>22</v>
      </c>
      <c r="O123" s="16"/>
      <c r="P123" s="1"/>
      <c r="Q123" s="890">
        <f t="shared" si="11"/>
        <v>0</v>
      </c>
      <c r="R123" s="412"/>
      <c r="S123" s="412"/>
    </row>
    <row r="124" spans="1:19" s="76" customFormat="1" x14ac:dyDescent="0.25">
      <c r="A124" s="887" t="s">
        <v>602</v>
      </c>
      <c r="B124" s="66" t="s">
        <v>18</v>
      </c>
      <c r="C124" s="20" t="s">
        <v>455</v>
      </c>
      <c r="D124" s="20" t="s">
        <v>397</v>
      </c>
      <c r="E124" s="535"/>
      <c r="F124" s="21">
        <v>52</v>
      </c>
      <c r="G124" s="21">
        <v>1</v>
      </c>
      <c r="H124" s="16"/>
      <c r="I124" s="16" t="s">
        <v>22</v>
      </c>
      <c r="J124" s="16"/>
      <c r="K124" s="16"/>
      <c r="L124" s="16"/>
      <c r="M124" s="16"/>
      <c r="N124" s="16"/>
      <c r="O124" s="16"/>
      <c r="P124" s="1554" t="s">
        <v>19</v>
      </c>
      <c r="Q124" s="1555"/>
      <c r="R124" s="412"/>
      <c r="S124" s="412"/>
    </row>
    <row r="125" spans="1:19" s="76" customFormat="1" x14ac:dyDescent="0.25">
      <c r="A125" s="887" t="s">
        <v>603</v>
      </c>
      <c r="B125" s="66" t="s">
        <v>17</v>
      </c>
      <c r="C125" s="20" t="s">
        <v>455</v>
      </c>
      <c r="D125" s="20" t="s">
        <v>398</v>
      </c>
      <c r="E125" s="535" t="s">
        <v>3752</v>
      </c>
      <c r="F125" s="21">
        <v>2</v>
      </c>
      <c r="G125" s="21">
        <v>1</v>
      </c>
      <c r="H125" s="16"/>
      <c r="I125" s="16"/>
      <c r="J125" s="16"/>
      <c r="K125" s="16"/>
      <c r="L125" s="16"/>
      <c r="M125" s="16" t="s">
        <v>22</v>
      </c>
      <c r="N125" s="16" t="s">
        <v>22</v>
      </c>
      <c r="O125" s="16"/>
      <c r="P125" s="1"/>
      <c r="Q125" s="890">
        <f>F125*G125*ROUND(P125, 2)</f>
        <v>0</v>
      </c>
      <c r="R125" s="412"/>
      <c r="S125" s="412"/>
    </row>
    <row r="126" spans="1:19" s="76" customFormat="1" ht="25.5" x14ac:dyDescent="0.25">
      <c r="A126" s="887" t="s">
        <v>604</v>
      </c>
      <c r="B126" s="66" t="s">
        <v>18</v>
      </c>
      <c r="C126" s="20" t="s">
        <v>455</v>
      </c>
      <c r="D126" s="20" t="s">
        <v>444</v>
      </c>
      <c r="E126" s="535" t="s">
        <v>3752</v>
      </c>
      <c r="F126" s="21">
        <v>2</v>
      </c>
      <c r="G126" s="21">
        <v>1</v>
      </c>
      <c r="H126" s="16"/>
      <c r="I126" s="16"/>
      <c r="J126" s="16"/>
      <c r="K126" s="16"/>
      <c r="L126" s="16"/>
      <c r="M126" s="16" t="s">
        <v>22</v>
      </c>
      <c r="N126" s="16" t="s">
        <v>22</v>
      </c>
      <c r="O126" s="16"/>
      <c r="P126" s="1"/>
      <c r="Q126" s="890">
        <f>F126*G126*ROUND(P126, 2)</f>
        <v>0</v>
      </c>
      <c r="R126" s="412"/>
      <c r="S126" s="412"/>
    </row>
    <row r="127" spans="1:19" s="76" customFormat="1" x14ac:dyDescent="0.25">
      <c r="A127" s="887" t="s">
        <v>605</v>
      </c>
      <c r="B127" s="66" t="s">
        <v>18</v>
      </c>
      <c r="C127" s="20" t="s">
        <v>455</v>
      </c>
      <c r="D127" s="20" t="s">
        <v>20</v>
      </c>
      <c r="E127" s="535" t="s">
        <v>3752</v>
      </c>
      <c r="F127" s="21">
        <v>1</v>
      </c>
      <c r="G127" s="21">
        <v>1</v>
      </c>
      <c r="H127" s="16"/>
      <c r="I127" s="16"/>
      <c r="J127" s="16"/>
      <c r="K127" s="16"/>
      <c r="L127" s="16"/>
      <c r="M127" s="16"/>
      <c r="N127" s="16"/>
      <c r="O127" s="16" t="s">
        <v>22</v>
      </c>
      <c r="P127" s="1"/>
      <c r="Q127" s="890">
        <f>F127*G127*ROUND(P127, 2)</f>
        <v>0</v>
      </c>
      <c r="R127" s="455"/>
      <c r="S127" s="412"/>
    </row>
    <row r="128" spans="1:19" s="76" customFormat="1" x14ac:dyDescent="0.25">
      <c r="A128" s="887" t="s">
        <v>606</v>
      </c>
      <c r="B128" s="66" t="s">
        <v>18</v>
      </c>
      <c r="C128" s="20" t="s">
        <v>456</v>
      </c>
      <c r="D128" s="20" t="s">
        <v>24</v>
      </c>
      <c r="E128" s="535"/>
      <c r="F128" s="21">
        <v>52</v>
      </c>
      <c r="G128" s="21">
        <v>1</v>
      </c>
      <c r="H128" s="16"/>
      <c r="I128" s="16" t="s">
        <v>22</v>
      </c>
      <c r="J128" s="16"/>
      <c r="K128" s="16"/>
      <c r="L128" s="16"/>
      <c r="M128" s="16"/>
      <c r="N128" s="16"/>
      <c r="O128" s="16"/>
      <c r="P128" s="1591" t="s">
        <v>19</v>
      </c>
      <c r="Q128" s="1592"/>
      <c r="R128" s="412"/>
      <c r="S128" s="412"/>
    </row>
    <row r="129" spans="1:19" s="76" customFormat="1" x14ac:dyDescent="0.25">
      <c r="A129" s="887" t="s">
        <v>607</v>
      </c>
      <c r="B129" s="66" t="s">
        <v>18</v>
      </c>
      <c r="C129" s="20" t="s">
        <v>456</v>
      </c>
      <c r="D129" s="9" t="s">
        <v>23</v>
      </c>
      <c r="E129" s="535"/>
      <c r="F129" s="21">
        <v>52</v>
      </c>
      <c r="G129" s="21">
        <v>1</v>
      </c>
      <c r="H129" s="16"/>
      <c r="I129" s="16" t="s">
        <v>22</v>
      </c>
      <c r="J129" s="16"/>
      <c r="K129" s="16"/>
      <c r="L129" s="16"/>
      <c r="M129" s="16"/>
      <c r="N129" s="16"/>
      <c r="O129" s="16"/>
      <c r="P129" s="1591" t="s">
        <v>19</v>
      </c>
      <c r="Q129" s="1592"/>
      <c r="R129" s="412"/>
      <c r="S129" s="412"/>
    </row>
    <row r="130" spans="1:19" s="76" customFormat="1" ht="25.5" x14ac:dyDescent="0.25">
      <c r="A130" s="887" t="s">
        <v>608</v>
      </c>
      <c r="B130" s="66" t="s">
        <v>18</v>
      </c>
      <c r="C130" s="20" t="s">
        <v>456</v>
      </c>
      <c r="D130" s="20" t="s">
        <v>124</v>
      </c>
      <c r="E130" s="535"/>
      <c r="F130" s="21">
        <v>52</v>
      </c>
      <c r="G130" s="21">
        <v>1</v>
      </c>
      <c r="H130" s="16"/>
      <c r="I130" s="16" t="s">
        <v>22</v>
      </c>
      <c r="J130" s="16"/>
      <c r="K130" s="16"/>
      <c r="L130" s="16"/>
      <c r="M130" s="16"/>
      <c r="N130" s="16"/>
      <c r="O130" s="16"/>
      <c r="P130" s="1554" t="s">
        <v>19</v>
      </c>
      <c r="Q130" s="1555"/>
      <c r="R130" s="412"/>
      <c r="S130" s="412"/>
    </row>
    <row r="131" spans="1:19" s="76" customFormat="1" x14ac:dyDescent="0.25">
      <c r="A131" s="887" t="s">
        <v>609</v>
      </c>
      <c r="B131" s="66" t="s">
        <v>18</v>
      </c>
      <c r="C131" s="20" t="s">
        <v>456</v>
      </c>
      <c r="D131" s="20" t="s">
        <v>125</v>
      </c>
      <c r="E131" s="535"/>
      <c r="F131" s="21">
        <v>52</v>
      </c>
      <c r="G131" s="21">
        <v>1</v>
      </c>
      <c r="H131" s="16"/>
      <c r="I131" s="16" t="s">
        <v>22</v>
      </c>
      <c r="J131" s="16"/>
      <c r="K131" s="16"/>
      <c r="L131" s="16"/>
      <c r="M131" s="16"/>
      <c r="N131" s="16"/>
      <c r="O131" s="16"/>
      <c r="P131" s="1591" t="s">
        <v>19</v>
      </c>
      <c r="Q131" s="1592"/>
      <c r="R131" s="412"/>
      <c r="S131" s="412"/>
    </row>
    <row r="132" spans="1:19" s="76" customFormat="1" x14ac:dyDescent="0.25">
      <c r="A132" s="887" t="s">
        <v>610</v>
      </c>
      <c r="B132" s="66" t="s">
        <v>18</v>
      </c>
      <c r="C132" s="20" t="s">
        <v>456</v>
      </c>
      <c r="D132" s="20" t="s">
        <v>21</v>
      </c>
      <c r="E132" s="535"/>
      <c r="F132" s="21">
        <v>12</v>
      </c>
      <c r="G132" s="21">
        <v>1</v>
      </c>
      <c r="H132" s="16"/>
      <c r="I132" s="16"/>
      <c r="J132" s="16" t="s">
        <v>22</v>
      </c>
      <c r="K132" s="16"/>
      <c r="L132" s="16"/>
      <c r="M132" s="16"/>
      <c r="N132" s="16"/>
      <c r="O132" s="16"/>
      <c r="P132" s="1554" t="s">
        <v>19</v>
      </c>
      <c r="Q132" s="1555"/>
      <c r="R132" s="412"/>
      <c r="S132" s="412"/>
    </row>
    <row r="133" spans="1:19" s="76" customFormat="1" x14ac:dyDescent="0.25">
      <c r="A133" s="887" t="s">
        <v>611</v>
      </c>
      <c r="B133" s="66" t="s">
        <v>18</v>
      </c>
      <c r="C133" s="20" t="s">
        <v>456</v>
      </c>
      <c r="D133" s="20" t="s">
        <v>128</v>
      </c>
      <c r="E133" s="535" t="s">
        <v>3752</v>
      </c>
      <c r="F133" s="21">
        <v>2</v>
      </c>
      <c r="G133" s="21">
        <v>1</v>
      </c>
      <c r="H133" s="16"/>
      <c r="I133" s="16"/>
      <c r="J133" s="16"/>
      <c r="K133" s="16"/>
      <c r="L133" s="16"/>
      <c r="M133" s="16" t="s">
        <v>22</v>
      </c>
      <c r="N133" s="16" t="s">
        <v>22</v>
      </c>
      <c r="O133" s="16"/>
      <c r="P133" s="1"/>
      <c r="Q133" s="890">
        <f>F133*G133*ROUND(P133, 2)</f>
        <v>0</v>
      </c>
      <c r="R133" s="412"/>
      <c r="S133" s="412"/>
    </row>
    <row r="134" spans="1:19" s="76" customFormat="1" x14ac:dyDescent="0.25">
      <c r="A134" s="887" t="s">
        <v>612</v>
      </c>
      <c r="B134" s="66" t="s">
        <v>18</v>
      </c>
      <c r="C134" s="20" t="s">
        <v>456</v>
      </c>
      <c r="D134" s="20" t="s">
        <v>26</v>
      </c>
      <c r="E134" s="535" t="s">
        <v>3752</v>
      </c>
      <c r="F134" s="21">
        <v>2</v>
      </c>
      <c r="G134" s="21">
        <v>1</v>
      </c>
      <c r="H134" s="16"/>
      <c r="I134" s="16"/>
      <c r="J134" s="16"/>
      <c r="K134" s="16"/>
      <c r="L134" s="16"/>
      <c r="M134" s="16" t="s">
        <v>22</v>
      </c>
      <c r="N134" s="16" t="s">
        <v>22</v>
      </c>
      <c r="O134" s="16"/>
      <c r="P134" s="1"/>
      <c r="Q134" s="890">
        <f t="shared" ref="Q134:Q144" si="12">F134*G134*ROUND(P134, 2)</f>
        <v>0</v>
      </c>
      <c r="R134" s="412"/>
      <c r="S134" s="412"/>
    </row>
    <row r="135" spans="1:19" s="76" customFormat="1" x14ac:dyDescent="0.25">
      <c r="A135" s="887" t="s">
        <v>613</v>
      </c>
      <c r="B135" s="66" t="s">
        <v>18</v>
      </c>
      <c r="C135" s="20" t="s">
        <v>456</v>
      </c>
      <c r="D135" s="9" t="s">
        <v>130</v>
      </c>
      <c r="E135" s="535" t="s">
        <v>3752</v>
      </c>
      <c r="F135" s="21">
        <v>2</v>
      </c>
      <c r="G135" s="21">
        <v>1</v>
      </c>
      <c r="H135" s="16"/>
      <c r="I135" s="16"/>
      <c r="J135" s="16"/>
      <c r="K135" s="16"/>
      <c r="L135" s="16"/>
      <c r="M135" s="16" t="s">
        <v>22</v>
      </c>
      <c r="N135" s="16" t="s">
        <v>22</v>
      </c>
      <c r="O135" s="16"/>
      <c r="P135" s="1"/>
      <c r="Q135" s="890">
        <f t="shared" si="12"/>
        <v>0</v>
      </c>
      <c r="R135" s="412"/>
      <c r="S135" s="412"/>
    </row>
    <row r="136" spans="1:19" s="76" customFormat="1" x14ac:dyDescent="0.25">
      <c r="A136" s="887" t="s">
        <v>614</v>
      </c>
      <c r="B136" s="66" t="s">
        <v>18</v>
      </c>
      <c r="C136" s="20" t="s">
        <v>456</v>
      </c>
      <c r="D136" s="9" t="s">
        <v>133</v>
      </c>
      <c r="E136" s="535" t="s">
        <v>3752</v>
      </c>
      <c r="F136" s="21">
        <v>2</v>
      </c>
      <c r="G136" s="21">
        <v>2</v>
      </c>
      <c r="H136" s="16"/>
      <c r="I136" s="16"/>
      <c r="J136" s="16"/>
      <c r="K136" s="16"/>
      <c r="L136" s="16"/>
      <c r="M136" s="16" t="s">
        <v>22</v>
      </c>
      <c r="N136" s="16" t="s">
        <v>22</v>
      </c>
      <c r="O136" s="16"/>
      <c r="P136" s="1"/>
      <c r="Q136" s="890">
        <f t="shared" si="12"/>
        <v>0</v>
      </c>
      <c r="R136" s="412"/>
      <c r="S136" s="412"/>
    </row>
    <row r="137" spans="1:19" s="76" customFormat="1" x14ac:dyDescent="0.25">
      <c r="A137" s="887" t="s">
        <v>615</v>
      </c>
      <c r="B137" s="66" t="s">
        <v>18</v>
      </c>
      <c r="C137" s="20" t="s">
        <v>456</v>
      </c>
      <c r="D137" s="20" t="s">
        <v>441</v>
      </c>
      <c r="E137" s="535" t="s">
        <v>3752</v>
      </c>
      <c r="F137" s="21">
        <v>2</v>
      </c>
      <c r="G137" s="21">
        <v>1</v>
      </c>
      <c r="H137" s="16"/>
      <c r="I137" s="16"/>
      <c r="J137" s="16"/>
      <c r="K137" s="16"/>
      <c r="L137" s="16"/>
      <c r="M137" s="16" t="s">
        <v>22</v>
      </c>
      <c r="N137" s="16" t="s">
        <v>22</v>
      </c>
      <c r="O137" s="16"/>
      <c r="P137" s="1"/>
      <c r="Q137" s="890">
        <f t="shared" si="12"/>
        <v>0</v>
      </c>
      <c r="R137" s="412"/>
      <c r="S137" s="412"/>
    </row>
    <row r="138" spans="1:19" s="76" customFormat="1" x14ac:dyDescent="0.25">
      <c r="A138" s="887" t="s">
        <v>616</v>
      </c>
      <c r="B138" s="66" t="s">
        <v>18</v>
      </c>
      <c r="C138" s="20" t="s">
        <v>456</v>
      </c>
      <c r="D138" s="20" t="s">
        <v>434</v>
      </c>
      <c r="E138" s="535" t="s">
        <v>3752</v>
      </c>
      <c r="F138" s="21">
        <v>2</v>
      </c>
      <c r="G138" s="21">
        <v>1</v>
      </c>
      <c r="H138" s="16"/>
      <c r="I138" s="16"/>
      <c r="J138" s="16"/>
      <c r="K138" s="16"/>
      <c r="L138" s="16"/>
      <c r="M138" s="16" t="s">
        <v>22</v>
      </c>
      <c r="N138" s="16" t="s">
        <v>22</v>
      </c>
      <c r="O138" s="16"/>
      <c r="P138" s="1"/>
      <c r="Q138" s="890">
        <f t="shared" si="12"/>
        <v>0</v>
      </c>
      <c r="R138" s="412"/>
      <c r="S138" s="412"/>
    </row>
    <row r="139" spans="1:19" s="76" customFormat="1" x14ac:dyDescent="0.25">
      <c r="A139" s="887" t="s">
        <v>617</v>
      </c>
      <c r="B139" s="66" t="s">
        <v>18</v>
      </c>
      <c r="C139" s="20" t="s">
        <v>456</v>
      </c>
      <c r="D139" s="20" t="s">
        <v>136</v>
      </c>
      <c r="E139" s="535" t="s">
        <v>3752</v>
      </c>
      <c r="F139" s="21">
        <v>2</v>
      </c>
      <c r="G139" s="21">
        <v>1</v>
      </c>
      <c r="H139" s="16"/>
      <c r="I139" s="16"/>
      <c r="J139" s="16"/>
      <c r="K139" s="16"/>
      <c r="L139" s="16"/>
      <c r="M139" s="16" t="s">
        <v>22</v>
      </c>
      <c r="N139" s="16" t="s">
        <v>22</v>
      </c>
      <c r="O139" s="16"/>
      <c r="P139" s="1"/>
      <c r="Q139" s="890">
        <f t="shared" si="12"/>
        <v>0</v>
      </c>
      <c r="R139" s="412"/>
      <c r="S139" s="412"/>
    </row>
    <row r="140" spans="1:19" s="76" customFormat="1" x14ac:dyDescent="0.25">
      <c r="A140" s="887" t="s">
        <v>618</v>
      </c>
      <c r="B140" s="66" t="s">
        <v>18</v>
      </c>
      <c r="C140" s="20" t="s">
        <v>456</v>
      </c>
      <c r="D140" s="20" t="s">
        <v>316</v>
      </c>
      <c r="E140" s="535" t="s">
        <v>3752</v>
      </c>
      <c r="F140" s="21">
        <v>2</v>
      </c>
      <c r="G140" s="21">
        <v>1</v>
      </c>
      <c r="H140" s="16"/>
      <c r="I140" s="16"/>
      <c r="J140" s="16"/>
      <c r="K140" s="16"/>
      <c r="L140" s="16"/>
      <c r="M140" s="16" t="s">
        <v>22</v>
      </c>
      <c r="N140" s="16" t="s">
        <v>22</v>
      </c>
      <c r="O140" s="16"/>
      <c r="P140" s="1"/>
      <c r="Q140" s="890">
        <f t="shared" si="12"/>
        <v>0</v>
      </c>
      <c r="R140" s="412"/>
      <c r="S140" s="412"/>
    </row>
    <row r="141" spans="1:19" s="76" customFormat="1" x14ac:dyDescent="0.25">
      <c r="A141" s="887" t="s">
        <v>619</v>
      </c>
      <c r="B141" s="66" t="s">
        <v>18</v>
      </c>
      <c r="C141" s="20" t="s">
        <v>456</v>
      </c>
      <c r="D141" s="20" t="s">
        <v>435</v>
      </c>
      <c r="E141" s="535" t="s">
        <v>3752</v>
      </c>
      <c r="F141" s="21">
        <v>2</v>
      </c>
      <c r="G141" s="21">
        <v>1</v>
      </c>
      <c r="H141" s="16"/>
      <c r="I141" s="16"/>
      <c r="J141" s="16"/>
      <c r="K141" s="16"/>
      <c r="L141" s="16"/>
      <c r="M141" s="16" t="s">
        <v>22</v>
      </c>
      <c r="N141" s="16" t="s">
        <v>22</v>
      </c>
      <c r="O141" s="16"/>
      <c r="P141" s="1"/>
      <c r="Q141" s="890">
        <f t="shared" si="12"/>
        <v>0</v>
      </c>
      <c r="R141" s="412"/>
      <c r="S141" s="412"/>
    </row>
    <row r="142" spans="1:19" s="76" customFormat="1" x14ac:dyDescent="0.25">
      <c r="A142" s="887" t="s">
        <v>620</v>
      </c>
      <c r="B142" s="66" t="s">
        <v>18</v>
      </c>
      <c r="C142" s="20" t="s">
        <v>456</v>
      </c>
      <c r="D142" s="9" t="s">
        <v>437</v>
      </c>
      <c r="E142" s="535" t="s">
        <v>3752</v>
      </c>
      <c r="F142" s="21">
        <v>2</v>
      </c>
      <c r="G142" s="21">
        <v>1</v>
      </c>
      <c r="H142" s="16"/>
      <c r="I142" s="16"/>
      <c r="J142" s="16"/>
      <c r="K142" s="16"/>
      <c r="L142" s="16"/>
      <c r="M142" s="16" t="s">
        <v>22</v>
      </c>
      <c r="N142" s="16" t="s">
        <v>22</v>
      </c>
      <c r="O142" s="16"/>
      <c r="P142" s="1"/>
      <c r="Q142" s="890">
        <f t="shared" si="12"/>
        <v>0</v>
      </c>
      <c r="R142" s="412"/>
      <c r="S142" s="412"/>
    </row>
    <row r="143" spans="1:19" s="76" customFormat="1" x14ac:dyDescent="0.25">
      <c r="A143" s="887" t="s">
        <v>621</v>
      </c>
      <c r="B143" s="66" t="s">
        <v>18</v>
      </c>
      <c r="C143" s="20" t="s">
        <v>456</v>
      </c>
      <c r="D143" s="9" t="s">
        <v>439</v>
      </c>
      <c r="E143" s="535" t="s">
        <v>3752</v>
      </c>
      <c r="F143" s="21">
        <v>2</v>
      </c>
      <c r="G143" s="21">
        <v>1</v>
      </c>
      <c r="H143" s="16"/>
      <c r="I143" s="16"/>
      <c r="J143" s="16"/>
      <c r="K143" s="16"/>
      <c r="L143" s="16"/>
      <c r="M143" s="16" t="s">
        <v>22</v>
      </c>
      <c r="N143" s="16" t="s">
        <v>22</v>
      </c>
      <c r="O143" s="16"/>
      <c r="P143" s="1"/>
      <c r="Q143" s="890">
        <f t="shared" si="12"/>
        <v>0</v>
      </c>
      <c r="R143" s="412"/>
      <c r="S143" s="412"/>
    </row>
    <row r="144" spans="1:19" s="76" customFormat="1" x14ac:dyDescent="0.25">
      <c r="A144" s="887" t="s">
        <v>622</v>
      </c>
      <c r="B144" s="66" t="s">
        <v>18</v>
      </c>
      <c r="C144" s="20" t="s">
        <v>456</v>
      </c>
      <c r="D144" s="20" t="s">
        <v>438</v>
      </c>
      <c r="E144" s="535" t="s">
        <v>3752</v>
      </c>
      <c r="F144" s="21">
        <v>2</v>
      </c>
      <c r="G144" s="21">
        <v>1</v>
      </c>
      <c r="H144" s="16"/>
      <c r="I144" s="16"/>
      <c r="J144" s="16"/>
      <c r="K144" s="16"/>
      <c r="L144" s="16"/>
      <c r="M144" s="16" t="s">
        <v>22</v>
      </c>
      <c r="N144" s="16" t="s">
        <v>22</v>
      </c>
      <c r="O144" s="16"/>
      <c r="P144" s="1"/>
      <c r="Q144" s="890">
        <f t="shared" si="12"/>
        <v>0</v>
      </c>
      <c r="R144" s="412"/>
      <c r="S144" s="412"/>
    </row>
    <row r="145" spans="1:19" s="76" customFormat="1" ht="15.75" thickBot="1" x14ac:dyDescent="0.3">
      <c r="A145" s="901" t="s">
        <v>623</v>
      </c>
      <c r="B145" s="910" t="s">
        <v>18</v>
      </c>
      <c r="C145" s="399" t="s">
        <v>456</v>
      </c>
      <c r="D145" s="399" t="s">
        <v>20</v>
      </c>
      <c r="E145" s="1276" t="s">
        <v>3752</v>
      </c>
      <c r="F145" s="471">
        <v>1</v>
      </c>
      <c r="G145" s="471">
        <v>1</v>
      </c>
      <c r="H145" s="403"/>
      <c r="I145" s="403"/>
      <c r="J145" s="403"/>
      <c r="K145" s="403"/>
      <c r="L145" s="403"/>
      <c r="M145" s="403"/>
      <c r="N145" s="403"/>
      <c r="O145" s="403" t="s">
        <v>22</v>
      </c>
      <c r="P145" s="917"/>
      <c r="Q145" s="918">
        <f t="shared" ref="Q145" si="13">F145*G145*ROUND(P145, 2)</f>
        <v>0</v>
      </c>
      <c r="R145" s="455"/>
      <c r="S145" s="412"/>
    </row>
    <row r="146" spans="1:19" s="76" customFormat="1" x14ac:dyDescent="0.25">
      <c r="A146" s="886"/>
      <c r="B146" s="1556" t="s">
        <v>420</v>
      </c>
      <c r="C146" s="1556"/>
      <c r="D146" s="1556"/>
      <c r="E146" s="1556"/>
      <c r="F146" s="1556"/>
      <c r="G146" s="1556"/>
      <c r="H146" s="1556"/>
      <c r="I146" s="1556"/>
      <c r="J146" s="1556"/>
      <c r="K146" s="1556"/>
      <c r="L146" s="1556"/>
      <c r="M146" s="1556"/>
      <c r="N146" s="1556"/>
      <c r="O146" s="1556"/>
      <c r="P146" s="1556"/>
      <c r="Q146" s="1557"/>
      <c r="R146" s="412"/>
      <c r="S146" s="412"/>
    </row>
    <row r="147" spans="1:19" s="76" customFormat="1" x14ac:dyDescent="0.25">
      <c r="A147" s="887" t="s">
        <v>624</v>
      </c>
      <c r="B147" s="66" t="s">
        <v>17</v>
      </c>
      <c r="C147" s="20" t="s">
        <v>390</v>
      </c>
      <c r="D147" s="20" t="s">
        <v>24</v>
      </c>
      <c r="E147" s="535"/>
      <c r="F147" s="21">
        <v>52</v>
      </c>
      <c r="G147" s="21">
        <v>1</v>
      </c>
      <c r="H147" s="16"/>
      <c r="I147" s="16" t="s">
        <v>22</v>
      </c>
      <c r="J147" s="16"/>
      <c r="K147" s="16"/>
      <c r="L147" s="16"/>
      <c r="M147" s="16"/>
      <c r="N147" s="16"/>
      <c r="O147" s="16"/>
      <c r="P147" s="1554" t="s">
        <v>19</v>
      </c>
      <c r="Q147" s="1555"/>
      <c r="R147" s="412"/>
      <c r="S147" s="412"/>
    </row>
    <row r="148" spans="1:19" s="76" customFormat="1" x14ac:dyDescent="0.25">
      <c r="A148" s="887" t="s">
        <v>625</v>
      </c>
      <c r="B148" s="66" t="s">
        <v>17</v>
      </c>
      <c r="C148" s="20" t="s">
        <v>390</v>
      </c>
      <c r="D148" s="9" t="s">
        <v>23</v>
      </c>
      <c r="E148" s="535"/>
      <c r="F148" s="21">
        <v>52</v>
      </c>
      <c r="G148" s="21">
        <v>1</v>
      </c>
      <c r="H148" s="8"/>
      <c r="I148" s="8" t="s">
        <v>22</v>
      </c>
      <c r="J148" s="8"/>
      <c r="K148" s="8"/>
      <c r="L148" s="8"/>
      <c r="M148" s="8"/>
      <c r="N148" s="8"/>
      <c r="O148" s="8"/>
      <c r="P148" s="1554" t="s">
        <v>19</v>
      </c>
      <c r="Q148" s="1555"/>
      <c r="R148" s="412"/>
      <c r="S148" s="412"/>
    </row>
    <row r="149" spans="1:19" s="76" customFormat="1" ht="25.5" x14ac:dyDescent="0.25">
      <c r="A149" s="887" t="s">
        <v>626</v>
      </c>
      <c r="B149" s="66" t="s">
        <v>17</v>
      </c>
      <c r="C149" s="20" t="s">
        <v>390</v>
      </c>
      <c r="D149" s="20" t="s">
        <v>124</v>
      </c>
      <c r="E149" s="535"/>
      <c r="F149" s="21">
        <v>52</v>
      </c>
      <c r="G149" s="21">
        <v>1</v>
      </c>
      <c r="H149" s="8"/>
      <c r="I149" s="8" t="s">
        <v>22</v>
      </c>
      <c r="J149" s="8"/>
      <c r="K149" s="8"/>
      <c r="L149" s="8"/>
      <c r="M149" s="8"/>
      <c r="N149" s="8"/>
      <c r="O149" s="8"/>
      <c r="P149" s="1591" t="s">
        <v>19</v>
      </c>
      <c r="Q149" s="1592"/>
      <c r="R149" s="412"/>
      <c r="S149" s="412"/>
    </row>
    <row r="150" spans="1:19" s="76" customFormat="1" x14ac:dyDescent="0.25">
      <c r="A150" s="887" t="s">
        <v>627</v>
      </c>
      <c r="B150" s="66" t="s">
        <v>17</v>
      </c>
      <c r="C150" s="20" t="s">
        <v>390</v>
      </c>
      <c r="D150" s="20" t="s">
        <v>125</v>
      </c>
      <c r="E150" s="535"/>
      <c r="F150" s="21">
        <v>52</v>
      </c>
      <c r="G150" s="21">
        <v>1</v>
      </c>
      <c r="H150" s="8"/>
      <c r="I150" s="8" t="s">
        <v>22</v>
      </c>
      <c r="J150" s="8"/>
      <c r="K150" s="8"/>
      <c r="L150" s="8"/>
      <c r="M150" s="8"/>
      <c r="N150" s="8"/>
      <c r="O150" s="8"/>
      <c r="P150" s="1554" t="s">
        <v>19</v>
      </c>
      <c r="Q150" s="1555"/>
      <c r="R150" s="412"/>
      <c r="S150" s="412"/>
    </row>
    <row r="151" spans="1:19" s="76" customFormat="1" x14ac:dyDescent="0.25">
      <c r="A151" s="887" t="s">
        <v>628</v>
      </c>
      <c r="B151" s="66" t="s">
        <v>17</v>
      </c>
      <c r="C151" s="20" t="s">
        <v>390</v>
      </c>
      <c r="D151" s="20" t="s">
        <v>126</v>
      </c>
      <c r="E151" s="535"/>
      <c r="F151" s="21">
        <v>12</v>
      </c>
      <c r="G151" s="21">
        <v>1</v>
      </c>
      <c r="H151" s="8"/>
      <c r="I151" s="8"/>
      <c r="J151" s="8" t="s">
        <v>22</v>
      </c>
      <c r="K151" s="8"/>
      <c r="L151" s="8"/>
      <c r="M151" s="8"/>
      <c r="N151" s="8"/>
      <c r="O151" s="8"/>
      <c r="P151" s="1554" t="s">
        <v>19</v>
      </c>
      <c r="Q151" s="1555"/>
      <c r="R151" s="412"/>
      <c r="S151" s="412"/>
    </row>
    <row r="152" spans="1:19" s="76" customFormat="1" x14ac:dyDescent="0.25">
      <c r="A152" s="887" t="s">
        <v>629</v>
      </c>
      <c r="B152" s="66" t="s">
        <v>17</v>
      </c>
      <c r="C152" s="20" t="s">
        <v>390</v>
      </c>
      <c r="D152" s="20" t="s">
        <v>127</v>
      </c>
      <c r="E152" s="535" t="s">
        <v>3752</v>
      </c>
      <c r="F152" s="21">
        <v>2</v>
      </c>
      <c r="G152" s="21">
        <v>1</v>
      </c>
      <c r="H152" s="8"/>
      <c r="I152" s="8"/>
      <c r="J152" s="8"/>
      <c r="K152" s="8"/>
      <c r="L152" s="8"/>
      <c r="M152" s="8" t="s">
        <v>22</v>
      </c>
      <c r="N152" s="8" t="s">
        <v>22</v>
      </c>
      <c r="O152" s="8"/>
      <c r="P152" s="1"/>
      <c r="Q152" s="890">
        <f>F152*G152*ROUND(P152, 2)</f>
        <v>0</v>
      </c>
      <c r="R152" s="412"/>
      <c r="S152" s="412"/>
    </row>
    <row r="153" spans="1:19" s="76" customFormat="1" x14ac:dyDescent="0.25">
      <c r="A153" s="887" t="s">
        <v>630</v>
      </c>
      <c r="B153" s="66" t="s">
        <v>17</v>
      </c>
      <c r="C153" s="20" t="s">
        <v>390</v>
      </c>
      <c r="D153" s="20" t="s">
        <v>128</v>
      </c>
      <c r="E153" s="535" t="s">
        <v>3752</v>
      </c>
      <c r="F153" s="21">
        <v>2</v>
      </c>
      <c r="G153" s="21">
        <v>1</v>
      </c>
      <c r="H153" s="8"/>
      <c r="I153" s="8"/>
      <c r="J153" s="8"/>
      <c r="K153" s="8"/>
      <c r="L153" s="8"/>
      <c r="M153" s="8" t="s">
        <v>22</v>
      </c>
      <c r="N153" s="8" t="s">
        <v>22</v>
      </c>
      <c r="O153" s="8"/>
      <c r="P153" s="1"/>
      <c r="Q153" s="890">
        <f t="shared" ref="Q153:Q165" si="14">F153*G153*ROUND(P153, 2)</f>
        <v>0</v>
      </c>
      <c r="R153" s="412"/>
      <c r="S153" s="412"/>
    </row>
    <row r="154" spans="1:19" s="76" customFormat="1" x14ac:dyDescent="0.25">
      <c r="A154" s="887" t="s">
        <v>631</v>
      </c>
      <c r="B154" s="66" t="s">
        <v>17</v>
      </c>
      <c r="C154" s="20" t="s">
        <v>390</v>
      </c>
      <c r="D154" s="20" t="s">
        <v>26</v>
      </c>
      <c r="E154" s="535" t="s">
        <v>3752</v>
      </c>
      <c r="F154" s="21">
        <v>2</v>
      </c>
      <c r="G154" s="21">
        <v>1</v>
      </c>
      <c r="H154" s="8"/>
      <c r="I154" s="8"/>
      <c r="J154" s="8"/>
      <c r="K154" s="8"/>
      <c r="L154" s="8"/>
      <c r="M154" s="8" t="s">
        <v>22</v>
      </c>
      <c r="N154" s="8" t="s">
        <v>22</v>
      </c>
      <c r="O154" s="8"/>
      <c r="P154" s="1"/>
      <c r="Q154" s="890">
        <f t="shared" si="14"/>
        <v>0</v>
      </c>
      <c r="R154" s="412"/>
      <c r="S154" s="412"/>
    </row>
    <row r="155" spans="1:19" s="76" customFormat="1" x14ac:dyDescent="0.25">
      <c r="A155" s="887" t="s">
        <v>632</v>
      </c>
      <c r="B155" s="66" t="s">
        <v>17</v>
      </c>
      <c r="C155" s="20" t="s">
        <v>390</v>
      </c>
      <c r="D155" s="9" t="s">
        <v>391</v>
      </c>
      <c r="E155" s="535" t="s">
        <v>3752</v>
      </c>
      <c r="F155" s="21">
        <v>2</v>
      </c>
      <c r="G155" s="21">
        <v>1</v>
      </c>
      <c r="H155" s="8"/>
      <c r="I155" s="8"/>
      <c r="J155" s="8"/>
      <c r="K155" s="8"/>
      <c r="L155" s="8"/>
      <c r="M155" s="8" t="s">
        <v>22</v>
      </c>
      <c r="N155" s="8" t="s">
        <v>22</v>
      </c>
      <c r="O155" s="8"/>
      <c r="P155" s="1"/>
      <c r="Q155" s="890">
        <f t="shared" si="14"/>
        <v>0</v>
      </c>
      <c r="R155" s="412"/>
      <c r="S155" s="412"/>
    </row>
    <row r="156" spans="1:19" s="76" customFormat="1" x14ac:dyDescent="0.25">
      <c r="A156" s="887" t="s">
        <v>633</v>
      </c>
      <c r="B156" s="66" t="s">
        <v>17</v>
      </c>
      <c r="C156" s="20" t="s">
        <v>390</v>
      </c>
      <c r="D156" s="9" t="s">
        <v>131</v>
      </c>
      <c r="E156" s="535" t="s">
        <v>3752</v>
      </c>
      <c r="F156" s="21">
        <v>2</v>
      </c>
      <c r="G156" s="21">
        <v>1</v>
      </c>
      <c r="H156" s="8"/>
      <c r="I156" s="8"/>
      <c r="J156" s="8"/>
      <c r="K156" s="8"/>
      <c r="L156" s="8"/>
      <c r="M156" s="8" t="s">
        <v>22</v>
      </c>
      <c r="N156" s="8" t="s">
        <v>22</v>
      </c>
      <c r="O156" s="8"/>
      <c r="P156" s="1"/>
      <c r="Q156" s="890">
        <f t="shared" si="14"/>
        <v>0</v>
      </c>
      <c r="R156" s="412"/>
      <c r="S156" s="412"/>
    </row>
    <row r="157" spans="1:19" s="76" customFormat="1" x14ac:dyDescent="0.25">
      <c r="A157" s="887" t="s">
        <v>634</v>
      </c>
      <c r="B157" s="66" t="s">
        <v>17</v>
      </c>
      <c r="C157" s="20" t="s">
        <v>390</v>
      </c>
      <c r="D157" s="9" t="s">
        <v>133</v>
      </c>
      <c r="E157" s="535" t="s">
        <v>3752</v>
      </c>
      <c r="F157" s="21">
        <v>2</v>
      </c>
      <c r="G157" s="21">
        <v>2</v>
      </c>
      <c r="H157" s="8"/>
      <c r="I157" s="8"/>
      <c r="J157" s="8"/>
      <c r="K157" s="8"/>
      <c r="L157" s="8"/>
      <c r="M157" s="8" t="s">
        <v>22</v>
      </c>
      <c r="N157" s="8" t="s">
        <v>22</v>
      </c>
      <c r="O157" s="8"/>
      <c r="P157" s="1"/>
      <c r="Q157" s="890">
        <f t="shared" si="14"/>
        <v>0</v>
      </c>
      <c r="R157" s="412"/>
      <c r="S157" s="412"/>
    </row>
    <row r="158" spans="1:19" s="76" customFormat="1" x14ac:dyDescent="0.25">
      <c r="A158" s="887" t="s">
        <v>635</v>
      </c>
      <c r="B158" s="66" t="s">
        <v>17</v>
      </c>
      <c r="C158" s="20" t="s">
        <v>390</v>
      </c>
      <c r="D158" s="20" t="s">
        <v>136</v>
      </c>
      <c r="E158" s="535" t="s">
        <v>3752</v>
      </c>
      <c r="F158" s="21">
        <v>2</v>
      </c>
      <c r="G158" s="21">
        <v>1</v>
      </c>
      <c r="H158" s="8"/>
      <c r="I158" s="8"/>
      <c r="J158" s="8"/>
      <c r="K158" s="8"/>
      <c r="L158" s="8"/>
      <c r="M158" s="8" t="s">
        <v>22</v>
      </c>
      <c r="N158" s="8" t="s">
        <v>22</v>
      </c>
      <c r="O158" s="8"/>
      <c r="P158" s="1"/>
      <c r="Q158" s="890">
        <f t="shared" si="14"/>
        <v>0</v>
      </c>
      <c r="R158" s="412"/>
      <c r="S158" s="412"/>
    </row>
    <row r="159" spans="1:19" s="76" customFormat="1" x14ac:dyDescent="0.25">
      <c r="A159" s="887" t="s">
        <v>636</v>
      </c>
      <c r="B159" s="66" t="s">
        <v>17</v>
      </c>
      <c r="C159" s="20" t="s">
        <v>390</v>
      </c>
      <c r="D159" s="9" t="s">
        <v>137</v>
      </c>
      <c r="E159" s="535" t="s">
        <v>3752</v>
      </c>
      <c r="F159" s="21">
        <v>2</v>
      </c>
      <c r="G159" s="21">
        <v>1</v>
      </c>
      <c r="H159" s="8"/>
      <c r="I159" s="8"/>
      <c r="J159" s="8"/>
      <c r="K159" s="8"/>
      <c r="L159" s="8"/>
      <c r="M159" s="8" t="s">
        <v>22</v>
      </c>
      <c r="N159" s="8" t="s">
        <v>22</v>
      </c>
      <c r="O159" s="8"/>
      <c r="P159" s="1"/>
      <c r="Q159" s="890">
        <f t="shared" si="14"/>
        <v>0</v>
      </c>
      <c r="R159" s="412"/>
      <c r="S159" s="412"/>
    </row>
    <row r="160" spans="1:19" s="76" customFormat="1" x14ac:dyDescent="0.25">
      <c r="A160" s="887" t="s">
        <v>637</v>
      </c>
      <c r="B160" s="66" t="s">
        <v>17</v>
      </c>
      <c r="C160" s="20" t="s">
        <v>390</v>
      </c>
      <c r="D160" s="9" t="s">
        <v>138</v>
      </c>
      <c r="E160" s="535" t="s">
        <v>3752</v>
      </c>
      <c r="F160" s="21">
        <v>2</v>
      </c>
      <c r="G160" s="21">
        <v>1</v>
      </c>
      <c r="H160" s="8"/>
      <c r="I160" s="8"/>
      <c r="J160" s="8"/>
      <c r="K160" s="8"/>
      <c r="L160" s="8"/>
      <c r="M160" s="8" t="s">
        <v>22</v>
      </c>
      <c r="N160" s="8" t="s">
        <v>22</v>
      </c>
      <c r="O160" s="8"/>
      <c r="P160" s="1"/>
      <c r="Q160" s="890">
        <f t="shared" si="14"/>
        <v>0</v>
      </c>
      <c r="R160" s="412"/>
      <c r="S160" s="412"/>
    </row>
    <row r="161" spans="1:19" s="76" customFormat="1" x14ac:dyDescent="0.25">
      <c r="A161" s="887" t="s">
        <v>638</v>
      </c>
      <c r="B161" s="66" t="s">
        <v>17</v>
      </c>
      <c r="C161" s="20" t="s">
        <v>390</v>
      </c>
      <c r="D161" s="9" t="s">
        <v>139</v>
      </c>
      <c r="E161" s="535" t="s">
        <v>3752</v>
      </c>
      <c r="F161" s="21">
        <v>2</v>
      </c>
      <c r="G161" s="21">
        <v>1</v>
      </c>
      <c r="H161" s="8"/>
      <c r="I161" s="8"/>
      <c r="J161" s="8"/>
      <c r="K161" s="8"/>
      <c r="L161" s="8"/>
      <c r="M161" s="8" t="s">
        <v>22</v>
      </c>
      <c r="N161" s="8" t="s">
        <v>22</v>
      </c>
      <c r="O161" s="8"/>
      <c r="P161" s="1"/>
      <c r="Q161" s="890">
        <f t="shared" si="14"/>
        <v>0</v>
      </c>
      <c r="R161" s="412"/>
      <c r="S161" s="412"/>
    </row>
    <row r="162" spans="1:19" s="76" customFormat="1" x14ac:dyDescent="0.25">
      <c r="A162" s="887" t="s">
        <v>639</v>
      </c>
      <c r="B162" s="66" t="s">
        <v>17</v>
      </c>
      <c r="C162" s="20" t="s">
        <v>390</v>
      </c>
      <c r="D162" s="9" t="s">
        <v>175</v>
      </c>
      <c r="E162" s="535" t="s">
        <v>3752</v>
      </c>
      <c r="F162" s="21">
        <v>2</v>
      </c>
      <c r="G162" s="21">
        <v>1</v>
      </c>
      <c r="H162" s="8"/>
      <c r="I162" s="8"/>
      <c r="J162" s="8"/>
      <c r="K162" s="8"/>
      <c r="L162" s="8"/>
      <c r="M162" s="8" t="s">
        <v>22</v>
      </c>
      <c r="N162" s="8" t="s">
        <v>22</v>
      </c>
      <c r="O162" s="8"/>
      <c r="P162" s="1"/>
      <c r="Q162" s="890">
        <f t="shared" si="14"/>
        <v>0</v>
      </c>
      <c r="R162" s="412"/>
      <c r="S162" s="412"/>
    </row>
    <row r="163" spans="1:19" s="76" customFormat="1" x14ac:dyDescent="0.25">
      <c r="A163" s="887" t="s">
        <v>640</v>
      </c>
      <c r="B163" s="66" t="s">
        <v>17</v>
      </c>
      <c r="C163" s="20" t="s">
        <v>390</v>
      </c>
      <c r="D163" s="9" t="s">
        <v>141</v>
      </c>
      <c r="E163" s="535" t="s">
        <v>3752</v>
      </c>
      <c r="F163" s="21">
        <v>2</v>
      </c>
      <c r="G163" s="21">
        <v>1</v>
      </c>
      <c r="H163" s="8"/>
      <c r="I163" s="8"/>
      <c r="J163" s="8"/>
      <c r="K163" s="8"/>
      <c r="L163" s="8"/>
      <c r="M163" s="8" t="s">
        <v>22</v>
      </c>
      <c r="N163" s="8" t="s">
        <v>22</v>
      </c>
      <c r="O163" s="8"/>
      <c r="P163" s="1"/>
      <c r="Q163" s="890">
        <f t="shared" si="14"/>
        <v>0</v>
      </c>
      <c r="R163" s="412"/>
      <c r="S163" s="412"/>
    </row>
    <row r="164" spans="1:19" s="76" customFormat="1" x14ac:dyDescent="0.25">
      <c r="A164" s="887" t="s">
        <v>641</v>
      </c>
      <c r="B164" s="66" t="s">
        <v>17</v>
      </c>
      <c r="C164" s="20" t="s">
        <v>390</v>
      </c>
      <c r="D164" s="9" t="s">
        <v>142</v>
      </c>
      <c r="E164" s="535" t="s">
        <v>3752</v>
      </c>
      <c r="F164" s="21">
        <v>2</v>
      </c>
      <c r="G164" s="21">
        <v>1</v>
      </c>
      <c r="H164" s="8"/>
      <c r="I164" s="8"/>
      <c r="J164" s="8"/>
      <c r="K164" s="8"/>
      <c r="L164" s="8"/>
      <c r="M164" s="8" t="s">
        <v>22</v>
      </c>
      <c r="N164" s="8" t="s">
        <v>22</v>
      </c>
      <c r="O164" s="8"/>
      <c r="P164" s="1"/>
      <c r="Q164" s="890">
        <f t="shared" si="14"/>
        <v>0</v>
      </c>
      <c r="R164" s="412"/>
      <c r="S164" s="412"/>
    </row>
    <row r="165" spans="1:19" s="76" customFormat="1" x14ac:dyDescent="0.25">
      <c r="A165" s="887" t="s">
        <v>642</v>
      </c>
      <c r="B165" s="66" t="s">
        <v>17</v>
      </c>
      <c r="C165" s="20" t="s">
        <v>390</v>
      </c>
      <c r="D165" s="9" t="s">
        <v>146</v>
      </c>
      <c r="E165" s="535" t="s">
        <v>3752</v>
      </c>
      <c r="F165" s="21">
        <v>2</v>
      </c>
      <c r="G165" s="21">
        <v>1</v>
      </c>
      <c r="H165" s="8"/>
      <c r="I165" s="8"/>
      <c r="J165" s="8"/>
      <c r="K165" s="8"/>
      <c r="L165" s="8"/>
      <c r="M165" s="8" t="s">
        <v>22</v>
      </c>
      <c r="N165" s="8" t="s">
        <v>22</v>
      </c>
      <c r="O165" s="8"/>
      <c r="P165" s="1"/>
      <c r="Q165" s="890">
        <f t="shared" si="14"/>
        <v>0</v>
      </c>
      <c r="R165" s="412"/>
      <c r="S165" s="412"/>
    </row>
    <row r="166" spans="1:19" s="76" customFormat="1" x14ac:dyDescent="0.25">
      <c r="A166" s="887" t="s">
        <v>643</v>
      </c>
      <c r="B166" s="66" t="s">
        <v>17</v>
      </c>
      <c r="C166" s="20" t="s">
        <v>390</v>
      </c>
      <c r="D166" s="20" t="s">
        <v>20</v>
      </c>
      <c r="E166" s="535" t="s">
        <v>3752</v>
      </c>
      <c r="F166" s="21">
        <v>1</v>
      </c>
      <c r="G166" s="21">
        <v>1</v>
      </c>
      <c r="H166" s="8"/>
      <c r="I166" s="8"/>
      <c r="J166" s="8"/>
      <c r="K166" s="8"/>
      <c r="L166" s="8"/>
      <c r="M166" s="8"/>
      <c r="N166" s="8"/>
      <c r="O166" s="8" t="s">
        <v>22</v>
      </c>
      <c r="P166" s="1"/>
      <c r="Q166" s="890">
        <f t="shared" ref="Q166" si="15">F166*G166*ROUND(P166, 2)</f>
        <v>0</v>
      </c>
      <c r="R166" s="455"/>
      <c r="S166" s="412"/>
    </row>
    <row r="167" spans="1:19" s="76" customFormat="1" x14ac:dyDescent="0.25">
      <c r="A167" s="887" t="s">
        <v>644</v>
      </c>
      <c r="B167" s="66" t="s">
        <v>17</v>
      </c>
      <c r="C167" s="20" t="s">
        <v>422</v>
      </c>
      <c r="D167" s="9" t="s">
        <v>149</v>
      </c>
      <c r="E167" s="535"/>
      <c r="F167" s="21">
        <v>52</v>
      </c>
      <c r="G167" s="21">
        <v>5</v>
      </c>
      <c r="H167" s="8"/>
      <c r="I167" s="8" t="s">
        <v>22</v>
      </c>
      <c r="J167" s="8"/>
      <c r="K167" s="8"/>
      <c r="L167" s="8"/>
      <c r="M167" s="8"/>
      <c r="N167" s="8"/>
      <c r="O167" s="8"/>
      <c r="P167" s="1554" t="s">
        <v>19</v>
      </c>
      <c r="Q167" s="1555"/>
      <c r="R167" s="412"/>
      <c r="S167" s="412"/>
    </row>
    <row r="168" spans="1:19" s="76" customFormat="1" x14ac:dyDescent="0.25">
      <c r="A168" s="887" t="s">
        <v>645</v>
      </c>
      <c r="B168" s="66" t="s">
        <v>17</v>
      </c>
      <c r="C168" s="20" t="s">
        <v>422</v>
      </c>
      <c r="D168" s="20" t="s">
        <v>126</v>
      </c>
      <c r="E168" s="535"/>
      <c r="F168" s="21">
        <v>52</v>
      </c>
      <c r="G168" s="21">
        <v>5</v>
      </c>
      <c r="H168" s="8"/>
      <c r="I168" s="8" t="s">
        <v>22</v>
      </c>
      <c r="J168" s="8"/>
      <c r="K168" s="8"/>
      <c r="L168" s="8"/>
      <c r="M168" s="8"/>
      <c r="N168" s="8"/>
      <c r="O168" s="8"/>
      <c r="P168" s="1554" t="s">
        <v>19</v>
      </c>
      <c r="Q168" s="1555"/>
      <c r="R168" s="412"/>
      <c r="S168" s="412"/>
    </row>
    <row r="169" spans="1:19" s="76" customFormat="1" x14ac:dyDescent="0.25">
      <c r="A169" s="887" t="s">
        <v>646</v>
      </c>
      <c r="B169" s="66" t="s">
        <v>17</v>
      </c>
      <c r="C169" s="20" t="s">
        <v>422</v>
      </c>
      <c r="D169" s="20" t="s">
        <v>127</v>
      </c>
      <c r="E169" s="535" t="s">
        <v>3752</v>
      </c>
      <c r="F169" s="21">
        <v>2</v>
      </c>
      <c r="G169" s="21">
        <v>1</v>
      </c>
      <c r="H169" s="8"/>
      <c r="I169" s="8"/>
      <c r="J169" s="8"/>
      <c r="K169" s="8"/>
      <c r="L169" s="8"/>
      <c r="M169" s="8" t="s">
        <v>22</v>
      </c>
      <c r="N169" s="8" t="s">
        <v>22</v>
      </c>
      <c r="O169" s="8"/>
      <c r="P169" s="1"/>
      <c r="Q169" s="890">
        <f>F169*G169*ROUND(P169, 2)</f>
        <v>0</v>
      </c>
      <c r="R169" s="412"/>
      <c r="S169" s="412"/>
    </row>
    <row r="170" spans="1:19" s="76" customFormat="1" x14ac:dyDescent="0.25">
      <c r="A170" s="887" t="s">
        <v>647</v>
      </c>
      <c r="B170" s="66" t="s">
        <v>17</v>
      </c>
      <c r="C170" s="20" t="s">
        <v>422</v>
      </c>
      <c r="D170" s="9" t="s">
        <v>137</v>
      </c>
      <c r="E170" s="535" t="s">
        <v>3752</v>
      </c>
      <c r="F170" s="21">
        <v>2</v>
      </c>
      <c r="G170" s="21">
        <v>1</v>
      </c>
      <c r="H170" s="8"/>
      <c r="I170" s="8"/>
      <c r="J170" s="8"/>
      <c r="K170" s="8"/>
      <c r="L170" s="8"/>
      <c r="M170" s="8" t="s">
        <v>22</v>
      </c>
      <c r="N170" s="8" t="s">
        <v>22</v>
      </c>
      <c r="O170" s="8"/>
      <c r="P170" s="1"/>
      <c r="Q170" s="890">
        <f t="shared" ref="Q170:Q175" si="16">F170*G170*ROUND(P170, 2)</f>
        <v>0</v>
      </c>
      <c r="R170" s="412"/>
      <c r="S170" s="412"/>
    </row>
    <row r="171" spans="1:19" s="76" customFormat="1" x14ac:dyDescent="0.25">
      <c r="A171" s="887" t="s">
        <v>648</v>
      </c>
      <c r="B171" s="66" t="s">
        <v>17</v>
      </c>
      <c r="C171" s="20" t="s">
        <v>422</v>
      </c>
      <c r="D171" s="9" t="s">
        <v>151</v>
      </c>
      <c r="E171" s="535" t="s">
        <v>3752</v>
      </c>
      <c r="F171" s="21">
        <v>2</v>
      </c>
      <c r="G171" s="21">
        <v>1</v>
      </c>
      <c r="H171" s="8"/>
      <c r="I171" s="8"/>
      <c r="J171" s="8"/>
      <c r="K171" s="8"/>
      <c r="L171" s="8"/>
      <c r="M171" s="8" t="s">
        <v>22</v>
      </c>
      <c r="N171" s="8" t="s">
        <v>22</v>
      </c>
      <c r="O171" s="8"/>
      <c r="P171" s="1"/>
      <c r="Q171" s="890">
        <f t="shared" si="16"/>
        <v>0</v>
      </c>
      <c r="R171" s="412"/>
      <c r="S171" s="412"/>
    </row>
    <row r="172" spans="1:19" s="76" customFormat="1" x14ac:dyDescent="0.25">
      <c r="A172" s="887" t="s">
        <v>649</v>
      </c>
      <c r="B172" s="66" t="s">
        <v>17</v>
      </c>
      <c r="C172" s="20" t="s">
        <v>422</v>
      </c>
      <c r="D172" s="9" t="s">
        <v>139</v>
      </c>
      <c r="E172" s="535" t="s">
        <v>3752</v>
      </c>
      <c r="F172" s="21">
        <v>2</v>
      </c>
      <c r="G172" s="21">
        <v>1</v>
      </c>
      <c r="H172" s="8"/>
      <c r="I172" s="8"/>
      <c r="J172" s="8"/>
      <c r="K172" s="8"/>
      <c r="L172" s="8"/>
      <c r="M172" s="8" t="s">
        <v>22</v>
      </c>
      <c r="N172" s="8" t="s">
        <v>22</v>
      </c>
      <c r="O172" s="8"/>
      <c r="P172" s="1"/>
      <c r="Q172" s="890">
        <f t="shared" si="16"/>
        <v>0</v>
      </c>
      <c r="R172" s="412"/>
      <c r="S172" s="412"/>
    </row>
    <row r="173" spans="1:19" s="76" customFormat="1" x14ac:dyDescent="0.25">
      <c r="A173" s="887" t="s">
        <v>650</v>
      </c>
      <c r="B173" s="66" t="s">
        <v>17</v>
      </c>
      <c r="C173" s="20" t="s">
        <v>422</v>
      </c>
      <c r="D173" s="9" t="s">
        <v>131</v>
      </c>
      <c r="E173" s="535" t="s">
        <v>3752</v>
      </c>
      <c r="F173" s="21">
        <v>2</v>
      </c>
      <c r="G173" s="21">
        <v>1</v>
      </c>
      <c r="H173" s="8"/>
      <c r="I173" s="8"/>
      <c r="J173" s="8"/>
      <c r="K173" s="8"/>
      <c r="L173" s="8"/>
      <c r="M173" s="8" t="s">
        <v>22</v>
      </c>
      <c r="N173" s="8" t="s">
        <v>22</v>
      </c>
      <c r="O173" s="8"/>
      <c r="P173" s="1"/>
      <c r="Q173" s="890">
        <f t="shared" si="16"/>
        <v>0</v>
      </c>
      <c r="R173" s="412"/>
      <c r="S173" s="412"/>
    </row>
    <row r="174" spans="1:19" s="76" customFormat="1" x14ac:dyDescent="0.25">
      <c r="A174" s="887" t="s">
        <v>651</v>
      </c>
      <c r="B174" s="66" t="s">
        <v>17</v>
      </c>
      <c r="C174" s="20" t="s">
        <v>422</v>
      </c>
      <c r="D174" s="9" t="s">
        <v>141</v>
      </c>
      <c r="E174" s="535" t="s">
        <v>3752</v>
      </c>
      <c r="F174" s="21">
        <v>2</v>
      </c>
      <c r="G174" s="21">
        <v>1</v>
      </c>
      <c r="H174" s="8"/>
      <c r="I174" s="8"/>
      <c r="J174" s="8"/>
      <c r="K174" s="8"/>
      <c r="L174" s="8"/>
      <c r="M174" s="8" t="s">
        <v>22</v>
      </c>
      <c r="N174" s="8" t="s">
        <v>22</v>
      </c>
      <c r="O174" s="8"/>
      <c r="P174" s="1"/>
      <c r="Q174" s="890">
        <f t="shared" si="16"/>
        <v>0</v>
      </c>
      <c r="R174" s="412"/>
      <c r="S174" s="412"/>
    </row>
    <row r="175" spans="1:19" s="76" customFormat="1" x14ac:dyDescent="0.25">
      <c r="A175" s="887" t="s">
        <v>652</v>
      </c>
      <c r="B175" s="66" t="s">
        <v>17</v>
      </c>
      <c r="C175" s="20" t="s">
        <v>422</v>
      </c>
      <c r="D175" s="9" t="s">
        <v>142</v>
      </c>
      <c r="E175" s="535" t="s">
        <v>3752</v>
      </c>
      <c r="F175" s="21">
        <v>2</v>
      </c>
      <c r="G175" s="21">
        <v>1</v>
      </c>
      <c r="H175" s="8"/>
      <c r="I175" s="8"/>
      <c r="J175" s="8"/>
      <c r="K175" s="8"/>
      <c r="L175" s="8"/>
      <c r="M175" s="8" t="s">
        <v>22</v>
      </c>
      <c r="N175" s="8" t="s">
        <v>22</v>
      </c>
      <c r="O175" s="8"/>
      <c r="P175" s="1"/>
      <c r="Q175" s="890">
        <f t="shared" si="16"/>
        <v>0</v>
      </c>
      <c r="R175" s="412"/>
      <c r="S175" s="412"/>
    </row>
    <row r="176" spans="1:19" s="76" customFormat="1" ht="15.75" thickBot="1" x14ac:dyDescent="0.3">
      <c r="A176" s="901" t="s">
        <v>653</v>
      </c>
      <c r="B176" s="66" t="s">
        <v>17</v>
      </c>
      <c r="C176" s="20" t="s">
        <v>422</v>
      </c>
      <c r="D176" s="9" t="s">
        <v>146</v>
      </c>
      <c r="E176" s="534" t="s">
        <v>3752</v>
      </c>
      <c r="F176" s="21">
        <v>2</v>
      </c>
      <c r="G176" s="21">
        <v>1</v>
      </c>
      <c r="H176" s="8"/>
      <c r="I176" s="8"/>
      <c r="J176" s="8"/>
      <c r="K176" s="8"/>
      <c r="L176" s="8"/>
      <c r="M176" s="8" t="s">
        <v>22</v>
      </c>
      <c r="N176" s="8" t="s">
        <v>22</v>
      </c>
      <c r="O176" s="8"/>
      <c r="P176" s="1"/>
      <c r="Q176" s="890">
        <f>F176*G176*ROUND(P176, 2)</f>
        <v>0</v>
      </c>
      <c r="R176" s="412"/>
      <c r="S176" s="412"/>
    </row>
    <row r="177" spans="1:19" s="76" customFormat="1" x14ac:dyDescent="0.25">
      <c r="A177" s="886"/>
      <c r="B177" s="1556" t="s">
        <v>423</v>
      </c>
      <c r="C177" s="1556"/>
      <c r="D177" s="1556"/>
      <c r="E177" s="1556"/>
      <c r="F177" s="1556"/>
      <c r="G177" s="1556"/>
      <c r="H177" s="1556"/>
      <c r="I177" s="1556"/>
      <c r="J177" s="1556"/>
      <c r="K177" s="1556"/>
      <c r="L177" s="1556"/>
      <c r="M177" s="1556"/>
      <c r="N177" s="1556"/>
      <c r="O177" s="1556"/>
      <c r="P177" s="1556"/>
      <c r="Q177" s="1557"/>
      <c r="R177" s="412"/>
      <c r="S177" s="412"/>
    </row>
    <row r="178" spans="1:19" s="76" customFormat="1" x14ac:dyDescent="0.25">
      <c r="A178" s="888" t="s">
        <v>654</v>
      </c>
      <c r="B178" s="32" t="s">
        <v>274</v>
      </c>
      <c r="C178" s="20" t="s">
        <v>423</v>
      </c>
      <c r="D178" s="20" t="s">
        <v>414</v>
      </c>
      <c r="E178" s="535"/>
      <c r="F178" s="21">
        <v>12</v>
      </c>
      <c r="G178" s="21">
        <v>2</v>
      </c>
      <c r="H178" s="8"/>
      <c r="I178" s="8"/>
      <c r="J178" s="8" t="s">
        <v>22</v>
      </c>
      <c r="K178" s="8"/>
      <c r="L178" s="8"/>
      <c r="M178" s="8"/>
      <c r="N178" s="8"/>
      <c r="O178" s="8"/>
      <c r="P178" s="1554" t="s">
        <v>19</v>
      </c>
      <c r="Q178" s="1555"/>
      <c r="R178" s="412"/>
      <c r="S178" s="412"/>
    </row>
    <row r="179" spans="1:19" s="76" customFormat="1" x14ac:dyDescent="0.25">
      <c r="A179" s="888" t="s">
        <v>655</v>
      </c>
      <c r="B179" s="32" t="s">
        <v>274</v>
      </c>
      <c r="C179" s="20" t="s">
        <v>423</v>
      </c>
      <c r="D179" s="20" t="s">
        <v>21</v>
      </c>
      <c r="E179" s="535"/>
      <c r="F179" s="21">
        <v>12</v>
      </c>
      <c r="G179" s="21">
        <v>2</v>
      </c>
      <c r="H179" s="8"/>
      <c r="I179" s="8"/>
      <c r="J179" s="8" t="s">
        <v>22</v>
      </c>
      <c r="K179" s="8"/>
      <c r="L179" s="8"/>
      <c r="M179" s="8"/>
      <c r="N179" s="8"/>
      <c r="O179" s="8"/>
      <c r="P179" s="1554" t="s">
        <v>19</v>
      </c>
      <c r="Q179" s="1555"/>
      <c r="R179" s="412"/>
      <c r="S179" s="412"/>
    </row>
    <row r="180" spans="1:19" s="76" customFormat="1" x14ac:dyDescent="0.25">
      <c r="A180" s="888" t="s">
        <v>656</v>
      </c>
      <c r="B180" s="32" t="s">
        <v>274</v>
      </c>
      <c r="C180" s="20" t="s">
        <v>423</v>
      </c>
      <c r="D180" s="9" t="s">
        <v>23</v>
      </c>
      <c r="E180" s="535"/>
      <c r="F180" s="21">
        <v>12</v>
      </c>
      <c r="G180" s="21">
        <v>2</v>
      </c>
      <c r="H180" s="8"/>
      <c r="I180" s="8"/>
      <c r="J180" s="8" t="s">
        <v>22</v>
      </c>
      <c r="K180" s="8"/>
      <c r="L180" s="8"/>
      <c r="M180" s="8"/>
      <c r="N180" s="8"/>
      <c r="O180" s="8"/>
      <c r="P180" s="1591" t="s">
        <v>19</v>
      </c>
      <c r="Q180" s="1592"/>
      <c r="R180" s="412"/>
      <c r="S180" s="412"/>
    </row>
    <row r="181" spans="1:19" s="76" customFormat="1" x14ac:dyDescent="0.2">
      <c r="A181" s="888" t="s">
        <v>657</v>
      </c>
      <c r="B181" s="32" t="s">
        <v>274</v>
      </c>
      <c r="C181" s="20" t="s">
        <v>423</v>
      </c>
      <c r="D181" s="48" t="s">
        <v>415</v>
      </c>
      <c r="E181" s="535" t="s">
        <v>3752</v>
      </c>
      <c r="F181" s="21">
        <v>2</v>
      </c>
      <c r="G181" s="21">
        <v>2</v>
      </c>
      <c r="H181" s="8"/>
      <c r="I181" s="8"/>
      <c r="J181" s="8"/>
      <c r="K181" s="8"/>
      <c r="L181" s="8"/>
      <c r="M181" s="8" t="s">
        <v>22</v>
      </c>
      <c r="N181" s="8" t="s">
        <v>22</v>
      </c>
      <c r="O181" s="8"/>
      <c r="P181" s="1"/>
      <c r="Q181" s="890">
        <f>F181*G181*ROUND(P181, 2)</f>
        <v>0</v>
      </c>
      <c r="R181" s="412"/>
      <c r="S181" s="412"/>
    </row>
    <row r="182" spans="1:19" s="76" customFormat="1" x14ac:dyDescent="0.2">
      <c r="A182" s="888" t="s">
        <v>658</v>
      </c>
      <c r="B182" s="32" t="s">
        <v>274</v>
      </c>
      <c r="C182" s="20" t="s">
        <v>423</v>
      </c>
      <c r="D182" s="48" t="s">
        <v>424</v>
      </c>
      <c r="E182" s="535" t="s">
        <v>3752</v>
      </c>
      <c r="F182" s="21">
        <v>2</v>
      </c>
      <c r="G182" s="21">
        <v>2</v>
      </c>
      <c r="H182" s="8"/>
      <c r="I182" s="8"/>
      <c r="J182" s="8"/>
      <c r="K182" s="8"/>
      <c r="L182" s="8"/>
      <c r="M182" s="8" t="s">
        <v>22</v>
      </c>
      <c r="N182" s="8" t="s">
        <v>22</v>
      </c>
      <c r="O182" s="8"/>
      <c r="P182" s="1"/>
      <c r="Q182" s="890">
        <f t="shared" ref="Q182:Q189" si="17">F182*G182*ROUND(P182, 2)</f>
        <v>0</v>
      </c>
      <c r="R182" s="412"/>
      <c r="S182" s="412"/>
    </row>
    <row r="183" spans="1:19" s="76" customFormat="1" x14ac:dyDescent="0.2">
      <c r="A183" s="888" t="s">
        <v>659</v>
      </c>
      <c r="B183" s="32" t="s">
        <v>274</v>
      </c>
      <c r="C183" s="20" t="s">
        <v>423</v>
      </c>
      <c r="D183" s="48" t="s">
        <v>425</v>
      </c>
      <c r="E183" s="535" t="s">
        <v>3752</v>
      </c>
      <c r="F183" s="21">
        <v>2</v>
      </c>
      <c r="G183" s="21">
        <v>2</v>
      </c>
      <c r="H183" s="8"/>
      <c r="I183" s="8"/>
      <c r="J183" s="8"/>
      <c r="K183" s="8"/>
      <c r="L183" s="8"/>
      <c r="M183" s="8" t="s">
        <v>22</v>
      </c>
      <c r="N183" s="8" t="s">
        <v>22</v>
      </c>
      <c r="O183" s="8"/>
      <c r="P183" s="1"/>
      <c r="Q183" s="890">
        <f t="shared" si="17"/>
        <v>0</v>
      </c>
      <c r="R183" s="412"/>
      <c r="S183" s="412"/>
    </row>
    <row r="184" spans="1:19" s="76" customFormat="1" x14ac:dyDescent="0.2">
      <c r="A184" s="888" t="s">
        <v>660</v>
      </c>
      <c r="B184" s="32" t="s">
        <v>274</v>
      </c>
      <c r="C184" s="20" t="s">
        <v>423</v>
      </c>
      <c r="D184" s="48" t="s">
        <v>417</v>
      </c>
      <c r="E184" s="535" t="s">
        <v>3752</v>
      </c>
      <c r="F184" s="21">
        <v>2</v>
      </c>
      <c r="G184" s="21">
        <v>2</v>
      </c>
      <c r="H184" s="8"/>
      <c r="I184" s="8"/>
      <c r="J184" s="8"/>
      <c r="K184" s="8"/>
      <c r="L184" s="8"/>
      <c r="M184" s="8" t="s">
        <v>22</v>
      </c>
      <c r="N184" s="8" t="s">
        <v>22</v>
      </c>
      <c r="O184" s="8"/>
      <c r="P184" s="1"/>
      <c r="Q184" s="890">
        <f t="shared" si="17"/>
        <v>0</v>
      </c>
      <c r="R184" s="412"/>
      <c r="S184" s="412"/>
    </row>
    <row r="185" spans="1:19" s="76" customFormat="1" x14ac:dyDescent="0.2">
      <c r="A185" s="888" t="s">
        <v>661</v>
      </c>
      <c r="B185" s="32" t="s">
        <v>274</v>
      </c>
      <c r="C185" s="20" t="s">
        <v>423</v>
      </c>
      <c r="D185" s="48" t="s">
        <v>426</v>
      </c>
      <c r="E185" s="535" t="s">
        <v>3752</v>
      </c>
      <c r="F185" s="21">
        <v>2</v>
      </c>
      <c r="G185" s="21">
        <v>2</v>
      </c>
      <c r="H185" s="8"/>
      <c r="I185" s="8"/>
      <c r="J185" s="8"/>
      <c r="K185" s="8"/>
      <c r="L185" s="8"/>
      <c r="M185" s="8" t="s">
        <v>22</v>
      </c>
      <c r="N185" s="8" t="s">
        <v>22</v>
      </c>
      <c r="O185" s="8"/>
      <c r="P185" s="1"/>
      <c r="Q185" s="890">
        <f t="shared" si="17"/>
        <v>0</v>
      </c>
      <c r="R185" s="412"/>
      <c r="S185" s="412"/>
    </row>
    <row r="186" spans="1:19" s="76" customFormat="1" x14ac:dyDescent="0.2">
      <c r="A186" s="888" t="s">
        <v>662</v>
      </c>
      <c r="B186" s="32" t="s">
        <v>274</v>
      </c>
      <c r="C186" s="20" t="s">
        <v>423</v>
      </c>
      <c r="D186" s="48" t="s">
        <v>427</v>
      </c>
      <c r="E186" s="535" t="s">
        <v>3752</v>
      </c>
      <c r="F186" s="21">
        <v>2</v>
      </c>
      <c r="G186" s="21">
        <v>1</v>
      </c>
      <c r="H186" s="8"/>
      <c r="I186" s="8"/>
      <c r="J186" s="8"/>
      <c r="K186" s="8"/>
      <c r="L186" s="8"/>
      <c r="M186" s="8" t="s">
        <v>22</v>
      </c>
      <c r="N186" s="8" t="s">
        <v>22</v>
      </c>
      <c r="O186" s="8"/>
      <c r="P186" s="1"/>
      <c r="Q186" s="890">
        <f t="shared" si="17"/>
        <v>0</v>
      </c>
      <c r="R186" s="412"/>
      <c r="S186" s="412"/>
    </row>
    <row r="187" spans="1:19" s="76" customFormat="1" x14ac:dyDescent="0.2">
      <c r="A187" s="888" t="s">
        <v>663</v>
      </c>
      <c r="B187" s="32" t="s">
        <v>274</v>
      </c>
      <c r="C187" s="20" t="s">
        <v>423</v>
      </c>
      <c r="D187" s="48" t="s">
        <v>428</v>
      </c>
      <c r="E187" s="535" t="s">
        <v>3752</v>
      </c>
      <c r="F187" s="21">
        <v>2</v>
      </c>
      <c r="G187" s="21">
        <v>1</v>
      </c>
      <c r="H187" s="8"/>
      <c r="I187" s="8"/>
      <c r="J187" s="8"/>
      <c r="K187" s="8"/>
      <c r="L187" s="8"/>
      <c r="M187" s="8" t="s">
        <v>22</v>
      </c>
      <c r="N187" s="8" t="s">
        <v>22</v>
      </c>
      <c r="O187" s="8"/>
      <c r="P187" s="1"/>
      <c r="Q187" s="890">
        <f t="shared" si="17"/>
        <v>0</v>
      </c>
      <c r="R187" s="412"/>
      <c r="S187" s="412"/>
    </row>
    <row r="188" spans="1:19" s="76" customFormat="1" x14ac:dyDescent="0.2">
      <c r="A188" s="888" t="s">
        <v>664</v>
      </c>
      <c r="B188" s="32" t="s">
        <v>274</v>
      </c>
      <c r="C188" s="20" t="s">
        <v>423</v>
      </c>
      <c r="D188" s="48" t="s">
        <v>429</v>
      </c>
      <c r="E188" s="535" t="s">
        <v>3752</v>
      </c>
      <c r="F188" s="21">
        <v>2</v>
      </c>
      <c r="G188" s="21">
        <v>1</v>
      </c>
      <c r="H188" s="8"/>
      <c r="I188" s="8"/>
      <c r="J188" s="8"/>
      <c r="K188" s="8"/>
      <c r="L188" s="8"/>
      <c r="M188" s="8" t="s">
        <v>22</v>
      </c>
      <c r="N188" s="8" t="s">
        <v>22</v>
      </c>
      <c r="O188" s="8"/>
      <c r="P188" s="1"/>
      <c r="Q188" s="890">
        <f t="shared" si="17"/>
        <v>0</v>
      </c>
      <c r="R188" s="412"/>
      <c r="S188" s="412"/>
    </row>
    <row r="189" spans="1:19" s="76" customFormat="1" x14ac:dyDescent="0.2">
      <c r="A189" s="888" t="s">
        <v>665</v>
      </c>
      <c r="B189" s="32" t="s">
        <v>274</v>
      </c>
      <c r="C189" s="20" t="s">
        <v>423</v>
      </c>
      <c r="D189" s="48" t="s">
        <v>430</v>
      </c>
      <c r="E189" s="535" t="s">
        <v>3752</v>
      </c>
      <c r="F189" s="21">
        <v>2</v>
      </c>
      <c r="G189" s="21">
        <v>2</v>
      </c>
      <c r="H189" s="8"/>
      <c r="I189" s="8"/>
      <c r="J189" s="8"/>
      <c r="K189" s="8"/>
      <c r="L189" s="8"/>
      <c r="M189" s="8" t="s">
        <v>22</v>
      </c>
      <c r="N189" s="8" t="s">
        <v>22</v>
      </c>
      <c r="O189" s="8"/>
      <c r="P189" s="1"/>
      <c r="Q189" s="890">
        <f t="shared" si="17"/>
        <v>0</v>
      </c>
      <c r="R189" s="412"/>
      <c r="S189" s="412"/>
    </row>
    <row r="190" spans="1:19" s="76" customFormat="1" ht="15.75" thickBot="1" x14ac:dyDescent="0.25">
      <c r="A190" s="915" t="s">
        <v>666</v>
      </c>
      <c r="B190" s="1451" t="s">
        <v>274</v>
      </c>
      <c r="C190" s="399" t="s">
        <v>423</v>
      </c>
      <c r="D190" s="916" t="s">
        <v>431</v>
      </c>
      <c r="E190" s="536" t="s">
        <v>3752</v>
      </c>
      <c r="F190" s="471">
        <v>2</v>
      </c>
      <c r="G190" s="471">
        <v>1</v>
      </c>
      <c r="H190" s="403"/>
      <c r="I190" s="403"/>
      <c r="J190" s="403"/>
      <c r="K190" s="403"/>
      <c r="L190" s="403"/>
      <c r="M190" s="403" t="s">
        <v>22</v>
      </c>
      <c r="N190" s="403" t="s">
        <v>22</v>
      </c>
      <c r="O190" s="403"/>
      <c r="P190" s="917"/>
      <c r="Q190" s="918">
        <f>F190*G190*ROUND(P190, 2)</f>
        <v>0</v>
      </c>
      <c r="R190" s="412"/>
      <c r="S190" s="412"/>
    </row>
    <row r="191" spans="1:19" x14ac:dyDescent="0.25">
      <c r="A191" s="886"/>
      <c r="B191" s="1556" t="s">
        <v>4338</v>
      </c>
      <c r="C191" s="1556"/>
      <c r="D191" s="1556"/>
      <c r="E191" s="1556"/>
      <c r="F191" s="1556"/>
      <c r="G191" s="1556"/>
      <c r="H191" s="1556"/>
      <c r="I191" s="1556"/>
      <c r="J191" s="1556"/>
      <c r="K191" s="1556"/>
      <c r="L191" s="1556"/>
      <c r="M191" s="1556"/>
      <c r="N191" s="1556"/>
      <c r="O191" s="1556"/>
      <c r="P191" s="1556"/>
      <c r="Q191" s="1557"/>
      <c r="S191" s="413"/>
    </row>
    <row r="192" spans="1:19" ht="39" thickBot="1" x14ac:dyDescent="0.3">
      <c r="A192" s="867" t="s">
        <v>667</v>
      </c>
      <c r="B192" s="1569" t="s">
        <v>4339</v>
      </c>
      <c r="C192" s="1569"/>
      <c r="D192" s="399" t="s">
        <v>4340</v>
      </c>
      <c r="E192" s="403" t="s">
        <v>3752</v>
      </c>
      <c r="F192" s="471">
        <v>2</v>
      </c>
      <c r="G192" s="471">
        <v>1</v>
      </c>
      <c r="H192" s="472"/>
      <c r="I192" s="472"/>
      <c r="J192" s="472"/>
      <c r="K192" s="472"/>
      <c r="L192" s="472"/>
      <c r="M192" s="472" t="s">
        <v>22</v>
      </c>
      <c r="N192" s="472" t="s">
        <v>22</v>
      </c>
      <c r="O192" s="472"/>
      <c r="P192" s="896"/>
      <c r="Q192" s="814">
        <f>F192*G192*ROUND(P192, 2)</f>
        <v>0</v>
      </c>
    </row>
    <row r="193" spans="1:17" ht="15.75" thickBot="1" x14ac:dyDescent="0.3">
      <c r="P193" s="570" t="s">
        <v>76</v>
      </c>
      <c r="Q193" s="571">
        <f>SUM(Q14:Q27,Q33:Q38,Q40:Q44,Q50:Q62,Q68:Q75,Q81:Q93,Q99:Q112,Q118:Q123,Q125:Q127,Q133:Q145,Q152:Q166,Q169:Q176,Q181:Q190,Q192)</f>
        <v>0</v>
      </c>
    </row>
    <row r="195" spans="1:17" x14ac:dyDescent="0.25">
      <c r="A195" s="80"/>
      <c r="B195" s="18"/>
    </row>
    <row r="196" spans="1:17" x14ac:dyDescent="0.25">
      <c r="A196" s="80"/>
      <c r="B196" s="18"/>
    </row>
  </sheetData>
  <sheetProtection algorithmName="SHA-512" hashValue="vz98IC2j9PTWd5YIqIxOz5uPXwqCJFczYoVZB0v5HgODjH9DFQaHDgsAP8Le4bBd0Hb5AlnHFiIN3njAXCSEhA==" saltValue="QX2nKQB3tAp97E8Pvntr/Q==" spinCount="100000" sheet="1" objects="1" scenarios="1" sort="0" autoFilter="0" pivotTables="0"/>
  <mergeCells count="74">
    <mergeCell ref="B191:Q191"/>
    <mergeCell ref="B192:C192"/>
    <mergeCell ref="E5:E7"/>
    <mergeCell ref="P149:Q149"/>
    <mergeCell ref="P129:Q129"/>
    <mergeCell ref="P130:Q130"/>
    <mergeCell ref="P131:Q131"/>
    <mergeCell ref="P132:Q132"/>
    <mergeCell ref="B146:Q146"/>
    <mergeCell ref="P113:Q113"/>
    <mergeCell ref="P114:Q114"/>
    <mergeCell ref="P77:Q77"/>
    <mergeCell ref="P78:Q78"/>
    <mergeCell ref="P79:Q79"/>
    <mergeCell ref="P80:Q80"/>
    <mergeCell ref="P45:Q45"/>
    <mergeCell ref="P150:Q150"/>
    <mergeCell ref="B177:Q177"/>
    <mergeCell ref="P94:Q94"/>
    <mergeCell ref="P95:Q95"/>
    <mergeCell ref="P168:Q168"/>
    <mergeCell ref="P167:Q167"/>
    <mergeCell ref="P151:Q151"/>
    <mergeCell ref="P115:Q115"/>
    <mergeCell ref="P116:Q116"/>
    <mergeCell ref="P117:Q117"/>
    <mergeCell ref="P124:Q124"/>
    <mergeCell ref="P128:Q128"/>
    <mergeCell ref="P147:Q147"/>
    <mergeCell ref="P148:Q148"/>
    <mergeCell ref="P97:Q97"/>
    <mergeCell ref="P98:Q98"/>
    <mergeCell ref="P49:Q49"/>
    <mergeCell ref="P96:Q96"/>
    <mergeCell ref="P46:Q46"/>
    <mergeCell ref="P63:Q63"/>
    <mergeCell ref="P64:Q64"/>
    <mergeCell ref="P65:Q65"/>
    <mergeCell ref="P66:Q66"/>
    <mergeCell ref="P67:Q67"/>
    <mergeCell ref="P47:Q47"/>
    <mergeCell ref="P48:Q48"/>
    <mergeCell ref="B8:Q8"/>
    <mergeCell ref="P9:Q9"/>
    <mergeCell ref="P180:Q180"/>
    <mergeCell ref="P10:Q10"/>
    <mergeCell ref="P11:Q11"/>
    <mergeCell ref="P12:Q12"/>
    <mergeCell ref="P13:Q13"/>
    <mergeCell ref="P179:Q179"/>
    <mergeCell ref="P39:Q39"/>
    <mergeCell ref="P28:Q28"/>
    <mergeCell ref="P29:Q29"/>
    <mergeCell ref="P30:Q30"/>
    <mergeCell ref="P31:Q31"/>
    <mergeCell ref="P32:Q32"/>
    <mergeCell ref="P178:Q178"/>
    <mergeCell ref="P76:Q76"/>
    <mergeCell ref="G1:Q1"/>
    <mergeCell ref="A2:Q2"/>
    <mergeCell ref="A3:Q3"/>
    <mergeCell ref="A4:Q4"/>
    <mergeCell ref="B5:B7"/>
    <mergeCell ref="G5:G7"/>
    <mergeCell ref="H5:O5"/>
    <mergeCell ref="P5:P7"/>
    <mergeCell ref="Q5:Q7"/>
    <mergeCell ref="H6:K6"/>
    <mergeCell ref="L6:N6"/>
    <mergeCell ref="A5:A7"/>
    <mergeCell ref="C5:C7"/>
    <mergeCell ref="D5:D7"/>
    <mergeCell ref="F5:F7"/>
    <mergeCell ref="A1:F1"/>
  </mergeCells>
  <pageMargins left="0.39370078740157483" right="0.39370078740157483" top="0.39370078740157483" bottom="0.39370078740157483" header="0.19685039370078741" footer="0.19685039370078741"/>
  <pageSetup paperSize="9" scale="76" fitToHeight="0" orientation="landscape" r:id="rId1"/>
  <headerFooter>
    <oddFooter>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>
    <tabColor rgb="FF92D050"/>
    <pageSetUpPr fitToPage="1"/>
  </sheetPr>
  <dimension ref="A1:R96"/>
  <sheetViews>
    <sheetView workbookViewId="0">
      <selection activeCell="A3" sqref="A3:Q3"/>
    </sheetView>
  </sheetViews>
  <sheetFormatPr defaultColWidth="9.140625" defaultRowHeight="15" x14ac:dyDescent="0.25"/>
  <cols>
    <col min="1" max="1" width="5.7109375" style="1446" customWidth="1"/>
    <col min="2" max="2" width="10.7109375" style="17" customWidth="1"/>
    <col min="3" max="3" width="11.7109375" style="17" customWidth="1"/>
    <col min="4" max="4" width="58.7109375" style="17" customWidth="1"/>
    <col min="5" max="5" width="6.7109375" style="77" customWidth="1"/>
    <col min="6" max="6" width="7.7109375" style="1446" customWidth="1"/>
    <col min="7" max="7" width="8.28515625" style="1446" bestFit="1" customWidth="1"/>
    <col min="8" max="15" width="5.7109375" style="1446" customWidth="1"/>
    <col min="16" max="16" width="11.7109375" style="17" customWidth="1"/>
    <col min="17" max="17" width="13.7109375" style="17" customWidth="1"/>
    <col min="18" max="16384" width="9.140625" style="17"/>
  </cols>
  <sheetData>
    <row r="1" spans="1:18" ht="54" customHeight="1" x14ac:dyDescent="0.25">
      <c r="A1" s="1543"/>
      <c r="B1" s="1543"/>
      <c r="C1" s="1543"/>
      <c r="D1" s="1543"/>
      <c r="E1" s="1543"/>
      <c r="F1" s="1543"/>
      <c r="G1" s="1553" t="s">
        <v>2740</v>
      </c>
      <c r="H1" s="1544"/>
      <c r="I1" s="1544"/>
      <c r="J1" s="1544"/>
      <c r="K1" s="1544"/>
      <c r="L1" s="1544"/>
      <c r="M1" s="1544"/>
      <c r="N1" s="1544"/>
      <c r="O1" s="1544"/>
      <c r="P1" s="1544"/>
      <c r="Q1" s="1544"/>
    </row>
    <row r="2" spans="1:18" ht="15.75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  <c r="J2" s="1540"/>
      <c r="K2" s="1540"/>
      <c r="L2" s="1540"/>
      <c r="M2" s="1540"/>
      <c r="N2" s="1540"/>
      <c r="O2" s="1540"/>
      <c r="P2" s="1540"/>
      <c r="Q2" s="1540"/>
    </row>
    <row r="3" spans="1:18" ht="15.75" x14ac:dyDescent="0.25">
      <c r="A3" s="1540" t="s">
        <v>481</v>
      </c>
      <c r="B3" s="1540"/>
      <c r="C3" s="1540"/>
      <c r="D3" s="1540"/>
      <c r="E3" s="1540"/>
      <c r="F3" s="1540"/>
      <c r="G3" s="1540"/>
      <c r="H3" s="1540"/>
      <c r="I3" s="1540"/>
      <c r="J3" s="1540"/>
      <c r="K3" s="1540"/>
      <c r="L3" s="1540"/>
      <c r="M3" s="1540"/>
      <c r="N3" s="1540"/>
      <c r="O3" s="1540"/>
      <c r="P3" s="1540"/>
      <c r="Q3" s="1540"/>
    </row>
    <row r="4" spans="1:18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  <c r="J4" s="1547"/>
      <c r="K4" s="1547"/>
      <c r="L4" s="1547"/>
      <c r="M4" s="1547"/>
      <c r="N4" s="1547"/>
      <c r="O4" s="1547"/>
      <c r="P4" s="1547"/>
      <c r="Q4" s="1547"/>
    </row>
    <row r="5" spans="1:18" ht="15" customHeight="1" x14ac:dyDescent="0.25">
      <c r="A5" s="1558" t="s">
        <v>486</v>
      </c>
      <c r="B5" s="1560" t="s">
        <v>0</v>
      </c>
      <c r="C5" s="1560" t="s">
        <v>1</v>
      </c>
      <c r="D5" s="1560" t="s">
        <v>2</v>
      </c>
      <c r="E5" s="1566" t="s">
        <v>3751</v>
      </c>
      <c r="F5" s="1558" t="s">
        <v>3</v>
      </c>
      <c r="G5" s="1558" t="s">
        <v>3762</v>
      </c>
      <c r="H5" s="1560" t="s">
        <v>7</v>
      </c>
      <c r="I5" s="1560"/>
      <c r="J5" s="1560"/>
      <c r="K5" s="1560"/>
      <c r="L5" s="1560"/>
      <c r="M5" s="1560"/>
      <c r="N5" s="1560"/>
      <c r="O5" s="1560"/>
      <c r="P5" s="1558" t="s">
        <v>4407</v>
      </c>
      <c r="Q5" s="1558" t="s">
        <v>4408</v>
      </c>
    </row>
    <row r="6" spans="1:18" ht="15" customHeight="1" x14ac:dyDescent="0.25">
      <c r="A6" s="1559"/>
      <c r="B6" s="1559"/>
      <c r="C6" s="1559"/>
      <c r="D6" s="1559"/>
      <c r="E6" s="1567"/>
      <c r="F6" s="1561"/>
      <c r="G6" s="1561"/>
      <c r="H6" s="1562" t="s">
        <v>5</v>
      </c>
      <c r="I6" s="1563"/>
      <c r="J6" s="1563"/>
      <c r="K6" s="1563"/>
      <c r="L6" s="1563" t="s">
        <v>6</v>
      </c>
      <c r="M6" s="1563"/>
      <c r="N6" s="1563"/>
      <c r="O6" s="1458" t="s">
        <v>8</v>
      </c>
      <c r="P6" s="1561"/>
      <c r="Q6" s="1561"/>
    </row>
    <row r="7" spans="1:18" ht="65.099999999999994" customHeight="1" thickBot="1" x14ac:dyDescent="0.3">
      <c r="A7" s="1559"/>
      <c r="B7" s="1559"/>
      <c r="C7" s="1559"/>
      <c r="D7" s="1559"/>
      <c r="E7" s="1567"/>
      <c r="F7" s="1561"/>
      <c r="G7" s="1561"/>
      <c r="H7" s="768" t="s">
        <v>9</v>
      </c>
      <c r="I7" s="769" t="s">
        <v>10</v>
      </c>
      <c r="J7" s="769" t="s">
        <v>11</v>
      </c>
      <c r="K7" s="769" t="s">
        <v>12</v>
      </c>
      <c r="L7" s="770" t="s">
        <v>27</v>
      </c>
      <c r="M7" s="770" t="s">
        <v>13</v>
      </c>
      <c r="N7" s="770" t="s">
        <v>14</v>
      </c>
      <c r="O7" s="771" t="s">
        <v>15</v>
      </c>
      <c r="P7" s="1561"/>
      <c r="Q7" s="1561"/>
    </row>
    <row r="8" spans="1:18" s="76" customFormat="1" ht="25.5" x14ac:dyDescent="0.25">
      <c r="A8" s="1275" t="s">
        <v>487</v>
      </c>
      <c r="B8" s="69" t="s">
        <v>293</v>
      </c>
      <c r="C8" s="50" t="s">
        <v>338</v>
      </c>
      <c r="D8" s="38" t="s">
        <v>339</v>
      </c>
      <c r="E8" s="526"/>
      <c r="F8" s="39">
        <v>12</v>
      </c>
      <c r="G8" s="40">
        <v>4</v>
      </c>
      <c r="H8" s="1272"/>
      <c r="I8" s="1272"/>
      <c r="J8" s="1272" t="s">
        <v>22</v>
      </c>
      <c r="K8" s="1272"/>
      <c r="L8" s="1272"/>
      <c r="M8" s="1272"/>
      <c r="N8" s="1272"/>
      <c r="O8" s="1272"/>
      <c r="P8" s="1564" t="s">
        <v>19</v>
      </c>
      <c r="Q8" s="1565"/>
    </row>
    <row r="9" spans="1:18" s="76" customFormat="1" ht="25.5" x14ac:dyDescent="0.25">
      <c r="A9" s="906" t="s">
        <v>488</v>
      </c>
      <c r="B9" s="67" t="s">
        <v>293</v>
      </c>
      <c r="C9" s="20" t="s">
        <v>340</v>
      </c>
      <c r="D9" s="41" t="s">
        <v>341</v>
      </c>
      <c r="E9" s="1467"/>
      <c r="F9" s="42">
        <v>12</v>
      </c>
      <c r="G9" s="43">
        <v>4</v>
      </c>
      <c r="H9" s="1442"/>
      <c r="I9" s="1442"/>
      <c r="J9" s="1442" t="s">
        <v>22</v>
      </c>
      <c r="K9" s="1442"/>
      <c r="L9" s="1442"/>
      <c r="M9" s="1442"/>
      <c r="N9" s="1442"/>
      <c r="O9" s="1442"/>
      <c r="P9" s="1554" t="s">
        <v>19</v>
      </c>
      <c r="Q9" s="1555"/>
    </row>
    <row r="10" spans="1:18" s="76" customFormat="1" ht="25.5" x14ac:dyDescent="0.25">
      <c r="A10" s="906" t="s">
        <v>489</v>
      </c>
      <c r="B10" s="67" t="s">
        <v>289</v>
      </c>
      <c r="C10" s="20" t="s">
        <v>342</v>
      </c>
      <c r="D10" s="41" t="s">
        <v>339</v>
      </c>
      <c r="E10" s="87"/>
      <c r="F10" s="42">
        <v>12</v>
      </c>
      <c r="G10" s="43">
        <v>4</v>
      </c>
      <c r="H10" s="1442"/>
      <c r="I10" s="1442"/>
      <c r="J10" s="1442" t="s">
        <v>22</v>
      </c>
      <c r="K10" s="1442"/>
      <c r="L10" s="1442"/>
      <c r="M10" s="1442"/>
      <c r="N10" s="1442"/>
      <c r="O10" s="1442"/>
      <c r="P10" s="1554" t="s">
        <v>19</v>
      </c>
      <c r="Q10" s="1555"/>
    </row>
    <row r="11" spans="1:18" s="76" customFormat="1" ht="25.5" x14ac:dyDescent="0.25">
      <c r="A11" s="906" t="s">
        <v>490</v>
      </c>
      <c r="B11" s="67" t="s">
        <v>289</v>
      </c>
      <c r="C11" s="20" t="s">
        <v>343</v>
      </c>
      <c r="D11" s="41" t="s">
        <v>344</v>
      </c>
      <c r="E11" s="1442"/>
      <c r="F11" s="42">
        <v>12</v>
      </c>
      <c r="G11" s="43">
        <v>4</v>
      </c>
      <c r="H11" s="1442"/>
      <c r="I11" s="1442"/>
      <c r="J11" s="1442" t="s">
        <v>22</v>
      </c>
      <c r="K11" s="1442"/>
      <c r="L11" s="1442"/>
      <c r="M11" s="1442"/>
      <c r="N11" s="1442"/>
      <c r="O11" s="1442"/>
      <c r="P11" s="1554" t="s">
        <v>19</v>
      </c>
      <c r="Q11" s="1555"/>
    </row>
    <row r="12" spans="1:18" s="76" customFormat="1" ht="25.5" x14ac:dyDescent="0.25">
      <c r="A12" s="906" t="s">
        <v>491</v>
      </c>
      <c r="B12" s="67" t="s">
        <v>85</v>
      </c>
      <c r="C12" s="20" t="s">
        <v>888</v>
      </c>
      <c r="D12" s="41" t="s">
        <v>345</v>
      </c>
      <c r="E12" s="1439"/>
      <c r="F12" s="44">
        <v>12</v>
      </c>
      <c r="G12" s="45">
        <v>8</v>
      </c>
      <c r="H12" s="1442"/>
      <c r="I12" s="1442"/>
      <c r="J12" s="1442" t="s">
        <v>22</v>
      </c>
      <c r="K12" s="1442"/>
      <c r="L12" s="1442"/>
      <c r="M12" s="1442"/>
      <c r="N12" s="1442"/>
      <c r="O12" s="1442"/>
      <c r="P12" s="1527" t="s">
        <v>19</v>
      </c>
      <c r="Q12" s="1528"/>
    </row>
    <row r="13" spans="1:18" s="76" customFormat="1" ht="51" x14ac:dyDescent="0.25">
      <c r="A13" s="906" t="s">
        <v>492</v>
      </c>
      <c r="B13" s="67" t="s">
        <v>85</v>
      </c>
      <c r="C13" s="20" t="s">
        <v>346</v>
      </c>
      <c r="D13" s="27" t="s">
        <v>347</v>
      </c>
      <c r="E13" s="1462"/>
      <c r="F13" s="42">
        <v>2</v>
      </c>
      <c r="G13" s="43">
        <v>8</v>
      </c>
      <c r="H13" s="1442"/>
      <c r="I13" s="1442"/>
      <c r="J13" s="1442"/>
      <c r="K13" s="1442"/>
      <c r="L13" s="1442"/>
      <c r="M13" s="1442" t="s">
        <v>22</v>
      </c>
      <c r="N13" s="1442" t="s">
        <v>22</v>
      </c>
      <c r="O13" s="1442"/>
      <c r="P13" s="1527" t="s">
        <v>19</v>
      </c>
      <c r="Q13" s="1528"/>
    </row>
    <row r="14" spans="1:18" s="76" customFormat="1" ht="51" x14ac:dyDescent="0.25">
      <c r="A14" s="906" t="s">
        <v>493</v>
      </c>
      <c r="B14" s="67" t="s">
        <v>85</v>
      </c>
      <c r="C14" s="20" t="s">
        <v>348</v>
      </c>
      <c r="D14" s="27" t="s">
        <v>349</v>
      </c>
      <c r="E14" s="1442"/>
      <c r="F14" s="42">
        <v>2</v>
      </c>
      <c r="G14" s="43">
        <v>8</v>
      </c>
      <c r="H14" s="1442"/>
      <c r="I14" s="1442"/>
      <c r="J14" s="1442"/>
      <c r="K14" s="1442"/>
      <c r="L14" s="1442"/>
      <c r="M14" s="1442" t="s">
        <v>22</v>
      </c>
      <c r="N14" s="1442" t="s">
        <v>22</v>
      </c>
      <c r="O14" s="1442"/>
      <c r="P14" s="1527" t="s">
        <v>19</v>
      </c>
      <c r="Q14" s="1528"/>
    </row>
    <row r="15" spans="1:18" s="76" customFormat="1" x14ac:dyDescent="0.25">
      <c r="A15" s="906" t="s">
        <v>494</v>
      </c>
      <c r="B15" s="67" t="s">
        <v>288</v>
      </c>
      <c r="C15" s="20" t="s">
        <v>350</v>
      </c>
      <c r="D15" s="46" t="s">
        <v>351</v>
      </c>
      <c r="E15" s="1439"/>
      <c r="F15" s="42">
        <v>2</v>
      </c>
      <c r="G15" s="43">
        <v>2</v>
      </c>
      <c r="H15" s="1442"/>
      <c r="I15" s="1442"/>
      <c r="J15" s="1442"/>
      <c r="K15" s="1442"/>
      <c r="L15" s="1442"/>
      <c r="M15" s="1442" t="s">
        <v>22</v>
      </c>
      <c r="N15" s="1442" t="s">
        <v>22</v>
      </c>
      <c r="O15" s="1442"/>
      <c r="P15" s="2"/>
      <c r="Q15" s="889">
        <f>F15*G15*ROUND(P15, 2)</f>
        <v>0</v>
      </c>
      <c r="R15" s="412"/>
    </row>
    <row r="16" spans="1:18" s="76" customFormat="1" ht="38.25" x14ac:dyDescent="0.25">
      <c r="A16" s="906" t="s">
        <v>495</v>
      </c>
      <c r="B16" s="67" t="s">
        <v>359</v>
      </c>
      <c r="C16" s="20" t="s">
        <v>352</v>
      </c>
      <c r="D16" s="46" t="s">
        <v>353</v>
      </c>
      <c r="E16" s="23"/>
      <c r="F16" s="42">
        <v>2</v>
      </c>
      <c r="G16" s="43">
        <v>4</v>
      </c>
      <c r="H16" s="1442"/>
      <c r="I16" s="1442"/>
      <c r="J16" s="1442"/>
      <c r="K16" s="1442"/>
      <c r="L16" s="1442"/>
      <c r="M16" s="1442" t="s">
        <v>22</v>
      </c>
      <c r="N16" s="1442" t="s">
        <v>22</v>
      </c>
      <c r="O16" s="1442"/>
      <c r="P16" s="2"/>
      <c r="Q16" s="889">
        <f t="shared" ref="Q16:Q21" si="0">F16*G16*ROUND(P16, 2)</f>
        <v>0</v>
      </c>
      <c r="R16" s="412"/>
    </row>
    <row r="17" spans="1:18" s="76" customFormat="1" ht="25.5" x14ac:dyDescent="0.25">
      <c r="A17" s="906" t="s">
        <v>496</v>
      </c>
      <c r="B17" s="67" t="s">
        <v>359</v>
      </c>
      <c r="C17" s="20" t="s">
        <v>354</v>
      </c>
      <c r="D17" s="46" t="s">
        <v>353</v>
      </c>
      <c r="E17" s="23"/>
      <c r="F17" s="42">
        <v>2</v>
      </c>
      <c r="G17" s="43">
        <v>4</v>
      </c>
      <c r="H17" s="1442"/>
      <c r="I17" s="1442"/>
      <c r="J17" s="1442"/>
      <c r="K17" s="1442"/>
      <c r="L17" s="1442"/>
      <c r="M17" s="1442" t="s">
        <v>22</v>
      </c>
      <c r="N17" s="1442" t="s">
        <v>22</v>
      </c>
      <c r="O17" s="1442"/>
      <c r="P17" s="2"/>
      <c r="Q17" s="889">
        <f t="shared" si="0"/>
        <v>0</v>
      </c>
      <c r="R17" s="412"/>
    </row>
    <row r="18" spans="1:18" s="76" customFormat="1" ht="38.25" x14ac:dyDescent="0.25">
      <c r="A18" s="906" t="s">
        <v>497</v>
      </c>
      <c r="B18" s="67" t="s">
        <v>359</v>
      </c>
      <c r="C18" s="20" t="s">
        <v>352</v>
      </c>
      <c r="D18" s="26" t="s">
        <v>355</v>
      </c>
      <c r="E18" s="1442"/>
      <c r="F18" s="42">
        <v>2</v>
      </c>
      <c r="G18" s="43">
        <v>4</v>
      </c>
      <c r="H18" s="1442"/>
      <c r="I18" s="1442"/>
      <c r="J18" s="1442"/>
      <c r="K18" s="1442"/>
      <c r="L18" s="1442"/>
      <c r="M18" s="1442" t="s">
        <v>22</v>
      </c>
      <c r="N18" s="1442" t="s">
        <v>22</v>
      </c>
      <c r="O18" s="1442"/>
      <c r="P18" s="2"/>
      <c r="Q18" s="889">
        <f t="shared" si="0"/>
        <v>0</v>
      </c>
      <c r="R18" s="412"/>
    </row>
    <row r="19" spans="1:18" s="76" customFormat="1" ht="25.5" x14ac:dyDescent="0.25">
      <c r="A19" s="906" t="s">
        <v>498</v>
      </c>
      <c r="B19" s="67" t="s">
        <v>359</v>
      </c>
      <c r="C19" s="20" t="s">
        <v>354</v>
      </c>
      <c r="D19" s="26" t="s">
        <v>356</v>
      </c>
      <c r="E19" s="1439"/>
      <c r="F19" s="42">
        <v>2</v>
      </c>
      <c r="G19" s="43">
        <v>4</v>
      </c>
      <c r="H19" s="1442"/>
      <c r="I19" s="1442"/>
      <c r="J19" s="1442"/>
      <c r="K19" s="1442"/>
      <c r="L19" s="1442"/>
      <c r="M19" s="1442" t="s">
        <v>22</v>
      </c>
      <c r="N19" s="1442" t="s">
        <v>22</v>
      </c>
      <c r="O19" s="1442"/>
      <c r="P19" s="2"/>
      <c r="Q19" s="889">
        <f t="shared" si="0"/>
        <v>0</v>
      </c>
      <c r="R19" s="412"/>
    </row>
    <row r="20" spans="1:18" s="76" customFormat="1" ht="38.25" x14ac:dyDescent="0.25">
      <c r="A20" s="906" t="s">
        <v>499</v>
      </c>
      <c r="B20" s="67" t="s">
        <v>359</v>
      </c>
      <c r="C20" s="20" t="s">
        <v>352</v>
      </c>
      <c r="D20" s="26" t="s">
        <v>357</v>
      </c>
      <c r="E20" s="1440"/>
      <c r="F20" s="42">
        <v>2</v>
      </c>
      <c r="G20" s="43">
        <v>4</v>
      </c>
      <c r="H20" s="1442"/>
      <c r="I20" s="1442"/>
      <c r="J20" s="1442"/>
      <c r="K20" s="1442"/>
      <c r="L20" s="1442"/>
      <c r="M20" s="1442" t="s">
        <v>22</v>
      </c>
      <c r="N20" s="1442" t="s">
        <v>22</v>
      </c>
      <c r="O20" s="1442"/>
      <c r="P20" s="2"/>
      <c r="Q20" s="889">
        <f t="shared" si="0"/>
        <v>0</v>
      </c>
      <c r="R20" s="412"/>
    </row>
    <row r="21" spans="1:18" s="76" customFormat="1" ht="25.5" x14ac:dyDescent="0.25">
      <c r="A21" s="906" t="s">
        <v>500</v>
      </c>
      <c r="B21" s="67" t="s">
        <v>359</v>
      </c>
      <c r="C21" s="20" t="s">
        <v>354</v>
      </c>
      <c r="D21" s="26" t="s">
        <v>358</v>
      </c>
      <c r="E21" s="1440"/>
      <c r="F21" s="42">
        <v>2</v>
      </c>
      <c r="G21" s="43">
        <v>4</v>
      </c>
      <c r="H21" s="1442"/>
      <c r="I21" s="1442"/>
      <c r="J21" s="1442"/>
      <c r="K21" s="1442"/>
      <c r="L21" s="1442"/>
      <c r="M21" s="1442" t="s">
        <v>22</v>
      </c>
      <c r="N21" s="1442" t="s">
        <v>22</v>
      </c>
      <c r="O21" s="1442"/>
      <c r="P21" s="2"/>
      <c r="Q21" s="889">
        <f t="shared" si="0"/>
        <v>0</v>
      </c>
      <c r="R21" s="412"/>
    </row>
    <row r="22" spans="1:18" s="76" customFormat="1" ht="15.75" thickBot="1" x14ac:dyDescent="0.3">
      <c r="A22" s="907" t="s">
        <v>501</v>
      </c>
      <c r="B22" s="908" t="s">
        <v>85</v>
      </c>
      <c r="C22" s="399"/>
      <c r="D22" s="485" t="s">
        <v>360</v>
      </c>
      <c r="E22" s="472"/>
      <c r="F22" s="919">
        <v>1</v>
      </c>
      <c r="G22" s="920">
        <v>8</v>
      </c>
      <c r="H22" s="472"/>
      <c r="I22" s="472"/>
      <c r="J22" s="472"/>
      <c r="K22" s="472"/>
      <c r="L22" s="472"/>
      <c r="M22" s="472"/>
      <c r="N22" s="472"/>
      <c r="O22" s="472" t="s">
        <v>22</v>
      </c>
      <c r="P22" s="911"/>
      <c r="Q22" s="914">
        <f t="shared" ref="Q22" si="1">F22*G22*ROUND(P22, 2)</f>
        <v>0</v>
      </c>
      <c r="R22" s="456"/>
    </row>
    <row r="23" spans="1:18" ht="15.75" thickBot="1" x14ac:dyDescent="0.3">
      <c r="E23" s="522"/>
      <c r="P23" s="904" t="s">
        <v>76</v>
      </c>
      <c r="Q23" s="905">
        <f>SUM(Q15:Q22)</f>
        <v>0</v>
      </c>
      <c r="R23" s="413"/>
    </row>
    <row r="24" spans="1:18" x14ac:dyDescent="0.25">
      <c r="E24" s="521"/>
    </row>
    <row r="25" spans="1:18" x14ac:dyDescent="0.25">
      <c r="E25" s="522"/>
    </row>
    <row r="26" spans="1:18" x14ac:dyDescent="0.25">
      <c r="E26" s="521"/>
    </row>
    <row r="27" spans="1:18" x14ac:dyDescent="0.25">
      <c r="E27" s="534"/>
    </row>
    <row r="28" spans="1:18" x14ac:dyDescent="0.25">
      <c r="E28" s="522"/>
    </row>
    <row r="29" spans="1:18" x14ac:dyDescent="0.25">
      <c r="E29" s="1464"/>
    </row>
    <row r="30" spans="1:18" x14ac:dyDescent="0.25">
      <c r="E30" s="1464"/>
    </row>
    <row r="31" spans="1:18" x14ac:dyDescent="0.25">
      <c r="E31" s="1464"/>
    </row>
    <row r="32" spans="1:18" x14ac:dyDescent="0.25">
      <c r="E32" s="1464"/>
    </row>
    <row r="33" spans="5:5" x14ac:dyDescent="0.25">
      <c r="E33" s="1464"/>
    </row>
    <row r="34" spans="5:5" x14ac:dyDescent="0.25">
      <c r="E34" s="534"/>
    </row>
    <row r="35" spans="5:5" x14ac:dyDescent="0.25">
      <c r="E35" s="1464"/>
    </row>
    <row r="36" spans="5:5" x14ac:dyDescent="0.25">
      <c r="E36" s="1464"/>
    </row>
    <row r="37" spans="5:5" x14ac:dyDescent="0.25">
      <c r="E37" s="1464"/>
    </row>
    <row r="38" spans="5:5" x14ac:dyDescent="0.25">
      <c r="E38" s="534"/>
    </row>
    <row r="39" spans="5:5" x14ac:dyDescent="0.25">
      <c r="E39" s="1464"/>
    </row>
    <row r="40" spans="5:5" x14ac:dyDescent="0.25">
      <c r="E40" s="1464"/>
    </row>
    <row r="41" spans="5:5" x14ac:dyDescent="0.25">
      <c r="E41" s="1464"/>
    </row>
    <row r="42" spans="5:5" x14ac:dyDescent="0.25">
      <c r="E42" s="1464"/>
    </row>
    <row r="43" spans="5:5" x14ac:dyDescent="0.25">
      <c r="E43" s="1464"/>
    </row>
    <row r="44" spans="5:5" x14ac:dyDescent="0.25">
      <c r="E44" s="1464"/>
    </row>
    <row r="45" spans="5:5" x14ac:dyDescent="0.25">
      <c r="E45" s="1464"/>
    </row>
    <row r="46" spans="5:5" x14ac:dyDescent="0.25">
      <c r="E46" s="1464"/>
    </row>
    <row r="47" spans="5:5" x14ac:dyDescent="0.25">
      <c r="E47" s="1464"/>
    </row>
    <row r="48" spans="5:5" x14ac:dyDescent="0.25">
      <c r="E48" s="1464"/>
    </row>
    <row r="49" spans="5:5" x14ac:dyDescent="0.25">
      <c r="E49" s="1464"/>
    </row>
    <row r="50" spans="5:5" x14ac:dyDescent="0.25">
      <c r="E50" s="1464"/>
    </row>
    <row r="51" spans="5:5" x14ac:dyDescent="0.25">
      <c r="E51" s="1464"/>
    </row>
    <row r="52" spans="5:5" x14ac:dyDescent="0.25">
      <c r="E52" s="1464"/>
    </row>
    <row r="53" spans="5:5" x14ac:dyDescent="0.25">
      <c r="E53" s="1464"/>
    </row>
    <row r="54" spans="5:5" x14ac:dyDescent="0.25">
      <c r="E54" s="534"/>
    </row>
    <row r="55" spans="5:5" x14ac:dyDescent="0.25">
      <c r="E55" s="1464"/>
    </row>
    <row r="56" spans="5:5" x14ac:dyDescent="0.25">
      <c r="E56" s="534"/>
    </row>
    <row r="57" spans="5:5" x14ac:dyDescent="0.25">
      <c r="E57" s="519"/>
    </row>
    <row r="58" spans="5:5" x14ac:dyDescent="0.25">
      <c r="E58" s="520"/>
    </row>
    <row r="59" spans="5:5" x14ac:dyDescent="0.25">
      <c r="E59" s="521"/>
    </row>
    <row r="60" spans="5:5" x14ac:dyDescent="0.25">
      <c r="E60" s="522"/>
    </row>
    <row r="61" spans="5:5" x14ac:dyDescent="0.25">
      <c r="E61" s="534"/>
    </row>
    <row r="62" spans="5:5" x14ac:dyDescent="0.25">
      <c r="E62" s="521"/>
    </row>
    <row r="63" spans="5:5" x14ac:dyDescent="0.25">
      <c r="E63" s="522"/>
    </row>
    <row r="64" spans="5:5" x14ac:dyDescent="0.25">
      <c r="E64" s="522"/>
    </row>
    <row r="65" spans="5:5" x14ac:dyDescent="0.25">
      <c r="E65" s="522"/>
    </row>
    <row r="66" spans="5:5" x14ac:dyDescent="0.25">
      <c r="E66" s="521"/>
    </row>
    <row r="67" spans="5:5" x14ac:dyDescent="0.25">
      <c r="E67" s="522"/>
    </row>
    <row r="68" spans="5:5" x14ac:dyDescent="0.25">
      <c r="E68" s="521"/>
    </row>
    <row r="69" spans="5:5" x14ac:dyDescent="0.25">
      <c r="E69" s="521"/>
    </row>
    <row r="70" spans="5:5" x14ac:dyDescent="0.25">
      <c r="E70" s="521"/>
    </row>
    <row r="71" spans="5:5" x14ac:dyDescent="0.25">
      <c r="E71" s="522"/>
    </row>
    <row r="72" spans="5:5" x14ac:dyDescent="0.25">
      <c r="E72" s="521"/>
    </row>
    <row r="73" spans="5:5" x14ac:dyDescent="0.25">
      <c r="E73" s="522"/>
    </row>
    <row r="74" spans="5:5" x14ac:dyDescent="0.25">
      <c r="E74" s="521"/>
    </row>
    <row r="75" spans="5:5" x14ac:dyDescent="0.25">
      <c r="E75" s="534"/>
    </row>
    <row r="76" spans="5:5" x14ac:dyDescent="0.25">
      <c r="E76" s="522"/>
    </row>
    <row r="77" spans="5:5" x14ac:dyDescent="0.25">
      <c r="E77" s="1464"/>
    </row>
    <row r="78" spans="5:5" x14ac:dyDescent="0.25">
      <c r="E78" s="1464"/>
    </row>
    <row r="79" spans="5:5" x14ac:dyDescent="0.25">
      <c r="E79" s="1464"/>
    </row>
    <row r="80" spans="5:5" x14ac:dyDescent="0.25">
      <c r="E80" s="1464"/>
    </row>
    <row r="81" spans="5:5" x14ac:dyDescent="0.25">
      <c r="E81" s="1464"/>
    </row>
    <row r="82" spans="5:5" x14ac:dyDescent="0.25">
      <c r="E82" s="534"/>
    </row>
    <row r="83" spans="5:5" x14ac:dyDescent="0.25">
      <c r="E83" s="1464"/>
    </row>
    <row r="84" spans="5:5" x14ac:dyDescent="0.25">
      <c r="E84" s="1464"/>
    </row>
    <row r="85" spans="5:5" x14ac:dyDescent="0.25">
      <c r="E85" s="1464"/>
    </row>
    <row r="86" spans="5:5" x14ac:dyDescent="0.25">
      <c r="E86" s="534"/>
    </row>
    <row r="87" spans="5:5" x14ac:dyDescent="0.25">
      <c r="E87" s="1464"/>
    </row>
    <row r="88" spans="5:5" x14ac:dyDescent="0.25">
      <c r="E88" s="1464"/>
    </row>
    <row r="89" spans="5:5" x14ac:dyDescent="0.25">
      <c r="E89" s="1464"/>
    </row>
    <row r="90" spans="5:5" x14ac:dyDescent="0.25">
      <c r="E90" s="1464"/>
    </row>
    <row r="91" spans="5:5" x14ac:dyDescent="0.25">
      <c r="E91" s="1464"/>
    </row>
    <row r="92" spans="5:5" x14ac:dyDescent="0.25">
      <c r="E92" s="534"/>
    </row>
    <row r="93" spans="5:5" x14ac:dyDescent="0.25">
      <c r="E93" s="1464"/>
    </row>
    <row r="94" spans="5:5" x14ac:dyDescent="0.25">
      <c r="E94" s="1464"/>
    </row>
    <row r="95" spans="5:5" x14ac:dyDescent="0.25">
      <c r="E95" s="534"/>
    </row>
    <row r="96" spans="5:5" x14ac:dyDescent="0.25">
      <c r="E96" s="521"/>
    </row>
  </sheetData>
  <sheetProtection algorithmName="SHA-512" hashValue="rcXyjbSYR5QwjFmLVxQgz3mPYkJnXdRdWxxu3PboJmmr/dLhUpUni5HeETWlfxuPeQDQ7hcw+q2qe8DMHs8omw==" saltValue="4crV2kYEsKLfVt0a8Eh5yQ==" spinCount="100000" sheet="1" objects="1" scenarios="1" sort="0" autoFilter="0" pivotTables="0"/>
  <mergeCells count="24">
    <mergeCell ref="P14:Q14"/>
    <mergeCell ref="P9:Q9"/>
    <mergeCell ref="P10:Q10"/>
    <mergeCell ref="P11:Q11"/>
    <mergeCell ref="P12:Q12"/>
    <mergeCell ref="P13:Q13"/>
    <mergeCell ref="P8:Q8"/>
    <mergeCell ref="A2:Q2"/>
    <mergeCell ref="A3:Q3"/>
    <mergeCell ref="A4:Q4"/>
    <mergeCell ref="A5:A7"/>
    <mergeCell ref="C5:C7"/>
    <mergeCell ref="D5:D7"/>
    <mergeCell ref="F5:F7"/>
    <mergeCell ref="G5:G7"/>
    <mergeCell ref="H5:O5"/>
    <mergeCell ref="E5:E7"/>
    <mergeCell ref="A1:F1"/>
    <mergeCell ref="G1:Q1"/>
    <mergeCell ref="P5:P7"/>
    <mergeCell ref="Q5:Q7"/>
    <mergeCell ref="H6:K6"/>
    <mergeCell ref="L6:N6"/>
    <mergeCell ref="B5:B7"/>
  </mergeCells>
  <pageMargins left="0.39370078740157483" right="0.39370078740157483" top="0.39370078740157483" bottom="0.39370078740157483" header="0.19685039370078741" footer="0.19685039370078741"/>
  <pageSetup paperSize="9" scale="76" fitToHeight="0" orientation="landscape" r:id="rId1"/>
  <headerFooter>
    <oddFooter>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>
    <tabColor rgb="FF92D050"/>
    <pageSetUpPr fitToPage="1"/>
  </sheetPr>
  <dimension ref="A1:R96"/>
  <sheetViews>
    <sheetView workbookViewId="0">
      <selection activeCell="A3" sqref="A3:P3"/>
    </sheetView>
  </sheetViews>
  <sheetFormatPr defaultColWidth="9.140625" defaultRowHeight="15" x14ac:dyDescent="0.25"/>
  <cols>
    <col min="1" max="1" width="5.7109375" style="1455" customWidth="1"/>
    <col min="2" max="2" width="10.7109375" style="497" customWidth="1"/>
    <col min="3" max="3" width="11.7109375" style="497" customWidth="1"/>
    <col min="4" max="4" width="58.7109375" style="497" customWidth="1"/>
    <col min="5" max="5" width="6.7109375" style="77" customWidth="1"/>
    <col min="6" max="6" width="7.7109375" style="1455" customWidth="1"/>
    <col min="7" max="7" width="8.28515625" style="1455" bestFit="1" customWidth="1"/>
    <col min="8" max="14" width="5.7109375" style="1455" customWidth="1"/>
    <col min="15" max="15" width="11.7109375" style="1455" customWidth="1"/>
    <col min="16" max="16" width="13.7109375" style="1455" customWidth="1"/>
    <col min="17" max="17" width="9.140625" style="497"/>
    <col min="18" max="18" width="9.42578125" style="497" bestFit="1" customWidth="1"/>
    <col min="19" max="16384" width="9.140625" style="497"/>
  </cols>
  <sheetData>
    <row r="1" spans="1:17" ht="54" customHeight="1" x14ac:dyDescent="0.25">
      <c r="A1" s="1610"/>
      <c r="B1" s="1610"/>
      <c r="C1" s="1610"/>
      <c r="D1" s="1610"/>
      <c r="E1" s="1610"/>
      <c r="F1" s="1610"/>
      <c r="G1" s="1600" t="s">
        <v>2741</v>
      </c>
      <c r="H1" s="1600"/>
      <c r="I1" s="1600"/>
      <c r="J1" s="1600"/>
      <c r="K1" s="1600"/>
      <c r="L1" s="1600"/>
      <c r="M1" s="1600"/>
      <c r="N1" s="1600"/>
      <c r="O1" s="1600"/>
      <c r="P1" s="1600"/>
    </row>
    <row r="2" spans="1:17" ht="15.75" x14ac:dyDescent="0.25">
      <c r="A2" s="1601" t="s">
        <v>828</v>
      </c>
      <c r="B2" s="1601"/>
      <c r="C2" s="1601"/>
      <c r="D2" s="1601"/>
      <c r="E2" s="1601"/>
      <c r="F2" s="1601"/>
      <c r="G2" s="1601"/>
      <c r="H2" s="1601"/>
      <c r="I2" s="1601"/>
      <c r="J2" s="1601"/>
      <c r="K2" s="1601"/>
      <c r="L2" s="1601"/>
      <c r="M2" s="1601"/>
      <c r="N2" s="1601"/>
      <c r="O2" s="1601"/>
      <c r="P2" s="1601"/>
    </row>
    <row r="3" spans="1:17" ht="15.75" x14ac:dyDescent="0.25">
      <c r="A3" s="1601" t="s">
        <v>1831</v>
      </c>
      <c r="B3" s="1601"/>
      <c r="C3" s="1601"/>
      <c r="D3" s="1601"/>
      <c r="E3" s="1601"/>
      <c r="F3" s="1601"/>
      <c r="G3" s="1601"/>
      <c r="H3" s="1601"/>
      <c r="I3" s="1601"/>
      <c r="J3" s="1601"/>
      <c r="K3" s="1601"/>
      <c r="L3" s="1601"/>
      <c r="M3" s="1601"/>
      <c r="N3" s="1601"/>
      <c r="O3" s="1601"/>
      <c r="P3" s="1601"/>
    </row>
    <row r="4" spans="1:17" ht="15.75" thickBot="1" x14ac:dyDescent="0.3">
      <c r="A4" s="1602"/>
      <c r="B4" s="1602"/>
      <c r="C4" s="1602"/>
      <c r="D4" s="1602"/>
      <c r="E4" s="1602"/>
      <c r="F4" s="1602"/>
      <c r="G4" s="1602"/>
      <c r="H4" s="1602"/>
      <c r="I4" s="1602"/>
      <c r="J4" s="1602"/>
      <c r="K4" s="1602"/>
      <c r="L4" s="1602"/>
      <c r="M4" s="1602"/>
      <c r="N4" s="1602"/>
      <c r="O4" s="1602"/>
      <c r="P4" s="1602"/>
    </row>
    <row r="5" spans="1:17" ht="15" customHeight="1" x14ac:dyDescent="0.25">
      <c r="A5" s="1605" t="s">
        <v>486</v>
      </c>
      <c r="B5" s="1613" t="s">
        <v>0</v>
      </c>
      <c r="C5" s="1613" t="s">
        <v>1</v>
      </c>
      <c r="D5" s="1613" t="s">
        <v>2</v>
      </c>
      <c r="E5" s="1566" t="s">
        <v>3751</v>
      </c>
      <c r="F5" s="1605" t="s">
        <v>3</v>
      </c>
      <c r="G5" s="1605" t="s">
        <v>3762</v>
      </c>
      <c r="H5" s="1603" t="s">
        <v>7</v>
      </c>
      <c r="I5" s="1604"/>
      <c r="J5" s="1604"/>
      <c r="K5" s="1604"/>
      <c r="L5" s="1604"/>
      <c r="M5" s="1604"/>
      <c r="N5" s="1604"/>
      <c r="O5" s="1605" t="s">
        <v>4407</v>
      </c>
      <c r="P5" s="1605" t="s">
        <v>4408</v>
      </c>
      <c r="Q5" s="762"/>
    </row>
    <row r="6" spans="1:17" ht="15" customHeight="1" x14ac:dyDescent="0.25">
      <c r="A6" s="1611"/>
      <c r="B6" s="1611"/>
      <c r="C6" s="1611"/>
      <c r="D6" s="1611"/>
      <c r="E6" s="1567"/>
      <c r="F6" s="1606"/>
      <c r="G6" s="1606"/>
      <c r="H6" s="1608" t="s">
        <v>5</v>
      </c>
      <c r="I6" s="1609"/>
      <c r="J6" s="1609"/>
      <c r="K6" s="1609"/>
      <c r="L6" s="1609" t="s">
        <v>6</v>
      </c>
      <c r="M6" s="1609"/>
      <c r="N6" s="1609"/>
      <c r="O6" s="1606"/>
      <c r="P6" s="1606"/>
      <c r="Q6" s="762"/>
    </row>
    <row r="7" spans="1:17" ht="65.099999999999994" customHeight="1" thickBot="1" x14ac:dyDescent="0.3">
      <c r="A7" s="1612"/>
      <c r="B7" s="1612"/>
      <c r="C7" s="1612"/>
      <c r="D7" s="1612"/>
      <c r="E7" s="1614"/>
      <c r="F7" s="1607"/>
      <c r="G7" s="1607"/>
      <c r="H7" s="1278" t="s">
        <v>9</v>
      </c>
      <c r="I7" s="1279" t="s">
        <v>10</v>
      </c>
      <c r="J7" s="1279" t="s">
        <v>11</v>
      </c>
      <c r="K7" s="1280" t="s">
        <v>12</v>
      </c>
      <c r="L7" s="1280" t="s">
        <v>27</v>
      </c>
      <c r="M7" s="1280" t="s">
        <v>13</v>
      </c>
      <c r="N7" s="1280" t="s">
        <v>14</v>
      </c>
      <c r="O7" s="1607"/>
      <c r="P7" s="1607"/>
      <c r="Q7" s="762"/>
    </row>
    <row r="8" spans="1:17" s="498" customFormat="1" ht="15.75" thickBot="1" x14ac:dyDescent="0.3">
      <c r="A8" s="1277"/>
      <c r="B8" s="1593" t="s">
        <v>3669</v>
      </c>
      <c r="C8" s="1594"/>
      <c r="D8" s="1594"/>
      <c r="E8" s="1594"/>
      <c r="F8" s="1594"/>
      <c r="G8" s="1594"/>
      <c r="H8" s="1594"/>
      <c r="I8" s="1594"/>
      <c r="J8" s="1594"/>
      <c r="K8" s="1594"/>
      <c r="L8" s="1594"/>
      <c r="M8" s="1594"/>
      <c r="N8" s="1594"/>
      <c r="O8" s="1594"/>
      <c r="P8" s="1595"/>
    </row>
    <row r="9" spans="1:17" s="498" customFormat="1" ht="15.75" thickTop="1" x14ac:dyDescent="0.25">
      <c r="A9" s="921" t="s">
        <v>487</v>
      </c>
      <c r="B9" s="499" t="s">
        <v>3670</v>
      </c>
      <c r="C9" s="1596" t="s">
        <v>3671</v>
      </c>
      <c r="D9" s="500" t="s">
        <v>3672</v>
      </c>
      <c r="E9" s="1467"/>
      <c r="F9" s="501">
        <v>2</v>
      </c>
      <c r="G9" s="501">
        <v>1</v>
      </c>
      <c r="H9" s="501"/>
      <c r="I9" s="501"/>
      <c r="J9" s="501"/>
      <c r="K9" s="501"/>
      <c r="L9" s="501"/>
      <c r="M9" s="501" t="s">
        <v>22</v>
      </c>
      <c r="N9" s="501" t="s">
        <v>22</v>
      </c>
      <c r="O9" s="1598" t="s">
        <v>19</v>
      </c>
      <c r="P9" s="1599"/>
    </row>
    <row r="10" spans="1:17" s="498" customFormat="1" x14ac:dyDescent="0.25">
      <c r="A10" s="922" t="s">
        <v>488</v>
      </c>
      <c r="B10" s="502" t="s">
        <v>3673</v>
      </c>
      <c r="C10" s="1597"/>
      <c r="D10" s="502" t="s">
        <v>3674</v>
      </c>
      <c r="E10" s="87"/>
      <c r="F10" s="503">
        <v>2</v>
      </c>
      <c r="G10" s="503">
        <v>1</v>
      </c>
      <c r="H10" s="503"/>
      <c r="I10" s="503"/>
      <c r="J10" s="503"/>
      <c r="K10" s="503"/>
      <c r="L10" s="503"/>
      <c r="M10" s="503" t="s">
        <v>22</v>
      </c>
      <c r="N10" s="503" t="s">
        <v>22</v>
      </c>
      <c r="O10" s="1598" t="s">
        <v>19</v>
      </c>
      <c r="P10" s="1599"/>
    </row>
    <row r="11" spans="1:17" s="498" customFormat="1" x14ac:dyDescent="0.25">
      <c r="A11" s="922" t="s">
        <v>489</v>
      </c>
      <c r="B11" s="502" t="s">
        <v>3675</v>
      </c>
      <c r="C11" s="1597"/>
      <c r="D11" s="504" t="s">
        <v>3676</v>
      </c>
      <c r="E11" s="1442"/>
      <c r="F11" s="503">
        <v>2</v>
      </c>
      <c r="G11" s="503">
        <v>1</v>
      </c>
      <c r="H11" s="503"/>
      <c r="I11" s="503"/>
      <c r="J11" s="503"/>
      <c r="K11" s="503"/>
      <c r="L11" s="503"/>
      <c r="M11" s="503" t="s">
        <v>22</v>
      </c>
      <c r="N11" s="503" t="s">
        <v>22</v>
      </c>
      <c r="O11" s="1598" t="s">
        <v>19</v>
      </c>
      <c r="P11" s="1599"/>
    </row>
    <row r="12" spans="1:17" s="498" customFormat="1" ht="38.25" x14ac:dyDescent="0.25">
      <c r="A12" s="922" t="s">
        <v>490</v>
      </c>
      <c r="B12" s="502" t="s">
        <v>3677</v>
      </c>
      <c r="C12" s="1597"/>
      <c r="D12" s="505" t="s">
        <v>3678</v>
      </c>
      <c r="E12" s="1439"/>
      <c r="F12" s="503">
        <v>2</v>
      </c>
      <c r="G12" s="503">
        <v>1</v>
      </c>
      <c r="H12" s="503"/>
      <c r="I12" s="503"/>
      <c r="J12" s="503"/>
      <c r="K12" s="503"/>
      <c r="L12" s="503"/>
      <c r="M12" s="503" t="s">
        <v>22</v>
      </c>
      <c r="N12" s="503" t="s">
        <v>22</v>
      </c>
      <c r="O12" s="1598" t="s">
        <v>19</v>
      </c>
      <c r="P12" s="1599"/>
    </row>
    <row r="13" spans="1:17" s="498" customFormat="1" x14ac:dyDescent="0.25">
      <c r="A13" s="922" t="s">
        <v>491</v>
      </c>
      <c r="B13" s="502" t="s">
        <v>3679</v>
      </c>
      <c r="C13" s="1597"/>
      <c r="D13" s="502" t="s">
        <v>3680</v>
      </c>
      <c r="E13" s="528"/>
      <c r="F13" s="503">
        <v>2</v>
      </c>
      <c r="G13" s="503">
        <v>1</v>
      </c>
      <c r="H13" s="503"/>
      <c r="I13" s="503"/>
      <c r="J13" s="503"/>
      <c r="K13" s="503"/>
      <c r="L13" s="503"/>
      <c r="M13" s="503" t="s">
        <v>22</v>
      </c>
      <c r="N13" s="503" t="s">
        <v>22</v>
      </c>
      <c r="O13" s="1598" t="s">
        <v>19</v>
      </c>
      <c r="P13" s="1599"/>
    </row>
    <row r="14" spans="1:17" s="498" customFormat="1" ht="25.5" x14ac:dyDescent="0.25">
      <c r="A14" s="922" t="s">
        <v>492</v>
      </c>
      <c r="B14" s="502" t="s">
        <v>3681</v>
      </c>
      <c r="C14" s="1597"/>
      <c r="D14" s="505" t="s">
        <v>3682</v>
      </c>
      <c r="E14" s="1442"/>
      <c r="F14" s="503">
        <v>1</v>
      </c>
      <c r="G14" s="503">
        <v>1</v>
      </c>
      <c r="H14" s="503"/>
      <c r="I14" s="503"/>
      <c r="J14" s="503"/>
      <c r="K14" s="503"/>
      <c r="L14" s="503"/>
      <c r="M14" s="503" t="s">
        <v>22</v>
      </c>
      <c r="N14" s="503"/>
      <c r="O14" s="506"/>
      <c r="P14" s="923">
        <f>F14*G14*ROUND(O14,2)</f>
        <v>0</v>
      </c>
    </row>
    <row r="15" spans="1:17" s="498" customFormat="1" x14ac:dyDescent="0.25">
      <c r="A15" s="922" t="s">
        <v>493</v>
      </c>
      <c r="B15" s="502" t="s">
        <v>3683</v>
      </c>
      <c r="C15" s="1597"/>
      <c r="D15" s="507" t="s">
        <v>3684</v>
      </c>
      <c r="E15" s="1439"/>
      <c r="F15" s="503">
        <v>1</v>
      </c>
      <c r="G15" s="503">
        <v>1</v>
      </c>
      <c r="H15" s="503"/>
      <c r="I15" s="503"/>
      <c r="J15" s="503"/>
      <c r="K15" s="503"/>
      <c r="L15" s="503"/>
      <c r="M15" s="503" t="s">
        <v>22</v>
      </c>
      <c r="N15" s="503"/>
      <c r="O15" s="506"/>
      <c r="P15" s="923">
        <f>F15*G15*ROUND(O15,2)</f>
        <v>0</v>
      </c>
    </row>
    <row r="16" spans="1:17" s="498" customFormat="1" x14ac:dyDescent="0.25">
      <c r="A16" s="924" t="s">
        <v>494</v>
      </c>
      <c r="B16" s="508" t="s">
        <v>3685</v>
      </c>
      <c r="C16" s="1597"/>
      <c r="D16" s="509" t="s">
        <v>3686</v>
      </c>
      <c r="E16" s="23"/>
      <c r="F16" s="510">
        <v>1</v>
      </c>
      <c r="G16" s="510">
        <v>1</v>
      </c>
      <c r="H16" s="510"/>
      <c r="I16" s="510"/>
      <c r="J16" s="510"/>
      <c r="K16" s="510"/>
      <c r="L16" s="510"/>
      <c r="M16" s="510" t="s">
        <v>22</v>
      </c>
      <c r="N16" s="510"/>
      <c r="O16" s="506"/>
      <c r="P16" s="923">
        <f>F16*G16*ROUND(O16,2)</f>
        <v>0</v>
      </c>
    </row>
    <row r="17" spans="1:16" s="498" customFormat="1" ht="15.75" thickBot="1" x14ac:dyDescent="0.3">
      <c r="A17" s="924" t="s">
        <v>495</v>
      </c>
      <c r="B17" s="509" t="s">
        <v>3687</v>
      </c>
      <c r="C17" s="1597"/>
      <c r="D17" s="511" t="s">
        <v>2797</v>
      </c>
      <c r="E17" s="23"/>
      <c r="F17" s="510">
        <v>1</v>
      </c>
      <c r="G17" s="510">
        <v>1</v>
      </c>
      <c r="H17" s="510"/>
      <c r="I17" s="510"/>
      <c r="J17" s="510"/>
      <c r="K17" s="510"/>
      <c r="L17" s="510"/>
      <c r="M17" s="510" t="s">
        <v>22</v>
      </c>
      <c r="N17" s="510"/>
      <c r="O17" s="506"/>
      <c r="P17" s="923">
        <f>F17*G17*ROUND(O17,2)</f>
        <v>0</v>
      </c>
    </row>
    <row r="18" spans="1:16" s="498" customFormat="1" ht="15.75" thickBot="1" x14ac:dyDescent="0.3">
      <c r="A18" s="925"/>
      <c r="B18" s="1615" t="s">
        <v>3688</v>
      </c>
      <c r="C18" s="1616"/>
      <c r="D18" s="1616"/>
      <c r="E18" s="1616"/>
      <c r="F18" s="1616"/>
      <c r="G18" s="1616"/>
      <c r="H18" s="1616"/>
      <c r="I18" s="1616"/>
      <c r="J18" s="1616"/>
      <c r="K18" s="1616"/>
      <c r="L18" s="1616"/>
      <c r="M18" s="1616"/>
      <c r="N18" s="1616"/>
      <c r="O18" s="1616"/>
      <c r="P18" s="1617"/>
    </row>
    <row r="19" spans="1:16" s="498" customFormat="1" ht="15.75" thickTop="1" x14ac:dyDescent="0.25">
      <c r="A19" s="921" t="s">
        <v>496</v>
      </c>
      <c r="B19" s="499" t="s">
        <v>3689</v>
      </c>
      <c r="C19" s="1596" t="s">
        <v>3690</v>
      </c>
      <c r="D19" s="500" t="s">
        <v>3672</v>
      </c>
      <c r="E19" s="1439"/>
      <c r="F19" s="501">
        <v>2</v>
      </c>
      <c r="G19" s="501">
        <v>1</v>
      </c>
      <c r="H19" s="501"/>
      <c r="I19" s="501"/>
      <c r="J19" s="501"/>
      <c r="K19" s="501"/>
      <c r="L19" s="501"/>
      <c r="M19" s="501" t="s">
        <v>22</v>
      </c>
      <c r="N19" s="501" t="s">
        <v>22</v>
      </c>
      <c r="O19" s="1598" t="s">
        <v>19</v>
      </c>
      <c r="P19" s="1599"/>
    </row>
    <row r="20" spans="1:16" s="498" customFormat="1" x14ac:dyDescent="0.25">
      <c r="A20" s="922" t="s">
        <v>497</v>
      </c>
      <c r="B20" s="502" t="s">
        <v>3691</v>
      </c>
      <c r="C20" s="1597"/>
      <c r="D20" s="502" t="s">
        <v>3674</v>
      </c>
      <c r="E20" s="1440"/>
      <c r="F20" s="503">
        <v>2</v>
      </c>
      <c r="G20" s="503">
        <v>1</v>
      </c>
      <c r="H20" s="503"/>
      <c r="I20" s="503"/>
      <c r="J20" s="503"/>
      <c r="K20" s="503"/>
      <c r="L20" s="503"/>
      <c r="M20" s="503" t="s">
        <v>22</v>
      </c>
      <c r="N20" s="503" t="s">
        <v>22</v>
      </c>
      <c r="O20" s="1598" t="s">
        <v>19</v>
      </c>
      <c r="P20" s="1599"/>
    </row>
    <row r="21" spans="1:16" s="498" customFormat="1" x14ac:dyDescent="0.25">
      <c r="A21" s="922" t="s">
        <v>498</v>
      </c>
      <c r="B21" s="502" t="s">
        <v>3692</v>
      </c>
      <c r="C21" s="1597"/>
      <c r="D21" s="504" t="s">
        <v>3676</v>
      </c>
      <c r="E21" s="1440"/>
      <c r="F21" s="503">
        <v>2</v>
      </c>
      <c r="G21" s="503">
        <v>1</v>
      </c>
      <c r="H21" s="503"/>
      <c r="I21" s="503"/>
      <c r="J21" s="503"/>
      <c r="K21" s="503"/>
      <c r="L21" s="503"/>
      <c r="M21" s="503" t="s">
        <v>22</v>
      </c>
      <c r="N21" s="503" t="s">
        <v>22</v>
      </c>
      <c r="O21" s="1598" t="s">
        <v>19</v>
      </c>
      <c r="P21" s="1599"/>
    </row>
    <row r="22" spans="1:16" s="498" customFormat="1" ht="38.25" x14ac:dyDescent="0.25">
      <c r="A22" s="922" t="s">
        <v>499</v>
      </c>
      <c r="B22" s="502" t="s">
        <v>3693</v>
      </c>
      <c r="C22" s="1597"/>
      <c r="D22" s="505" t="s">
        <v>3678</v>
      </c>
      <c r="E22" s="1440"/>
      <c r="F22" s="503">
        <v>2</v>
      </c>
      <c r="G22" s="503">
        <v>1</v>
      </c>
      <c r="H22" s="503"/>
      <c r="I22" s="503"/>
      <c r="J22" s="503"/>
      <c r="K22" s="503"/>
      <c r="L22" s="503"/>
      <c r="M22" s="503" t="s">
        <v>22</v>
      </c>
      <c r="N22" s="503" t="s">
        <v>22</v>
      </c>
      <c r="O22" s="1598" t="s">
        <v>19</v>
      </c>
      <c r="P22" s="1599"/>
    </row>
    <row r="23" spans="1:16" s="498" customFormat="1" x14ac:dyDescent="0.25">
      <c r="A23" s="922" t="s">
        <v>500</v>
      </c>
      <c r="B23" s="502" t="s">
        <v>3694</v>
      </c>
      <c r="C23" s="1597"/>
      <c r="D23" s="502" t="s">
        <v>3680</v>
      </c>
      <c r="E23" s="1439"/>
      <c r="F23" s="503">
        <v>2</v>
      </c>
      <c r="G23" s="503">
        <v>1</v>
      </c>
      <c r="H23" s="503"/>
      <c r="I23" s="503"/>
      <c r="J23" s="503"/>
      <c r="K23" s="503"/>
      <c r="L23" s="503"/>
      <c r="M23" s="503" t="s">
        <v>22</v>
      </c>
      <c r="N23" s="503" t="s">
        <v>22</v>
      </c>
      <c r="O23" s="1598" t="s">
        <v>19</v>
      </c>
      <c r="P23" s="1599"/>
    </row>
    <row r="24" spans="1:16" s="498" customFormat="1" ht="25.5" x14ac:dyDescent="0.25">
      <c r="A24" s="922" t="s">
        <v>501</v>
      </c>
      <c r="B24" s="502" t="s">
        <v>3695</v>
      </c>
      <c r="C24" s="1597"/>
      <c r="D24" s="505" t="s">
        <v>3682</v>
      </c>
      <c r="E24" s="1442"/>
      <c r="F24" s="503">
        <v>1</v>
      </c>
      <c r="G24" s="503">
        <v>1</v>
      </c>
      <c r="H24" s="503"/>
      <c r="I24" s="503"/>
      <c r="J24" s="503"/>
      <c r="K24" s="503"/>
      <c r="L24" s="503"/>
      <c r="M24" s="503" t="s">
        <v>22</v>
      </c>
      <c r="N24" s="503"/>
      <c r="O24" s="506"/>
      <c r="P24" s="923">
        <f>F24*G24*ROUND(O24,2)</f>
        <v>0</v>
      </c>
    </row>
    <row r="25" spans="1:16" s="498" customFormat="1" x14ac:dyDescent="0.25">
      <c r="A25" s="922" t="s">
        <v>502</v>
      </c>
      <c r="B25" s="502" t="s">
        <v>3696</v>
      </c>
      <c r="C25" s="1597"/>
      <c r="D25" s="507" t="s">
        <v>3684</v>
      </c>
      <c r="E25" s="23"/>
      <c r="F25" s="503">
        <v>1</v>
      </c>
      <c r="G25" s="503">
        <v>1</v>
      </c>
      <c r="H25" s="503"/>
      <c r="I25" s="503"/>
      <c r="J25" s="503"/>
      <c r="K25" s="503"/>
      <c r="L25" s="503"/>
      <c r="M25" s="503" t="s">
        <v>22</v>
      </c>
      <c r="N25" s="503"/>
      <c r="O25" s="506"/>
      <c r="P25" s="923">
        <f>F25*G25*ROUND(O25,2)</f>
        <v>0</v>
      </c>
    </row>
    <row r="26" spans="1:16" s="498" customFormat="1" x14ac:dyDescent="0.25">
      <c r="A26" s="924" t="s">
        <v>503</v>
      </c>
      <c r="B26" s="508" t="s">
        <v>3697</v>
      </c>
      <c r="C26" s="1597"/>
      <c r="D26" s="509" t="s">
        <v>3686</v>
      </c>
      <c r="E26" s="1440"/>
      <c r="F26" s="510">
        <v>1</v>
      </c>
      <c r="G26" s="510">
        <v>1</v>
      </c>
      <c r="H26" s="510"/>
      <c r="I26" s="510"/>
      <c r="J26" s="510"/>
      <c r="K26" s="510"/>
      <c r="L26" s="510"/>
      <c r="M26" s="510" t="s">
        <v>22</v>
      </c>
      <c r="N26" s="510"/>
      <c r="O26" s="506"/>
      <c r="P26" s="923">
        <f>F26*G26*ROUND(O26,2)</f>
        <v>0</v>
      </c>
    </row>
    <row r="27" spans="1:16" s="498" customFormat="1" ht="15.75" thickBot="1" x14ac:dyDescent="0.3">
      <c r="A27" s="924" t="s">
        <v>504</v>
      </c>
      <c r="B27" s="509" t="s">
        <v>3698</v>
      </c>
      <c r="C27" s="1597"/>
      <c r="D27" s="511" t="s">
        <v>2797</v>
      </c>
      <c r="E27" s="1454"/>
      <c r="F27" s="510">
        <v>1</v>
      </c>
      <c r="G27" s="510">
        <v>1</v>
      </c>
      <c r="H27" s="510"/>
      <c r="I27" s="510"/>
      <c r="J27" s="510"/>
      <c r="K27" s="510"/>
      <c r="L27" s="510"/>
      <c r="M27" s="510" t="s">
        <v>22</v>
      </c>
      <c r="N27" s="510"/>
      <c r="O27" s="506"/>
      <c r="P27" s="923">
        <f>F27*G27*ROUND(O27,2)</f>
        <v>0</v>
      </c>
    </row>
    <row r="28" spans="1:16" s="498" customFormat="1" ht="15.75" thickBot="1" x14ac:dyDescent="0.3">
      <c r="A28" s="925"/>
      <c r="B28" s="1615" t="s">
        <v>3699</v>
      </c>
      <c r="C28" s="1616"/>
      <c r="D28" s="1616"/>
      <c r="E28" s="1616"/>
      <c r="F28" s="1616"/>
      <c r="G28" s="1616"/>
      <c r="H28" s="1616"/>
      <c r="I28" s="1616"/>
      <c r="J28" s="1616"/>
      <c r="K28" s="1616"/>
      <c r="L28" s="1616"/>
      <c r="M28" s="1616"/>
      <c r="N28" s="1616"/>
      <c r="O28" s="1616"/>
      <c r="P28" s="1617"/>
    </row>
    <row r="29" spans="1:16" s="498" customFormat="1" ht="15.75" thickTop="1" x14ac:dyDescent="0.25">
      <c r="A29" s="921" t="s">
        <v>505</v>
      </c>
      <c r="B29" s="499" t="s">
        <v>3700</v>
      </c>
      <c r="C29" s="1596" t="s">
        <v>3701</v>
      </c>
      <c r="D29" s="500" t="s">
        <v>3672</v>
      </c>
      <c r="E29" s="8"/>
      <c r="F29" s="501">
        <v>2</v>
      </c>
      <c r="G29" s="501">
        <v>1</v>
      </c>
      <c r="H29" s="501"/>
      <c r="I29" s="501"/>
      <c r="J29" s="501"/>
      <c r="K29" s="501"/>
      <c r="L29" s="501"/>
      <c r="M29" s="501" t="s">
        <v>22</v>
      </c>
      <c r="N29" s="501" t="s">
        <v>22</v>
      </c>
      <c r="O29" s="1598" t="s">
        <v>19</v>
      </c>
      <c r="P29" s="1599"/>
    </row>
    <row r="30" spans="1:16" s="498" customFormat="1" x14ac:dyDescent="0.25">
      <c r="A30" s="922" t="s">
        <v>506</v>
      </c>
      <c r="B30" s="502" t="s">
        <v>3702</v>
      </c>
      <c r="C30" s="1597"/>
      <c r="D30" s="502" t="s">
        <v>3674</v>
      </c>
      <c r="E30" s="8"/>
      <c r="F30" s="503">
        <v>2</v>
      </c>
      <c r="G30" s="503">
        <v>1</v>
      </c>
      <c r="H30" s="503"/>
      <c r="I30" s="503"/>
      <c r="J30" s="503"/>
      <c r="K30" s="503"/>
      <c r="L30" s="503"/>
      <c r="M30" s="503" t="s">
        <v>22</v>
      </c>
      <c r="N30" s="503" t="s">
        <v>22</v>
      </c>
      <c r="O30" s="1598" t="s">
        <v>19</v>
      </c>
      <c r="P30" s="1599"/>
    </row>
    <row r="31" spans="1:16" s="498" customFormat="1" x14ac:dyDescent="0.25">
      <c r="A31" s="922" t="s">
        <v>507</v>
      </c>
      <c r="B31" s="502" t="s">
        <v>3703</v>
      </c>
      <c r="C31" s="1597"/>
      <c r="D31" s="504" t="s">
        <v>3676</v>
      </c>
      <c r="E31" s="8"/>
      <c r="F31" s="503">
        <v>2</v>
      </c>
      <c r="G31" s="503">
        <v>1</v>
      </c>
      <c r="H31" s="503"/>
      <c r="I31" s="503"/>
      <c r="J31" s="503"/>
      <c r="K31" s="503"/>
      <c r="L31" s="503"/>
      <c r="M31" s="503" t="s">
        <v>22</v>
      </c>
      <c r="N31" s="503" t="s">
        <v>22</v>
      </c>
      <c r="O31" s="1598" t="s">
        <v>19</v>
      </c>
      <c r="P31" s="1599"/>
    </row>
    <row r="32" spans="1:16" s="498" customFormat="1" ht="38.25" x14ac:dyDescent="0.25">
      <c r="A32" s="922" t="s">
        <v>508</v>
      </c>
      <c r="B32" s="502" t="s">
        <v>3704</v>
      </c>
      <c r="C32" s="1597"/>
      <c r="D32" s="505" t="s">
        <v>3678</v>
      </c>
      <c r="E32" s="8"/>
      <c r="F32" s="503">
        <v>2</v>
      </c>
      <c r="G32" s="503">
        <v>1</v>
      </c>
      <c r="H32" s="503"/>
      <c r="I32" s="503"/>
      <c r="J32" s="503"/>
      <c r="K32" s="503"/>
      <c r="L32" s="503"/>
      <c r="M32" s="503" t="s">
        <v>22</v>
      </c>
      <c r="N32" s="503" t="s">
        <v>22</v>
      </c>
      <c r="O32" s="1598" t="s">
        <v>19</v>
      </c>
      <c r="P32" s="1599"/>
    </row>
    <row r="33" spans="1:18" s="498" customFormat="1" x14ac:dyDescent="0.25">
      <c r="A33" s="922" t="s">
        <v>509</v>
      </c>
      <c r="B33" s="502" t="s">
        <v>3705</v>
      </c>
      <c r="C33" s="1597"/>
      <c r="D33" s="502" t="s">
        <v>3680</v>
      </c>
      <c r="E33" s="16"/>
      <c r="F33" s="503">
        <v>2</v>
      </c>
      <c r="G33" s="503">
        <v>1</v>
      </c>
      <c r="H33" s="503"/>
      <c r="I33" s="503"/>
      <c r="J33" s="503"/>
      <c r="K33" s="503"/>
      <c r="L33" s="503"/>
      <c r="M33" s="503" t="s">
        <v>22</v>
      </c>
      <c r="N33" s="503" t="s">
        <v>22</v>
      </c>
      <c r="O33" s="1598" t="s">
        <v>19</v>
      </c>
      <c r="P33" s="1599"/>
    </row>
    <row r="34" spans="1:18" s="498" customFormat="1" ht="25.5" x14ac:dyDescent="0.25">
      <c r="A34" s="922" t="s">
        <v>510</v>
      </c>
      <c r="B34" s="502" t="s">
        <v>3706</v>
      </c>
      <c r="C34" s="1597"/>
      <c r="D34" s="505" t="s">
        <v>3682</v>
      </c>
      <c r="E34" s="528"/>
      <c r="F34" s="503">
        <v>1</v>
      </c>
      <c r="G34" s="503">
        <v>1</v>
      </c>
      <c r="H34" s="503"/>
      <c r="I34" s="503"/>
      <c r="J34" s="503"/>
      <c r="K34" s="503"/>
      <c r="L34" s="503"/>
      <c r="M34" s="503" t="s">
        <v>22</v>
      </c>
      <c r="N34" s="503"/>
      <c r="O34" s="506"/>
      <c r="P34" s="923">
        <f>F34*G34*ROUND(O34,2)</f>
        <v>0</v>
      </c>
    </row>
    <row r="35" spans="1:18" s="498" customFormat="1" x14ac:dyDescent="0.25">
      <c r="A35" s="922" t="s">
        <v>511</v>
      </c>
      <c r="B35" s="502" t="s">
        <v>3707</v>
      </c>
      <c r="C35" s="1597"/>
      <c r="D35" s="507" t="s">
        <v>3684</v>
      </c>
      <c r="E35" s="8"/>
      <c r="F35" s="503">
        <v>1</v>
      </c>
      <c r="G35" s="503">
        <v>1</v>
      </c>
      <c r="H35" s="503"/>
      <c r="I35" s="503"/>
      <c r="J35" s="503"/>
      <c r="K35" s="503"/>
      <c r="L35" s="503"/>
      <c r="M35" s="503" t="s">
        <v>22</v>
      </c>
      <c r="N35" s="503"/>
      <c r="O35" s="506"/>
      <c r="P35" s="923">
        <f>F35*G35*ROUND(O35,2)</f>
        <v>0</v>
      </c>
    </row>
    <row r="36" spans="1:18" s="498" customFormat="1" x14ac:dyDescent="0.25">
      <c r="A36" s="924" t="s">
        <v>512</v>
      </c>
      <c r="B36" s="508" t="s">
        <v>3708</v>
      </c>
      <c r="C36" s="1597"/>
      <c r="D36" s="509" t="s">
        <v>3686</v>
      </c>
      <c r="E36" s="8"/>
      <c r="F36" s="510">
        <v>1</v>
      </c>
      <c r="G36" s="510">
        <v>1</v>
      </c>
      <c r="H36" s="510"/>
      <c r="I36" s="510"/>
      <c r="J36" s="510"/>
      <c r="K36" s="510"/>
      <c r="L36" s="510"/>
      <c r="M36" s="510" t="s">
        <v>22</v>
      </c>
      <c r="N36" s="510"/>
      <c r="O36" s="506"/>
      <c r="P36" s="923">
        <f>F36*G36*ROUND(O36,2)</f>
        <v>0</v>
      </c>
    </row>
    <row r="37" spans="1:18" s="498" customFormat="1" ht="15.75" thickBot="1" x14ac:dyDescent="0.3">
      <c r="A37" s="924" t="s">
        <v>513</v>
      </c>
      <c r="B37" s="509" t="s">
        <v>3709</v>
      </c>
      <c r="C37" s="1618"/>
      <c r="D37" s="511" t="s">
        <v>2797</v>
      </c>
      <c r="E37" s="8"/>
      <c r="F37" s="510">
        <v>1</v>
      </c>
      <c r="G37" s="510">
        <v>1</v>
      </c>
      <c r="H37" s="510"/>
      <c r="I37" s="510"/>
      <c r="J37" s="510"/>
      <c r="K37" s="510"/>
      <c r="L37" s="510"/>
      <c r="M37" s="510" t="s">
        <v>22</v>
      </c>
      <c r="N37" s="510"/>
      <c r="O37" s="506"/>
      <c r="P37" s="923">
        <f>F37*G37*ROUND(O37,2)</f>
        <v>0</v>
      </c>
    </row>
    <row r="38" spans="1:18" s="498" customFormat="1" ht="15.75" thickBot="1" x14ac:dyDescent="0.3">
      <c r="A38" s="925"/>
      <c r="B38" s="1615" t="s">
        <v>3710</v>
      </c>
      <c r="C38" s="1616"/>
      <c r="D38" s="1616"/>
      <c r="E38" s="1616"/>
      <c r="F38" s="1616"/>
      <c r="G38" s="1616"/>
      <c r="H38" s="1616"/>
      <c r="I38" s="1616"/>
      <c r="J38" s="1616"/>
      <c r="K38" s="1616"/>
      <c r="L38" s="1616"/>
      <c r="M38" s="1616"/>
      <c r="N38" s="1616"/>
      <c r="O38" s="1616"/>
      <c r="P38" s="1617"/>
    </row>
    <row r="39" spans="1:18" s="498" customFormat="1" ht="15.75" thickTop="1" x14ac:dyDescent="0.25">
      <c r="A39" s="921" t="s">
        <v>514</v>
      </c>
      <c r="B39" s="499" t="s">
        <v>3711</v>
      </c>
      <c r="C39" s="1596" t="s">
        <v>3712</v>
      </c>
      <c r="D39" s="500" t="s">
        <v>3672</v>
      </c>
      <c r="E39" s="16"/>
      <c r="F39" s="501">
        <v>2</v>
      </c>
      <c r="G39" s="501">
        <v>1</v>
      </c>
      <c r="H39" s="501"/>
      <c r="I39" s="501"/>
      <c r="J39" s="501"/>
      <c r="K39" s="501"/>
      <c r="L39" s="501"/>
      <c r="M39" s="501" t="s">
        <v>22</v>
      </c>
      <c r="N39" s="501" t="s">
        <v>22</v>
      </c>
      <c r="O39" s="1598" t="s">
        <v>19</v>
      </c>
      <c r="P39" s="1599"/>
    </row>
    <row r="40" spans="1:18" s="498" customFormat="1" x14ac:dyDescent="0.25">
      <c r="A40" s="922" t="s">
        <v>515</v>
      </c>
      <c r="B40" s="502" t="s">
        <v>3713</v>
      </c>
      <c r="C40" s="1597"/>
      <c r="D40" s="502" t="s">
        <v>3674</v>
      </c>
      <c r="E40" s="16"/>
      <c r="F40" s="503">
        <v>2</v>
      </c>
      <c r="G40" s="503">
        <v>1</v>
      </c>
      <c r="H40" s="503"/>
      <c r="I40" s="503"/>
      <c r="J40" s="503"/>
      <c r="K40" s="503"/>
      <c r="L40" s="503"/>
      <c r="M40" s="503" t="s">
        <v>22</v>
      </c>
      <c r="N40" s="503" t="s">
        <v>22</v>
      </c>
      <c r="O40" s="1598" t="s">
        <v>19</v>
      </c>
      <c r="P40" s="1599"/>
    </row>
    <row r="41" spans="1:18" s="498" customFormat="1" x14ac:dyDescent="0.25">
      <c r="A41" s="922" t="s">
        <v>516</v>
      </c>
      <c r="B41" s="502" t="s">
        <v>3714</v>
      </c>
      <c r="C41" s="1597"/>
      <c r="D41" s="504" t="s">
        <v>3676</v>
      </c>
      <c r="E41" s="16"/>
      <c r="F41" s="503">
        <v>2</v>
      </c>
      <c r="G41" s="503">
        <v>1</v>
      </c>
      <c r="H41" s="503"/>
      <c r="I41" s="503"/>
      <c r="J41" s="503"/>
      <c r="K41" s="503"/>
      <c r="L41" s="503"/>
      <c r="M41" s="503" t="s">
        <v>22</v>
      </c>
      <c r="N41" s="503" t="s">
        <v>22</v>
      </c>
      <c r="O41" s="1598" t="s">
        <v>19</v>
      </c>
      <c r="P41" s="1599"/>
    </row>
    <row r="42" spans="1:18" s="498" customFormat="1" ht="38.25" x14ac:dyDescent="0.25">
      <c r="A42" s="922" t="s">
        <v>517</v>
      </c>
      <c r="B42" s="502" t="s">
        <v>3715</v>
      </c>
      <c r="C42" s="1597"/>
      <c r="D42" s="505" t="s">
        <v>3678</v>
      </c>
      <c r="E42" s="16"/>
      <c r="F42" s="503">
        <v>2</v>
      </c>
      <c r="G42" s="503">
        <v>1</v>
      </c>
      <c r="H42" s="503"/>
      <c r="I42" s="503"/>
      <c r="J42" s="503"/>
      <c r="K42" s="503"/>
      <c r="L42" s="503"/>
      <c r="M42" s="503" t="s">
        <v>22</v>
      </c>
      <c r="N42" s="503" t="s">
        <v>22</v>
      </c>
      <c r="O42" s="1598" t="s">
        <v>19</v>
      </c>
      <c r="P42" s="1599"/>
    </row>
    <row r="43" spans="1:18" s="498" customFormat="1" x14ac:dyDescent="0.25">
      <c r="A43" s="922" t="s">
        <v>518</v>
      </c>
      <c r="B43" s="502" t="s">
        <v>3716</v>
      </c>
      <c r="C43" s="1597"/>
      <c r="D43" s="502" t="s">
        <v>3680</v>
      </c>
      <c r="E43" s="16"/>
      <c r="F43" s="503">
        <v>2</v>
      </c>
      <c r="G43" s="503">
        <v>1</v>
      </c>
      <c r="H43" s="503"/>
      <c r="I43" s="503"/>
      <c r="J43" s="503"/>
      <c r="K43" s="503"/>
      <c r="L43" s="503"/>
      <c r="M43" s="503" t="s">
        <v>22</v>
      </c>
      <c r="N43" s="503" t="s">
        <v>22</v>
      </c>
      <c r="O43" s="1598" t="s">
        <v>19</v>
      </c>
      <c r="P43" s="1599"/>
    </row>
    <row r="44" spans="1:18" s="498" customFormat="1" ht="25.5" x14ac:dyDescent="0.25">
      <c r="A44" s="922" t="s">
        <v>519</v>
      </c>
      <c r="B44" s="502" t="s">
        <v>3717</v>
      </c>
      <c r="C44" s="1597"/>
      <c r="D44" s="505" t="s">
        <v>3682</v>
      </c>
      <c r="E44" s="16"/>
      <c r="F44" s="503">
        <v>1</v>
      </c>
      <c r="G44" s="503">
        <v>1</v>
      </c>
      <c r="H44" s="503"/>
      <c r="I44" s="503"/>
      <c r="J44" s="503"/>
      <c r="K44" s="503"/>
      <c r="L44" s="503"/>
      <c r="M44" s="503" t="s">
        <v>22</v>
      </c>
      <c r="N44" s="503"/>
      <c r="O44" s="506"/>
      <c r="P44" s="923">
        <f>F44*G44*ROUND(O44,2)</f>
        <v>0</v>
      </c>
    </row>
    <row r="45" spans="1:18" s="498" customFormat="1" x14ac:dyDescent="0.25">
      <c r="A45" s="922" t="s">
        <v>520</v>
      </c>
      <c r="B45" s="502" t="s">
        <v>3718</v>
      </c>
      <c r="C45" s="1597"/>
      <c r="D45" s="507" t="s">
        <v>3684</v>
      </c>
      <c r="E45" s="16"/>
      <c r="F45" s="503">
        <v>1</v>
      </c>
      <c r="G45" s="503">
        <v>1</v>
      </c>
      <c r="H45" s="503"/>
      <c r="I45" s="503"/>
      <c r="J45" s="503"/>
      <c r="K45" s="503"/>
      <c r="L45" s="503"/>
      <c r="M45" s="503" t="s">
        <v>22</v>
      </c>
      <c r="N45" s="503"/>
      <c r="O45" s="506"/>
      <c r="P45" s="923">
        <f>F45*G45*ROUND(O45,2)</f>
        <v>0</v>
      </c>
    </row>
    <row r="46" spans="1:18" s="498" customFormat="1" x14ac:dyDescent="0.25">
      <c r="A46" s="924" t="s">
        <v>521</v>
      </c>
      <c r="B46" s="508" t="s">
        <v>3719</v>
      </c>
      <c r="C46" s="1597"/>
      <c r="D46" s="509" t="s">
        <v>3686</v>
      </c>
      <c r="E46" s="16"/>
      <c r="F46" s="510">
        <v>1</v>
      </c>
      <c r="G46" s="510">
        <v>1</v>
      </c>
      <c r="H46" s="510"/>
      <c r="I46" s="510"/>
      <c r="J46" s="510"/>
      <c r="K46" s="510"/>
      <c r="L46" s="510"/>
      <c r="M46" s="510" t="s">
        <v>22</v>
      </c>
      <c r="N46" s="510"/>
      <c r="O46" s="506"/>
      <c r="P46" s="923">
        <f>F46*G46*ROUND(O46,2)</f>
        <v>0</v>
      </c>
    </row>
    <row r="47" spans="1:18" s="498" customFormat="1" ht="15.75" thickBot="1" x14ac:dyDescent="0.3">
      <c r="A47" s="926" t="s">
        <v>522</v>
      </c>
      <c r="B47" s="927" t="s">
        <v>3720</v>
      </c>
      <c r="C47" s="1618"/>
      <c r="D47" s="928" t="s">
        <v>2797</v>
      </c>
      <c r="E47" s="403"/>
      <c r="F47" s="929">
        <v>1</v>
      </c>
      <c r="G47" s="929">
        <v>1</v>
      </c>
      <c r="H47" s="929"/>
      <c r="I47" s="929"/>
      <c r="J47" s="929"/>
      <c r="K47" s="929"/>
      <c r="L47" s="929"/>
      <c r="M47" s="929" t="s">
        <v>22</v>
      </c>
      <c r="N47" s="929"/>
      <c r="O47" s="930"/>
      <c r="P47" s="931">
        <f>F47*G47*ROUND(O47,2)</f>
        <v>0</v>
      </c>
      <c r="Q47" s="512"/>
      <c r="R47" s="513"/>
    </row>
    <row r="48" spans="1:18" ht="15.75" thickBot="1" x14ac:dyDescent="0.3">
      <c r="E48" s="1464"/>
      <c r="O48" s="932" t="s">
        <v>76</v>
      </c>
      <c r="P48" s="933">
        <f>SUM(P14:P17,P24:P27,P34:P37,P44:P47)</f>
        <v>0</v>
      </c>
    </row>
    <row r="49" spans="5:5" x14ac:dyDescent="0.25">
      <c r="E49" s="1464"/>
    </row>
    <row r="50" spans="5:5" x14ac:dyDescent="0.25">
      <c r="E50" s="1464"/>
    </row>
    <row r="51" spans="5:5" x14ac:dyDescent="0.25">
      <c r="E51" s="1464"/>
    </row>
    <row r="52" spans="5:5" x14ac:dyDescent="0.25">
      <c r="E52" s="1464"/>
    </row>
    <row r="53" spans="5:5" x14ac:dyDescent="0.25">
      <c r="E53" s="1464"/>
    </row>
    <row r="54" spans="5:5" x14ac:dyDescent="0.25">
      <c r="E54" s="537"/>
    </row>
    <row r="55" spans="5:5" x14ac:dyDescent="0.25">
      <c r="E55" s="1464"/>
    </row>
    <row r="56" spans="5:5" x14ac:dyDescent="0.25">
      <c r="E56" s="537"/>
    </row>
    <row r="57" spans="5:5" x14ac:dyDescent="0.25">
      <c r="E57" s="519"/>
    </row>
    <row r="58" spans="5:5" x14ac:dyDescent="0.25">
      <c r="E58" s="520"/>
    </row>
    <row r="59" spans="5:5" x14ac:dyDescent="0.25">
      <c r="E59" s="521"/>
    </row>
    <row r="60" spans="5:5" x14ac:dyDescent="0.25">
      <c r="E60" s="522"/>
    </row>
    <row r="61" spans="5:5" x14ac:dyDescent="0.25">
      <c r="E61" s="537"/>
    </row>
    <row r="62" spans="5:5" x14ac:dyDescent="0.25">
      <c r="E62" s="521"/>
    </row>
    <row r="63" spans="5:5" x14ac:dyDescent="0.25">
      <c r="E63" s="522"/>
    </row>
    <row r="64" spans="5:5" x14ac:dyDescent="0.25">
      <c r="E64" s="522"/>
    </row>
    <row r="65" spans="5:5" x14ac:dyDescent="0.25">
      <c r="E65" s="522"/>
    </row>
    <row r="66" spans="5:5" x14ac:dyDescent="0.25">
      <c r="E66" s="521"/>
    </row>
    <row r="67" spans="5:5" x14ac:dyDescent="0.25">
      <c r="E67" s="522"/>
    </row>
    <row r="68" spans="5:5" x14ac:dyDescent="0.25">
      <c r="E68" s="521"/>
    </row>
    <row r="69" spans="5:5" x14ac:dyDescent="0.25">
      <c r="E69" s="521"/>
    </row>
    <row r="70" spans="5:5" x14ac:dyDescent="0.25">
      <c r="E70" s="521"/>
    </row>
    <row r="71" spans="5:5" x14ac:dyDescent="0.25">
      <c r="E71" s="522"/>
    </row>
    <row r="72" spans="5:5" x14ac:dyDescent="0.25">
      <c r="E72" s="521"/>
    </row>
    <row r="73" spans="5:5" x14ac:dyDescent="0.25">
      <c r="E73" s="522"/>
    </row>
    <row r="74" spans="5:5" x14ac:dyDescent="0.25">
      <c r="E74" s="521"/>
    </row>
    <row r="75" spans="5:5" x14ac:dyDescent="0.25">
      <c r="E75" s="537"/>
    </row>
    <row r="76" spans="5:5" x14ac:dyDescent="0.25">
      <c r="E76" s="522"/>
    </row>
    <row r="77" spans="5:5" x14ac:dyDescent="0.25">
      <c r="E77" s="1464"/>
    </row>
    <row r="78" spans="5:5" x14ac:dyDescent="0.25">
      <c r="E78" s="1464"/>
    </row>
    <row r="79" spans="5:5" x14ac:dyDescent="0.25">
      <c r="E79" s="1464"/>
    </row>
    <row r="80" spans="5:5" x14ac:dyDescent="0.25">
      <c r="E80" s="1464"/>
    </row>
    <row r="81" spans="5:5" x14ac:dyDescent="0.25">
      <c r="E81" s="1464"/>
    </row>
    <row r="82" spans="5:5" x14ac:dyDescent="0.25">
      <c r="E82" s="537"/>
    </row>
    <row r="83" spans="5:5" x14ac:dyDescent="0.25">
      <c r="E83" s="1464"/>
    </row>
    <row r="84" spans="5:5" x14ac:dyDescent="0.25">
      <c r="E84" s="1464"/>
    </row>
    <row r="85" spans="5:5" x14ac:dyDescent="0.25">
      <c r="E85" s="1464"/>
    </row>
    <row r="86" spans="5:5" x14ac:dyDescent="0.25">
      <c r="E86" s="537"/>
    </row>
    <row r="87" spans="5:5" x14ac:dyDescent="0.25">
      <c r="E87" s="1464"/>
    </row>
    <row r="88" spans="5:5" x14ac:dyDescent="0.25">
      <c r="E88" s="1464"/>
    </row>
    <row r="89" spans="5:5" x14ac:dyDescent="0.25">
      <c r="E89" s="1464"/>
    </row>
    <row r="90" spans="5:5" x14ac:dyDescent="0.25">
      <c r="E90" s="1464"/>
    </row>
    <row r="91" spans="5:5" x14ac:dyDescent="0.25">
      <c r="E91" s="1464"/>
    </row>
    <row r="92" spans="5:5" x14ac:dyDescent="0.25">
      <c r="E92" s="537"/>
    </row>
    <row r="93" spans="5:5" x14ac:dyDescent="0.25">
      <c r="E93" s="1464"/>
    </row>
    <row r="94" spans="5:5" x14ac:dyDescent="0.25">
      <c r="E94" s="1464"/>
    </row>
    <row r="95" spans="5:5" x14ac:dyDescent="0.25">
      <c r="E95" s="537"/>
    </row>
    <row r="96" spans="5:5" x14ac:dyDescent="0.25">
      <c r="E96" s="521"/>
    </row>
  </sheetData>
  <sheetProtection algorithmName="SHA-512" hashValue="nkEDYiHZB+E8b+jSQVnQJ0ge+J2KxWspTxqFCfQ64fifWbAhiRmGCr7hOxHqPZnxbYqcuEaxR00ldU6vH74yow==" saltValue="ooJODO0R+LUFseN/ZqqgQA==" spinCount="100000" sheet="1" objects="1" scenarios="1" sort="0" autoFilter="0" pivotTables="0"/>
  <mergeCells count="45">
    <mergeCell ref="E5:E7"/>
    <mergeCell ref="B38:P38"/>
    <mergeCell ref="C39:C47"/>
    <mergeCell ref="O39:P39"/>
    <mergeCell ref="O40:P40"/>
    <mergeCell ref="O41:P41"/>
    <mergeCell ref="O42:P42"/>
    <mergeCell ref="O43:P43"/>
    <mergeCell ref="B28:P28"/>
    <mergeCell ref="C29:C37"/>
    <mergeCell ref="O29:P29"/>
    <mergeCell ref="O30:P30"/>
    <mergeCell ref="O31:P31"/>
    <mergeCell ref="O32:P32"/>
    <mergeCell ref="O33:P33"/>
    <mergeCell ref="B18:P18"/>
    <mergeCell ref="C19:C27"/>
    <mergeCell ref="O19:P19"/>
    <mergeCell ref="O20:P20"/>
    <mergeCell ref="O21:P21"/>
    <mergeCell ref="O22:P22"/>
    <mergeCell ref="O23:P23"/>
    <mergeCell ref="G1:P1"/>
    <mergeCell ref="A2:P2"/>
    <mergeCell ref="A3:P3"/>
    <mergeCell ref="A4:P4"/>
    <mergeCell ref="H5:N5"/>
    <mergeCell ref="O5:O7"/>
    <mergeCell ref="G5:G7"/>
    <mergeCell ref="P5:P7"/>
    <mergeCell ref="H6:K6"/>
    <mergeCell ref="L6:N6"/>
    <mergeCell ref="A1:F1"/>
    <mergeCell ref="A5:A7"/>
    <mergeCell ref="B5:B7"/>
    <mergeCell ref="C5:C7"/>
    <mergeCell ref="D5:D7"/>
    <mergeCell ref="F5:F7"/>
    <mergeCell ref="B8:P8"/>
    <mergeCell ref="C9:C17"/>
    <mergeCell ref="O9:P9"/>
    <mergeCell ref="O10:P10"/>
    <mergeCell ref="O11:P11"/>
    <mergeCell ref="O12:P12"/>
    <mergeCell ref="O13:P13"/>
  </mergeCells>
  <pageMargins left="0.39370078740157483" right="0.39370078740157483" top="0.39370078740157483" bottom="0.39370078740157483" header="0.19685039370078741" footer="0.19685039370078741"/>
  <pageSetup paperSize="9" scale="79" fitToHeight="0" orientation="landscape" r:id="rId1"/>
  <headerFooter>
    <oddFooter>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>
    <tabColor rgb="FF92D050"/>
    <pageSetUpPr fitToPage="1"/>
  </sheetPr>
  <dimension ref="A1:S95"/>
  <sheetViews>
    <sheetView workbookViewId="0">
      <selection activeCell="A3" sqref="A3:Q3"/>
    </sheetView>
  </sheetViews>
  <sheetFormatPr defaultColWidth="9.140625" defaultRowHeight="15" x14ac:dyDescent="0.25"/>
  <cols>
    <col min="1" max="1" width="5.7109375" style="1446" customWidth="1"/>
    <col min="2" max="2" width="10.7109375" style="17" customWidth="1"/>
    <col min="3" max="3" width="11.7109375" style="17" customWidth="1"/>
    <col min="4" max="4" width="58.7109375" style="939" customWidth="1"/>
    <col min="5" max="5" width="6.7109375" style="77" customWidth="1"/>
    <col min="6" max="6" width="7.7109375" style="1446" customWidth="1"/>
    <col min="7" max="7" width="8.28515625" style="1446" bestFit="1" customWidth="1"/>
    <col min="8" max="15" width="5.7109375" style="1446" customWidth="1"/>
    <col min="16" max="16" width="11.7109375" style="17" customWidth="1"/>
    <col min="17" max="17" width="13.7109375" style="17" customWidth="1"/>
    <col min="18" max="16384" width="9.140625" style="17"/>
  </cols>
  <sheetData>
    <row r="1" spans="1:19" ht="54" customHeight="1" x14ac:dyDescent="0.25">
      <c r="A1" s="1543"/>
      <c r="B1" s="1543"/>
      <c r="C1" s="1543"/>
      <c r="D1" s="1543"/>
      <c r="E1" s="1543"/>
      <c r="F1" s="1543"/>
      <c r="G1" s="1553" t="s">
        <v>2742</v>
      </c>
      <c r="H1" s="1544"/>
      <c r="I1" s="1544"/>
      <c r="J1" s="1544"/>
      <c r="K1" s="1544"/>
      <c r="L1" s="1544"/>
      <c r="M1" s="1544"/>
      <c r="N1" s="1544"/>
      <c r="O1" s="1544"/>
      <c r="P1" s="1544"/>
      <c r="Q1" s="1544"/>
    </row>
    <row r="2" spans="1:19" ht="15.75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  <c r="J2" s="1540"/>
      <c r="K2" s="1540"/>
      <c r="L2" s="1540"/>
      <c r="M2" s="1540"/>
      <c r="N2" s="1540"/>
      <c r="O2" s="1540"/>
      <c r="P2" s="1540"/>
      <c r="Q2" s="1540"/>
    </row>
    <row r="3" spans="1:19" ht="15.75" x14ac:dyDescent="0.25">
      <c r="A3" s="1540" t="s">
        <v>482</v>
      </c>
      <c r="B3" s="1540"/>
      <c r="C3" s="1540"/>
      <c r="D3" s="1540"/>
      <c r="E3" s="1540"/>
      <c r="F3" s="1540"/>
      <c r="G3" s="1540"/>
      <c r="H3" s="1540"/>
      <c r="I3" s="1540"/>
      <c r="J3" s="1540"/>
      <c r="K3" s="1540"/>
      <c r="L3" s="1540"/>
      <c r="M3" s="1540"/>
      <c r="N3" s="1540"/>
      <c r="O3" s="1540"/>
      <c r="P3" s="1540"/>
      <c r="Q3" s="1540"/>
    </row>
    <row r="4" spans="1:19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  <c r="J4" s="1547"/>
      <c r="K4" s="1547"/>
      <c r="L4" s="1547"/>
      <c r="M4" s="1547"/>
      <c r="N4" s="1547"/>
      <c r="O4" s="1547"/>
      <c r="P4" s="1547"/>
      <c r="Q4" s="1547"/>
    </row>
    <row r="5" spans="1:19" ht="15" customHeight="1" x14ac:dyDescent="0.25">
      <c r="A5" s="1558" t="s">
        <v>486</v>
      </c>
      <c r="B5" s="1560" t="s">
        <v>0</v>
      </c>
      <c r="C5" s="1560" t="s">
        <v>1</v>
      </c>
      <c r="D5" s="1558" t="s">
        <v>2</v>
      </c>
      <c r="E5" s="1566" t="s">
        <v>3751</v>
      </c>
      <c r="F5" s="1558" t="s">
        <v>3</v>
      </c>
      <c r="G5" s="1558" t="s">
        <v>3762</v>
      </c>
      <c r="H5" s="1560" t="s">
        <v>7</v>
      </c>
      <c r="I5" s="1560"/>
      <c r="J5" s="1560"/>
      <c r="K5" s="1560"/>
      <c r="L5" s="1560"/>
      <c r="M5" s="1560"/>
      <c r="N5" s="1560"/>
      <c r="O5" s="1560"/>
      <c r="P5" s="1558" t="s">
        <v>4407</v>
      </c>
      <c r="Q5" s="1558" t="s">
        <v>4408</v>
      </c>
    </row>
    <row r="6" spans="1:19" ht="15" customHeight="1" x14ac:dyDescent="0.25">
      <c r="A6" s="1559"/>
      <c r="B6" s="1559"/>
      <c r="C6" s="1559"/>
      <c r="D6" s="1561"/>
      <c r="E6" s="1567"/>
      <c r="F6" s="1561"/>
      <c r="G6" s="1561"/>
      <c r="H6" s="1562" t="s">
        <v>5</v>
      </c>
      <c r="I6" s="1563"/>
      <c r="J6" s="1563"/>
      <c r="K6" s="1563"/>
      <c r="L6" s="1563" t="s">
        <v>6</v>
      </c>
      <c r="M6" s="1563"/>
      <c r="N6" s="1563"/>
      <c r="O6" s="1458" t="s">
        <v>8</v>
      </c>
      <c r="P6" s="1561"/>
      <c r="Q6" s="1561"/>
    </row>
    <row r="7" spans="1:19" ht="65.099999999999994" customHeight="1" thickBot="1" x14ac:dyDescent="0.3">
      <c r="A7" s="1619"/>
      <c r="B7" s="1619"/>
      <c r="C7" s="1619"/>
      <c r="D7" s="1620"/>
      <c r="E7" s="1614"/>
      <c r="F7" s="1620"/>
      <c r="G7" s="1620"/>
      <c r="H7" s="1281" t="s">
        <v>9</v>
      </c>
      <c r="I7" s="1282" t="s">
        <v>10</v>
      </c>
      <c r="J7" s="1282" t="s">
        <v>11</v>
      </c>
      <c r="K7" s="1282" t="s">
        <v>12</v>
      </c>
      <c r="L7" s="1283" t="s">
        <v>27</v>
      </c>
      <c r="M7" s="1283" t="s">
        <v>13</v>
      </c>
      <c r="N7" s="1283" t="s">
        <v>14</v>
      </c>
      <c r="O7" s="1284" t="s">
        <v>15</v>
      </c>
      <c r="P7" s="1620"/>
      <c r="Q7" s="1620"/>
    </row>
    <row r="8" spans="1:19" s="76" customFormat="1" x14ac:dyDescent="0.25">
      <c r="A8" s="864"/>
      <c r="B8" s="1621" t="s">
        <v>309</v>
      </c>
      <c r="C8" s="1621"/>
      <c r="D8" s="1621"/>
      <c r="E8" s="1621"/>
      <c r="F8" s="1621"/>
      <c r="G8" s="1621"/>
      <c r="H8" s="1621"/>
      <c r="I8" s="1621"/>
      <c r="J8" s="1621"/>
      <c r="K8" s="1621"/>
      <c r="L8" s="1621"/>
      <c r="M8" s="1621"/>
      <c r="N8" s="1621"/>
      <c r="O8" s="1621"/>
      <c r="P8" s="1621"/>
      <c r="Q8" s="1622"/>
    </row>
    <row r="9" spans="1:19" s="76" customFormat="1" x14ac:dyDescent="0.25">
      <c r="A9" s="887" t="s">
        <v>487</v>
      </c>
      <c r="B9" s="72" t="s">
        <v>322</v>
      </c>
      <c r="C9" s="20" t="s">
        <v>321</v>
      </c>
      <c r="D9" s="27" t="s">
        <v>310</v>
      </c>
      <c r="E9" s="1467"/>
      <c r="F9" s="28">
        <v>2</v>
      </c>
      <c r="G9" s="29">
        <v>6</v>
      </c>
      <c r="H9" s="8"/>
      <c r="I9" s="8"/>
      <c r="J9" s="8"/>
      <c r="K9" s="8" t="s">
        <v>22</v>
      </c>
      <c r="L9" s="8"/>
      <c r="M9" s="8"/>
      <c r="N9" s="8"/>
      <c r="O9" s="8"/>
      <c r="P9" s="1554" t="s">
        <v>19</v>
      </c>
      <c r="Q9" s="1555"/>
    </row>
    <row r="10" spans="1:19" s="76" customFormat="1" ht="25.5" x14ac:dyDescent="0.25">
      <c r="A10" s="887" t="s">
        <v>488</v>
      </c>
      <c r="B10" s="72" t="s">
        <v>322</v>
      </c>
      <c r="C10" s="20" t="s">
        <v>321</v>
      </c>
      <c r="D10" s="27" t="s">
        <v>311</v>
      </c>
      <c r="E10" s="87"/>
      <c r="F10" s="28">
        <v>2</v>
      </c>
      <c r="G10" s="29">
        <v>6</v>
      </c>
      <c r="H10" s="8"/>
      <c r="I10" s="8"/>
      <c r="J10" s="8"/>
      <c r="K10" s="8"/>
      <c r="L10" s="8"/>
      <c r="M10" s="8" t="s">
        <v>22</v>
      </c>
      <c r="N10" s="8" t="s">
        <v>22</v>
      </c>
      <c r="O10" s="8"/>
      <c r="P10" s="1554" t="s">
        <v>19</v>
      </c>
      <c r="Q10" s="1555"/>
    </row>
    <row r="11" spans="1:19" s="76" customFormat="1" x14ac:dyDescent="0.25">
      <c r="A11" s="887" t="s">
        <v>489</v>
      </c>
      <c r="B11" s="72" t="s">
        <v>322</v>
      </c>
      <c r="C11" s="20" t="s">
        <v>321</v>
      </c>
      <c r="D11" s="27" t="s">
        <v>21</v>
      </c>
      <c r="E11" s="1442"/>
      <c r="F11" s="28">
        <v>2</v>
      </c>
      <c r="G11" s="29">
        <v>6</v>
      </c>
      <c r="H11" s="1442"/>
      <c r="I11" s="1442"/>
      <c r="J11" s="1442"/>
      <c r="K11" s="1442" t="s">
        <v>22</v>
      </c>
      <c r="L11" s="1442"/>
      <c r="M11" s="1442"/>
      <c r="N11" s="1442"/>
      <c r="O11" s="1442"/>
      <c r="P11" s="1554" t="s">
        <v>19</v>
      </c>
      <c r="Q11" s="1555"/>
    </row>
    <row r="12" spans="1:19" s="76" customFormat="1" x14ac:dyDescent="0.25">
      <c r="A12" s="887" t="s">
        <v>490</v>
      </c>
      <c r="B12" s="72" t="s">
        <v>322</v>
      </c>
      <c r="C12" s="20" t="s">
        <v>321</v>
      </c>
      <c r="D12" s="27" t="s">
        <v>312</v>
      </c>
      <c r="E12" s="1439"/>
      <c r="F12" s="28">
        <v>2</v>
      </c>
      <c r="G12" s="29">
        <v>6</v>
      </c>
      <c r="H12" s="1442"/>
      <c r="I12" s="1442"/>
      <c r="J12" s="1442"/>
      <c r="K12" s="1442"/>
      <c r="L12" s="1442"/>
      <c r="M12" s="1442" t="s">
        <v>22</v>
      </c>
      <c r="N12" s="1442" t="s">
        <v>22</v>
      </c>
      <c r="O12" s="1442"/>
      <c r="P12" s="1554" t="s">
        <v>19</v>
      </c>
      <c r="Q12" s="1555"/>
    </row>
    <row r="13" spans="1:19" s="76" customFormat="1" x14ac:dyDescent="0.25">
      <c r="A13" s="887" t="s">
        <v>491</v>
      </c>
      <c r="B13" s="72" t="s">
        <v>322</v>
      </c>
      <c r="C13" s="20" t="s">
        <v>321</v>
      </c>
      <c r="D13" s="27" t="s">
        <v>313</v>
      </c>
      <c r="E13" s="28"/>
      <c r="F13" s="28">
        <v>2</v>
      </c>
      <c r="G13" s="29">
        <v>6</v>
      </c>
      <c r="H13" s="1442"/>
      <c r="I13" s="1442"/>
      <c r="J13" s="1442"/>
      <c r="K13" s="1442"/>
      <c r="L13" s="1442"/>
      <c r="M13" s="1442" t="s">
        <v>22</v>
      </c>
      <c r="N13" s="1442" t="s">
        <v>22</v>
      </c>
      <c r="O13" s="1442"/>
      <c r="P13" s="1554" t="s">
        <v>19</v>
      </c>
      <c r="Q13" s="1555"/>
    </row>
    <row r="14" spans="1:19" s="76" customFormat="1" x14ac:dyDescent="0.25">
      <c r="A14" s="887" t="s">
        <v>492</v>
      </c>
      <c r="B14" s="72" t="s">
        <v>322</v>
      </c>
      <c r="C14" s="20" t="s">
        <v>321</v>
      </c>
      <c r="D14" s="27" t="s">
        <v>314</v>
      </c>
      <c r="E14" s="1442"/>
      <c r="F14" s="28">
        <v>2</v>
      </c>
      <c r="G14" s="29">
        <v>6</v>
      </c>
      <c r="H14" s="1442"/>
      <c r="I14" s="1442"/>
      <c r="J14" s="1442"/>
      <c r="K14" s="1442"/>
      <c r="L14" s="1442"/>
      <c r="M14" s="1442" t="s">
        <v>22</v>
      </c>
      <c r="N14" s="1442" t="s">
        <v>22</v>
      </c>
      <c r="O14" s="1442"/>
      <c r="P14" s="1554" t="s">
        <v>19</v>
      </c>
      <c r="Q14" s="1555"/>
    </row>
    <row r="15" spans="1:19" s="76" customFormat="1" x14ac:dyDescent="0.25">
      <c r="A15" s="887" t="s">
        <v>493</v>
      </c>
      <c r="B15" s="72" t="s">
        <v>322</v>
      </c>
      <c r="C15" s="20" t="s">
        <v>321</v>
      </c>
      <c r="D15" s="27" t="s">
        <v>315</v>
      </c>
      <c r="E15" s="1439" t="s">
        <v>3752</v>
      </c>
      <c r="F15" s="28">
        <v>2</v>
      </c>
      <c r="G15" s="29">
        <v>6</v>
      </c>
      <c r="H15" s="1442"/>
      <c r="I15" s="1442"/>
      <c r="J15" s="1442"/>
      <c r="K15" s="1442"/>
      <c r="L15" s="1442"/>
      <c r="M15" s="1442" t="s">
        <v>22</v>
      </c>
      <c r="N15" s="1442" t="s">
        <v>22</v>
      </c>
      <c r="O15" s="1442"/>
      <c r="P15" s="2"/>
      <c r="Q15" s="934">
        <f t="shared" ref="Q15:Q20" si="0">F15*G15*ROUND(P15, 2)</f>
        <v>0</v>
      </c>
      <c r="S15" s="412"/>
    </row>
    <row r="16" spans="1:19" s="76" customFormat="1" x14ac:dyDescent="0.25">
      <c r="A16" s="887" t="s">
        <v>494</v>
      </c>
      <c r="B16" s="72" t="s">
        <v>322</v>
      </c>
      <c r="C16" s="20" t="s">
        <v>321</v>
      </c>
      <c r="D16" s="27" t="s">
        <v>316</v>
      </c>
      <c r="E16" s="23" t="s">
        <v>3752</v>
      </c>
      <c r="F16" s="28">
        <v>2</v>
      </c>
      <c r="G16" s="29">
        <v>6</v>
      </c>
      <c r="H16" s="1442"/>
      <c r="I16" s="1442"/>
      <c r="J16" s="1442"/>
      <c r="K16" s="1442"/>
      <c r="L16" s="1442"/>
      <c r="M16" s="1442" t="s">
        <v>22</v>
      </c>
      <c r="N16" s="1442" t="s">
        <v>22</v>
      </c>
      <c r="O16" s="1442"/>
      <c r="P16" s="2"/>
      <c r="Q16" s="934">
        <f t="shared" si="0"/>
        <v>0</v>
      </c>
      <c r="S16" s="412"/>
    </row>
    <row r="17" spans="1:19" s="76" customFormat="1" x14ac:dyDescent="0.25">
      <c r="A17" s="887" t="s">
        <v>495</v>
      </c>
      <c r="B17" s="72" t="s">
        <v>322</v>
      </c>
      <c r="C17" s="20" t="s">
        <v>321</v>
      </c>
      <c r="D17" s="27" t="s">
        <v>317</v>
      </c>
      <c r="E17" s="23" t="s">
        <v>3752</v>
      </c>
      <c r="F17" s="28">
        <v>2</v>
      </c>
      <c r="G17" s="29">
        <v>6</v>
      </c>
      <c r="H17" s="1442"/>
      <c r="I17" s="1442"/>
      <c r="J17" s="1442"/>
      <c r="K17" s="1442"/>
      <c r="L17" s="1442"/>
      <c r="M17" s="1442" t="s">
        <v>22</v>
      </c>
      <c r="N17" s="1442" t="s">
        <v>22</v>
      </c>
      <c r="O17" s="1442"/>
      <c r="P17" s="2"/>
      <c r="Q17" s="934">
        <f t="shared" si="0"/>
        <v>0</v>
      </c>
      <c r="S17" s="412"/>
    </row>
    <row r="18" spans="1:19" s="76" customFormat="1" x14ac:dyDescent="0.25">
      <c r="A18" s="887" t="s">
        <v>496</v>
      </c>
      <c r="B18" s="72" t="s">
        <v>322</v>
      </c>
      <c r="C18" s="20" t="s">
        <v>321</v>
      </c>
      <c r="D18" s="27" t="s">
        <v>318</v>
      </c>
      <c r="E18" s="1442" t="s">
        <v>3752</v>
      </c>
      <c r="F18" s="28">
        <v>2</v>
      </c>
      <c r="G18" s="29">
        <v>6</v>
      </c>
      <c r="H18" s="1442"/>
      <c r="I18" s="1442"/>
      <c r="J18" s="1442"/>
      <c r="K18" s="1442"/>
      <c r="L18" s="1442"/>
      <c r="M18" s="1442" t="s">
        <v>22</v>
      </c>
      <c r="N18" s="1442" t="s">
        <v>22</v>
      </c>
      <c r="O18" s="1442"/>
      <c r="P18" s="2"/>
      <c r="Q18" s="934">
        <f t="shared" si="0"/>
        <v>0</v>
      </c>
      <c r="S18" s="412"/>
    </row>
    <row r="19" spans="1:19" s="76" customFormat="1" x14ac:dyDescent="0.25">
      <c r="A19" s="887" t="s">
        <v>497</v>
      </c>
      <c r="B19" s="72" t="s">
        <v>322</v>
      </c>
      <c r="C19" s="20" t="s">
        <v>321</v>
      </c>
      <c r="D19" s="27" t="s">
        <v>319</v>
      </c>
      <c r="E19" s="1439" t="s">
        <v>3752</v>
      </c>
      <c r="F19" s="28">
        <v>2</v>
      </c>
      <c r="G19" s="29">
        <v>6</v>
      </c>
      <c r="H19" s="1442"/>
      <c r="I19" s="1442"/>
      <c r="J19" s="1442"/>
      <c r="K19" s="1442"/>
      <c r="L19" s="1442"/>
      <c r="M19" s="1442" t="s">
        <v>22</v>
      </c>
      <c r="N19" s="1442" t="s">
        <v>22</v>
      </c>
      <c r="O19" s="1442"/>
      <c r="P19" s="2"/>
      <c r="Q19" s="934">
        <f t="shared" si="0"/>
        <v>0</v>
      </c>
      <c r="S19" s="412"/>
    </row>
    <row r="20" spans="1:19" s="76" customFormat="1" x14ac:dyDescent="0.25">
      <c r="A20" s="887" t="s">
        <v>498</v>
      </c>
      <c r="B20" s="72" t="s">
        <v>322</v>
      </c>
      <c r="C20" s="20" t="s">
        <v>321</v>
      </c>
      <c r="D20" s="27" t="s">
        <v>320</v>
      </c>
      <c r="E20" s="1440" t="s">
        <v>3752</v>
      </c>
      <c r="F20" s="28">
        <v>2</v>
      </c>
      <c r="G20" s="29">
        <v>6</v>
      </c>
      <c r="H20" s="1442"/>
      <c r="I20" s="1442"/>
      <c r="J20" s="1442"/>
      <c r="K20" s="1442"/>
      <c r="L20" s="1442"/>
      <c r="M20" s="1442" t="s">
        <v>22</v>
      </c>
      <c r="N20" s="1442" t="s">
        <v>22</v>
      </c>
      <c r="O20" s="1442"/>
      <c r="P20" s="2"/>
      <c r="Q20" s="934">
        <f t="shared" si="0"/>
        <v>0</v>
      </c>
      <c r="S20" s="412"/>
    </row>
    <row r="21" spans="1:19" s="76" customFormat="1" x14ac:dyDescent="0.25">
      <c r="A21" s="887" t="s">
        <v>499</v>
      </c>
      <c r="B21" s="72" t="s">
        <v>322</v>
      </c>
      <c r="C21" s="20" t="s">
        <v>321</v>
      </c>
      <c r="D21" s="20" t="s">
        <v>20</v>
      </c>
      <c r="E21" s="1440" t="s">
        <v>3752</v>
      </c>
      <c r="F21" s="110">
        <v>1</v>
      </c>
      <c r="G21" s="29">
        <v>6</v>
      </c>
      <c r="H21" s="1442"/>
      <c r="I21" s="1442"/>
      <c r="J21" s="1442"/>
      <c r="K21" s="1442"/>
      <c r="L21" s="1442"/>
      <c r="M21" s="1442"/>
      <c r="N21" s="1442"/>
      <c r="O21" s="1442" t="s">
        <v>22</v>
      </c>
      <c r="P21" s="2"/>
      <c r="Q21" s="934">
        <f t="shared" ref="Q21" si="1">F21*G21*ROUND(P21, 2)</f>
        <v>0</v>
      </c>
      <c r="R21" s="456"/>
      <c r="S21" s="412"/>
    </row>
    <row r="22" spans="1:19" s="76" customFormat="1" x14ac:dyDescent="0.25">
      <c r="A22" s="887" t="s">
        <v>500</v>
      </c>
      <c r="B22" s="66" t="s">
        <v>323</v>
      </c>
      <c r="C22" s="32" t="s">
        <v>325</v>
      </c>
      <c r="D22" s="27" t="s">
        <v>310</v>
      </c>
      <c r="E22" s="1440"/>
      <c r="F22" s="28">
        <v>2</v>
      </c>
      <c r="G22" s="29">
        <v>6</v>
      </c>
      <c r="H22" s="1442"/>
      <c r="I22" s="1442"/>
      <c r="J22" s="1442"/>
      <c r="K22" s="8" t="s">
        <v>22</v>
      </c>
      <c r="L22" s="8"/>
      <c r="M22" s="8"/>
      <c r="N22" s="8"/>
      <c r="O22" s="8"/>
      <c r="P22" s="1554" t="s">
        <v>19</v>
      </c>
      <c r="Q22" s="1555"/>
      <c r="S22" s="412"/>
    </row>
    <row r="23" spans="1:19" s="76" customFormat="1" ht="25.5" x14ac:dyDescent="0.25">
      <c r="A23" s="887" t="s">
        <v>501</v>
      </c>
      <c r="B23" s="66" t="s">
        <v>323</v>
      </c>
      <c r="C23" s="32" t="s">
        <v>325</v>
      </c>
      <c r="D23" s="27" t="s">
        <v>311</v>
      </c>
      <c r="E23" s="1439"/>
      <c r="F23" s="28">
        <v>2</v>
      </c>
      <c r="G23" s="29">
        <v>6</v>
      </c>
      <c r="H23" s="1442"/>
      <c r="I23" s="1442"/>
      <c r="J23" s="1442"/>
      <c r="K23" s="8"/>
      <c r="L23" s="8"/>
      <c r="M23" s="8" t="s">
        <v>22</v>
      </c>
      <c r="N23" s="8" t="s">
        <v>22</v>
      </c>
      <c r="O23" s="8"/>
      <c r="P23" s="1554" t="s">
        <v>19</v>
      </c>
      <c r="Q23" s="1555"/>
      <c r="S23" s="412"/>
    </row>
    <row r="24" spans="1:19" s="76" customFormat="1" x14ac:dyDescent="0.25">
      <c r="A24" s="887" t="s">
        <v>502</v>
      </c>
      <c r="B24" s="66" t="s">
        <v>323</v>
      </c>
      <c r="C24" s="32" t="s">
        <v>325</v>
      </c>
      <c r="D24" s="27" t="s">
        <v>21</v>
      </c>
      <c r="E24" s="1442"/>
      <c r="F24" s="28">
        <v>2</v>
      </c>
      <c r="G24" s="29">
        <v>6</v>
      </c>
      <c r="H24" s="1442"/>
      <c r="I24" s="1442"/>
      <c r="J24" s="1442"/>
      <c r="K24" s="1442" t="s">
        <v>22</v>
      </c>
      <c r="L24" s="1442"/>
      <c r="M24" s="1442"/>
      <c r="N24" s="1442"/>
      <c r="O24" s="1442"/>
      <c r="P24" s="1554" t="s">
        <v>19</v>
      </c>
      <c r="Q24" s="1555"/>
      <c r="S24" s="412"/>
    </row>
    <row r="25" spans="1:19" s="76" customFormat="1" x14ac:dyDescent="0.25">
      <c r="A25" s="887" t="s">
        <v>503</v>
      </c>
      <c r="B25" s="66" t="s">
        <v>323</v>
      </c>
      <c r="C25" s="32" t="s">
        <v>325</v>
      </c>
      <c r="D25" s="27" t="s">
        <v>312</v>
      </c>
      <c r="E25" s="23"/>
      <c r="F25" s="28">
        <v>2</v>
      </c>
      <c r="G25" s="29">
        <v>6</v>
      </c>
      <c r="H25" s="1442"/>
      <c r="I25" s="1442"/>
      <c r="J25" s="1442"/>
      <c r="K25" s="1442"/>
      <c r="L25" s="1442"/>
      <c r="M25" s="1442" t="s">
        <v>22</v>
      </c>
      <c r="N25" s="1442" t="s">
        <v>22</v>
      </c>
      <c r="O25" s="1442"/>
      <c r="P25" s="1554" t="s">
        <v>19</v>
      </c>
      <c r="Q25" s="1555"/>
      <c r="S25" s="412"/>
    </row>
    <row r="26" spans="1:19" s="76" customFormat="1" x14ac:dyDescent="0.25">
      <c r="A26" s="887" t="s">
        <v>504</v>
      </c>
      <c r="B26" s="66" t="s">
        <v>323</v>
      </c>
      <c r="C26" s="32" t="s">
        <v>325</v>
      </c>
      <c r="D26" s="27" t="s">
        <v>313</v>
      </c>
      <c r="E26" s="1440"/>
      <c r="F26" s="28">
        <v>2</v>
      </c>
      <c r="G26" s="29">
        <v>6</v>
      </c>
      <c r="H26" s="1442"/>
      <c r="I26" s="1442"/>
      <c r="J26" s="1442"/>
      <c r="K26" s="1442"/>
      <c r="L26" s="1442"/>
      <c r="M26" s="1442" t="s">
        <v>22</v>
      </c>
      <c r="N26" s="1442" t="s">
        <v>22</v>
      </c>
      <c r="O26" s="1442"/>
      <c r="P26" s="1554" t="s">
        <v>19</v>
      </c>
      <c r="Q26" s="1555"/>
      <c r="S26" s="412"/>
    </row>
    <row r="27" spans="1:19" s="76" customFormat="1" x14ac:dyDescent="0.25">
      <c r="A27" s="887" t="s">
        <v>505</v>
      </c>
      <c r="B27" s="66" t="s">
        <v>323</v>
      </c>
      <c r="C27" s="32" t="s">
        <v>325</v>
      </c>
      <c r="D27" s="27" t="s">
        <v>314</v>
      </c>
      <c r="E27" s="28"/>
      <c r="F27" s="28">
        <v>2</v>
      </c>
      <c r="G27" s="29">
        <v>6</v>
      </c>
      <c r="H27" s="1442"/>
      <c r="I27" s="1442"/>
      <c r="J27" s="1442"/>
      <c r="K27" s="1442"/>
      <c r="L27" s="1442"/>
      <c r="M27" s="1442" t="s">
        <v>22</v>
      </c>
      <c r="N27" s="1442" t="s">
        <v>22</v>
      </c>
      <c r="O27" s="1442"/>
      <c r="P27" s="1554" t="s">
        <v>19</v>
      </c>
      <c r="Q27" s="1555"/>
      <c r="S27" s="412"/>
    </row>
    <row r="28" spans="1:19" s="76" customFormat="1" x14ac:dyDescent="0.25">
      <c r="A28" s="887" t="s">
        <v>506</v>
      </c>
      <c r="B28" s="66" t="s">
        <v>323</v>
      </c>
      <c r="C28" s="32" t="s">
        <v>325</v>
      </c>
      <c r="D28" s="27" t="s">
        <v>315</v>
      </c>
      <c r="E28" s="23" t="s">
        <v>3752</v>
      </c>
      <c r="F28" s="28">
        <v>2</v>
      </c>
      <c r="G28" s="29">
        <v>6</v>
      </c>
      <c r="H28" s="1442"/>
      <c r="I28" s="1442"/>
      <c r="J28" s="1442"/>
      <c r="K28" s="1442"/>
      <c r="L28" s="1442"/>
      <c r="M28" s="1442" t="s">
        <v>22</v>
      </c>
      <c r="N28" s="1442" t="s">
        <v>22</v>
      </c>
      <c r="O28" s="1442"/>
      <c r="P28" s="2"/>
      <c r="Q28" s="934">
        <f t="shared" ref="Q28:Q34" si="2">F28*G28*ROUND(P28, 2)</f>
        <v>0</v>
      </c>
      <c r="S28" s="412"/>
    </row>
    <row r="29" spans="1:19" s="76" customFormat="1" x14ac:dyDescent="0.25">
      <c r="A29" s="887" t="s">
        <v>507</v>
      </c>
      <c r="B29" s="66" t="s">
        <v>323</v>
      </c>
      <c r="C29" s="32" t="s">
        <v>325</v>
      </c>
      <c r="D29" s="27" t="s">
        <v>316</v>
      </c>
      <c r="E29" s="8" t="s">
        <v>3752</v>
      </c>
      <c r="F29" s="28">
        <v>2</v>
      </c>
      <c r="G29" s="29">
        <v>6</v>
      </c>
      <c r="H29" s="1442"/>
      <c r="I29" s="1442"/>
      <c r="J29" s="1442"/>
      <c r="K29" s="1442"/>
      <c r="L29" s="1442"/>
      <c r="M29" s="1442" t="s">
        <v>22</v>
      </c>
      <c r="N29" s="1442" t="s">
        <v>22</v>
      </c>
      <c r="O29" s="1442"/>
      <c r="P29" s="2"/>
      <c r="Q29" s="934">
        <f t="shared" si="2"/>
        <v>0</v>
      </c>
      <c r="S29" s="412"/>
    </row>
    <row r="30" spans="1:19" s="76" customFormat="1" x14ac:dyDescent="0.25">
      <c r="A30" s="887" t="s">
        <v>508</v>
      </c>
      <c r="B30" s="66" t="s">
        <v>323</v>
      </c>
      <c r="C30" s="32" t="s">
        <v>325</v>
      </c>
      <c r="D30" s="27" t="s">
        <v>317</v>
      </c>
      <c r="E30" s="8" t="s">
        <v>3752</v>
      </c>
      <c r="F30" s="28">
        <v>2</v>
      </c>
      <c r="G30" s="29">
        <v>6</v>
      </c>
      <c r="H30" s="1442"/>
      <c r="I30" s="1442"/>
      <c r="J30" s="1442"/>
      <c r="K30" s="1442"/>
      <c r="L30" s="1442"/>
      <c r="M30" s="1442" t="s">
        <v>22</v>
      </c>
      <c r="N30" s="1442" t="s">
        <v>22</v>
      </c>
      <c r="O30" s="1442"/>
      <c r="P30" s="2"/>
      <c r="Q30" s="934">
        <f t="shared" si="2"/>
        <v>0</v>
      </c>
      <c r="S30" s="412"/>
    </row>
    <row r="31" spans="1:19" s="76" customFormat="1" x14ac:dyDescent="0.25">
      <c r="A31" s="887" t="s">
        <v>509</v>
      </c>
      <c r="B31" s="66" t="s">
        <v>323</v>
      </c>
      <c r="C31" s="32" t="s">
        <v>325</v>
      </c>
      <c r="D31" s="27" t="s">
        <v>318</v>
      </c>
      <c r="E31" s="8" t="s">
        <v>3752</v>
      </c>
      <c r="F31" s="28">
        <v>2</v>
      </c>
      <c r="G31" s="29">
        <v>6</v>
      </c>
      <c r="H31" s="1442"/>
      <c r="I31" s="1442"/>
      <c r="J31" s="1442"/>
      <c r="K31" s="1442"/>
      <c r="L31" s="1442"/>
      <c r="M31" s="1442" t="s">
        <v>22</v>
      </c>
      <c r="N31" s="1442" t="s">
        <v>22</v>
      </c>
      <c r="O31" s="1442"/>
      <c r="P31" s="2"/>
      <c r="Q31" s="934">
        <f t="shared" si="2"/>
        <v>0</v>
      </c>
      <c r="S31" s="412"/>
    </row>
    <row r="32" spans="1:19" s="76" customFormat="1" x14ac:dyDescent="0.25">
      <c r="A32" s="887" t="s">
        <v>510</v>
      </c>
      <c r="B32" s="66" t="s">
        <v>323</v>
      </c>
      <c r="C32" s="32" t="s">
        <v>325</v>
      </c>
      <c r="D32" s="27" t="s">
        <v>319</v>
      </c>
      <c r="E32" s="8" t="s">
        <v>3752</v>
      </c>
      <c r="F32" s="28">
        <v>2</v>
      </c>
      <c r="G32" s="29">
        <v>6</v>
      </c>
      <c r="H32" s="1442"/>
      <c r="I32" s="1442"/>
      <c r="J32" s="1442"/>
      <c r="K32" s="1442"/>
      <c r="L32" s="1442"/>
      <c r="M32" s="1442" t="s">
        <v>22</v>
      </c>
      <c r="N32" s="1442" t="s">
        <v>22</v>
      </c>
      <c r="O32" s="1442"/>
      <c r="P32" s="2"/>
      <c r="Q32" s="934">
        <f t="shared" si="2"/>
        <v>0</v>
      </c>
      <c r="S32" s="412"/>
    </row>
    <row r="33" spans="1:19" s="81" customFormat="1" x14ac:dyDescent="0.25">
      <c r="A33" s="887" t="s">
        <v>511</v>
      </c>
      <c r="B33" s="66" t="s">
        <v>323</v>
      </c>
      <c r="C33" s="32" t="s">
        <v>325</v>
      </c>
      <c r="D33" s="27" t="s">
        <v>320</v>
      </c>
      <c r="E33" s="8" t="s">
        <v>3752</v>
      </c>
      <c r="F33" s="28">
        <v>2</v>
      </c>
      <c r="G33" s="29">
        <v>6</v>
      </c>
      <c r="H33" s="15"/>
      <c r="I33" s="15"/>
      <c r="J33" s="15"/>
      <c r="K33" s="1442"/>
      <c r="L33" s="1442"/>
      <c r="M33" s="1442" t="s">
        <v>22</v>
      </c>
      <c r="N33" s="1442" t="s">
        <v>22</v>
      </c>
      <c r="O33" s="1442"/>
      <c r="P33" s="2"/>
      <c r="Q33" s="934">
        <f t="shared" si="2"/>
        <v>0</v>
      </c>
      <c r="S33" s="412"/>
    </row>
    <row r="34" spans="1:19" s="76" customFormat="1" ht="15.75" thickBot="1" x14ac:dyDescent="0.3">
      <c r="A34" s="901" t="s">
        <v>512</v>
      </c>
      <c r="B34" s="73" t="s">
        <v>323</v>
      </c>
      <c r="C34" s="33" t="s">
        <v>325</v>
      </c>
      <c r="D34" s="1456" t="s">
        <v>20</v>
      </c>
      <c r="E34" s="1457" t="s">
        <v>3752</v>
      </c>
      <c r="F34" s="847">
        <v>1</v>
      </c>
      <c r="G34" s="35">
        <v>6</v>
      </c>
      <c r="H34" s="1440"/>
      <c r="I34" s="1440"/>
      <c r="J34" s="1440"/>
      <c r="K34" s="1440"/>
      <c r="L34" s="1440"/>
      <c r="M34" s="1440"/>
      <c r="N34" s="1440"/>
      <c r="O34" s="1440" t="s">
        <v>22</v>
      </c>
      <c r="P34" s="2"/>
      <c r="Q34" s="934">
        <f t="shared" si="2"/>
        <v>0</v>
      </c>
      <c r="R34" s="456"/>
      <c r="S34" s="412"/>
    </row>
    <row r="35" spans="1:19" s="76" customFormat="1" x14ac:dyDescent="0.25">
      <c r="A35" s="866"/>
      <c r="B35" s="1534" t="s">
        <v>324</v>
      </c>
      <c r="C35" s="1534"/>
      <c r="D35" s="1534"/>
      <c r="E35" s="1534"/>
      <c r="F35" s="1534"/>
      <c r="G35" s="1534"/>
      <c r="H35" s="1534"/>
      <c r="I35" s="1534"/>
      <c r="J35" s="1534"/>
      <c r="K35" s="1534"/>
      <c r="L35" s="1534"/>
      <c r="M35" s="1534"/>
      <c r="N35" s="1534"/>
      <c r="O35" s="1534"/>
      <c r="P35" s="1534"/>
      <c r="Q35" s="1535"/>
      <c r="S35" s="412"/>
    </row>
    <row r="36" spans="1:19" s="76" customFormat="1" x14ac:dyDescent="0.25">
      <c r="A36" s="935" t="s">
        <v>513</v>
      </c>
      <c r="B36" s="9" t="s">
        <v>322</v>
      </c>
      <c r="C36" s="30" t="s">
        <v>326</v>
      </c>
      <c r="D36" s="27" t="s">
        <v>327</v>
      </c>
      <c r="E36" s="8"/>
      <c r="F36" s="28">
        <v>2</v>
      </c>
      <c r="G36" s="29">
        <v>30</v>
      </c>
      <c r="H36" s="1442"/>
      <c r="I36" s="1442"/>
      <c r="J36" s="1442"/>
      <c r="K36" s="1442"/>
      <c r="L36" s="1442"/>
      <c r="M36" s="1442" t="s">
        <v>22</v>
      </c>
      <c r="N36" s="1442" t="s">
        <v>22</v>
      </c>
      <c r="O36" s="1442"/>
      <c r="P36" s="1554" t="s">
        <v>19</v>
      </c>
      <c r="Q36" s="1555"/>
      <c r="S36" s="412"/>
    </row>
    <row r="37" spans="1:19" s="76" customFormat="1" x14ac:dyDescent="0.25">
      <c r="A37" s="935" t="s">
        <v>514</v>
      </c>
      <c r="B37" s="9" t="s">
        <v>322</v>
      </c>
      <c r="C37" s="30" t="s">
        <v>326</v>
      </c>
      <c r="D37" s="27" t="s">
        <v>328</v>
      </c>
      <c r="E37" s="8"/>
      <c r="F37" s="28">
        <v>2</v>
      </c>
      <c r="G37" s="29">
        <v>30</v>
      </c>
      <c r="H37" s="1442"/>
      <c r="I37" s="1442"/>
      <c r="J37" s="1442"/>
      <c r="K37" s="1442"/>
      <c r="L37" s="1442"/>
      <c r="M37" s="1442" t="s">
        <v>22</v>
      </c>
      <c r="N37" s="1442" t="s">
        <v>22</v>
      </c>
      <c r="O37" s="1442"/>
      <c r="P37" s="1554" t="s">
        <v>19</v>
      </c>
      <c r="Q37" s="1555"/>
      <c r="S37" s="412"/>
    </row>
    <row r="38" spans="1:19" s="76" customFormat="1" x14ac:dyDescent="0.25">
      <c r="A38" s="935" t="s">
        <v>515</v>
      </c>
      <c r="B38" s="9" t="s">
        <v>322</v>
      </c>
      <c r="C38" s="30" t="s">
        <v>326</v>
      </c>
      <c r="D38" s="27" t="s">
        <v>329</v>
      </c>
      <c r="E38" s="28"/>
      <c r="F38" s="28">
        <v>1</v>
      </c>
      <c r="G38" s="29">
        <v>30</v>
      </c>
      <c r="H38" s="1442"/>
      <c r="I38" s="1442"/>
      <c r="J38" s="1442"/>
      <c r="K38" s="1442" t="s">
        <v>22</v>
      </c>
      <c r="L38" s="1442"/>
      <c r="M38" s="1442"/>
      <c r="N38" s="1442"/>
      <c r="O38" s="1442"/>
      <c r="P38" s="1554" t="s">
        <v>19</v>
      </c>
      <c r="Q38" s="1555"/>
      <c r="S38" s="412"/>
    </row>
    <row r="39" spans="1:19" s="76" customFormat="1" x14ac:dyDescent="0.25">
      <c r="A39" s="935" t="s">
        <v>516</v>
      </c>
      <c r="B39" s="9" t="s">
        <v>322</v>
      </c>
      <c r="C39" s="30" t="s">
        <v>326</v>
      </c>
      <c r="D39" s="27" t="s">
        <v>330</v>
      </c>
      <c r="E39" s="16"/>
      <c r="F39" s="28">
        <v>1</v>
      </c>
      <c r="G39" s="29">
        <v>30</v>
      </c>
      <c r="H39" s="1442"/>
      <c r="I39" s="1442"/>
      <c r="J39" s="1442"/>
      <c r="K39" s="1442" t="s">
        <v>22</v>
      </c>
      <c r="L39" s="1442"/>
      <c r="M39" s="1442"/>
      <c r="N39" s="1442"/>
      <c r="O39" s="1442"/>
      <c r="P39" s="1554" t="s">
        <v>19</v>
      </c>
      <c r="Q39" s="1555"/>
      <c r="S39" s="412"/>
    </row>
    <row r="40" spans="1:19" s="76" customFormat="1" x14ac:dyDescent="0.25">
      <c r="A40" s="935" t="s">
        <v>517</v>
      </c>
      <c r="B40" s="9" t="s">
        <v>322</v>
      </c>
      <c r="C40" s="30" t="s">
        <v>331</v>
      </c>
      <c r="D40" s="27" t="s">
        <v>332</v>
      </c>
      <c r="E40" s="16" t="s">
        <v>3752</v>
      </c>
      <c r="F40" s="28">
        <v>2</v>
      </c>
      <c r="G40" s="29">
        <v>4</v>
      </c>
      <c r="H40" s="1442"/>
      <c r="I40" s="1442"/>
      <c r="J40" s="1442"/>
      <c r="K40" s="1442"/>
      <c r="L40" s="1442"/>
      <c r="M40" s="1442" t="s">
        <v>22</v>
      </c>
      <c r="N40" s="1442" t="s">
        <v>22</v>
      </c>
      <c r="O40" s="1442"/>
      <c r="P40" s="2"/>
      <c r="Q40" s="934">
        <f>F40*G40*ROUND(P40, 2)</f>
        <v>0</v>
      </c>
      <c r="S40" s="412"/>
    </row>
    <row r="41" spans="1:19" s="76" customFormat="1" x14ac:dyDescent="0.25">
      <c r="A41" s="935" t="s">
        <v>518</v>
      </c>
      <c r="B41" s="9" t="s">
        <v>322</v>
      </c>
      <c r="C41" s="30" t="s">
        <v>333</v>
      </c>
      <c r="D41" s="27" t="s">
        <v>334</v>
      </c>
      <c r="E41" s="16"/>
      <c r="F41" s="28">
        <v>2</v>
      </c>
      <c r="G41" s="29">
        <v>6</v>
      </c>
      <c r="H41" s="1442"/>
      <c r="I41" s="1442"/>
      <c r="J41" s="1442"/>
      <c r="K41" s="1442"/>
      <c r="L41" s="1442"/>
      <c r="M41" s="1442" t="s">
        <v>22</v>
      </c>
      <c r="N41" s="1442" t="s">
        <v>22</v>
      </c>
      <c r="O41" s="1442"/>
      <c r="P41" s="1554" t="s">
        <v>19</v>
      </c>
      <c r="Q41" s="1555"/>
      <c r="S41" s="412"/>
    </row>
    <row r="42" spans="1:19" s="76" customFormat="1" x14ac:dyDescent="0.25">
      <c r="A42" s="935" t="s">
        <v>519</v>
      </c>
      <c r="B42" s="9" t="s">
        <v>322</v>
      </c>
      <c r="C42" s="30" t="s">
        <v>335</v>
      </c>
      <c r="D42" s="27" t="s">
        <v>320</v>
      </c>
      <c r="E42" s="16" t="s">
        <v>3752</v>
      </c>
      <c r="F42" s="28">
        <v>2</v>
      </c>
      <c r="G42" s="29">
        <v>1</v>
      </c>
      <c r="H42" s="1442"/>
      <c r="I42" s="1442"/>
      <c r="J42" s="1442"/>
      <c r="K42" s="1442"/>
      <c r="L42" s="1442"/>
      <c r="M42" s="1442" t="s">
        <v>22</v>
      </c>
      <c r="N42" s="1442" t="s">
        <v>22</v>
      </c>
      <c r="O42" s="1442"/>
      <c r="P42" s="2"/>
      <c r="Q42" s="934">
        <f>F42*G42*ROUND(P42, 2)</f>
        <v>0</v>
      </c>
      <c r="S42" s="412"/>
    </row>
    <row r="43" spans="1:19" s="76" customFormat="1" x14ac:dyDescent="0.25">
      <c r="A43" s="935" t="s">
        <v>520</v>
      </c>
      <c r="B43" s="9" t="s">
        <v>323</v>
      </c>
      <c r="C43" s="36" t="s">
        <v>326</v>
      </c>
      <c r="D43" s="27" t="s">
        <v>327</v>
      </c>
      <c r="E43" s="16"/>
      <c r="F43" s="28">
        <v>2</v>
      </c>
      <c r="G43" s="29">
        <v>30</v>
      </c>
      <c r="H43" s="1442"/>
      <c r="I43" s="1442"/>
      <c r="J43" s="1442"/>
      <c r="K43" s="1442"/>
      <c r="L43" s="1442"/>
      <c r="M43" s="1442" t="s">
        <v>22</v>
      </c>
      <c r="N43" s="1442" t="s">
        <v>22</v>
      </c>
      <c r="O43" s="1442"/>
      <c r="P43" s="1554" t="s">
        <v>19</v>
      </c>
      <c r="Q43" s="1555"/>
      <c r="S43" s="412"/>
    </row>
    <row r="44" spans="1:19" s="76" customFormat="1" x14ac:dyDescent="0.25">
      <c r="A44" s="935" t="s">
        <v>521</v>
      </c>
      <c r="B44" s="9" t="s">
        <v>323</v>
      </c>
      <c r="C44" s="36" t="s">
        <v>326</v>
      </c>
      <c r="D44" s="27" t="s">
        <v>328</v>
      </c>
      <c r="E44" s="16"/>
      <c r="F44" s="28">
        <v>2</v>
      </c>
      <c r="G44" s="29">
        <v>30</v>
      </c>
      <c r="H44" s="1442"/>
      <c r="I44" s="1442"/>
      <c r="J44" s="1442"/>
      <c r="K44" s="1442"/>
      <c r="L44" s="1442"/>
      <c r="M44" s="1442" t="s">
        <v>22</v>
      </c>
      <c r="N44" s="1442" t="s">
        <v>22</v>
      </c>
      <c r="O44" s="1442"/>
      <c r="P44" s="1554" t="s">
        <v>19</v>
      </c>
      <c r="Q44" s="1555"/>
      <c r="S44" s="412"/>
    </row>
    <row r="45" spans="1:19" s="76" customFormat="1" x14ac:dyDescent="0.25">
      <c r="A45" s="935" t="s">
        <v>522</v>
      </c>
      <c r="B45" s="9" t="s">
        <v>323</v>
      </c>
      <c r="C45" s="36" t="s">
        <v>326</v>
      </c>
      <c r="D45" s="27" t="s">
        <v>329</v>
      </c>
      <c r="E45" s="16"/>
      <c r="F45" s="28">
        <v>1</v>
      </c>
      <c r="G45" s="29">
        <v>30</v>
      </c>
      <c r="H45" s="1442"/>
      <c r="I45" s="1442"/>
      <c r="J45" s="1442"/>
      <c r="K45" s="1442" t="s">
        <v>22</v>
      </c>
      <c r="L45" s="1442"/>
      <c r="M45" s="1442"/>
      <c r="N45" s="1442"/>
      <c r="O45" s="1442"/>
      <c r="P45" s="1554" t="s">
        <v>19</v>
      </c>
      <c r="Q45" s="1555"/>
      <c r="S45" s="412"/>
    </row>
    <row r="46" spans="1:19" s="76" customFormat="1" x14ac:dyDescent="0.25">
      <c r="A46" s="935" t="s">
        <v>523</v>
      </c>
      <c r="B46" s="9" t="s">
        <v>323</v>
      </c>
      <c r="C46" s="36" t="s">
        <v>326</v>
      </c>
      <c r="D46" s="27" t="s">
        <v>330</v>
      </c>
      <c r="E46" s="16"/>
      <c r="F46" s="28">
        <v>1</v>
      </c>
      <c r="G46" s="29">
        <v>30</v>
      </c>
      <c r="H46" s="1442"/>
      <c r="I46" s="1442"/>
      <c r="J46" s="1442"/>
      <c r="K46" s="1442" t="s">
        <v>22</v>
      </c>
      <c r="L46" s="1442"/>
      <c r="M46" s="1442"/>
      <c r="N46" s="1442"/>
      <c r="O46" s="1442"/>
      <c r="P46" s="1554" t="s">
        <v>19</v>
      </c>
      <c r="Q46" s="1555"/>
      <c r="S46" s="412"/>
    </row>
    <row r="47" spans="1:19" s="76" customFormat="1" x14ac:dyDescent="0.25">
      <c r="A47" s="935" t="s">
        <v>524</v>
      </c>
      <c r="B47" s="9" t="s">
        <v>323</v>
      </c>
      <c r="C47" s="36" t="s">
        <v>331</v>
      </c>
      <c r="D47" s="27" t="s">
        <v>332</v>
      </c>
      <c r="E47" s="16" t="s">
        <v>3752</v>
      </c>
      <c r="F47" s="28">
        <v>2</v>
      </c>
      <c r="G47" s="29">
        <v>4</v>
      </c>
      <c r="H47" s="1442"/>
      <c r="I47" s="1442"/>
      <c r="J47" s="1442"/>
      <c r="K47" s="1442"/>
      <c r="L47" s="1442"/>
      <c r="M47" s="1442" t="s">
        <v>22</v>
      </c>
      <c r="N47" s="1442" t="s">
        <v>22</v>
      </c>
      <c r="O47" s="1442"/>
      <c r="P47" s="2"/>
      <c r="Q47" s="934">
        <f>F47*G47*ROUND(P47, 2)</f>
        <v>0</v>
      </c>
      <c r="S47" s="412"/>
    </row>
    <row r="48" spans="1:19" s="76" customFormat="1" x14ac:dyDescent="0.25">
      <c r="A48" s="935" t="s">
        <v>525</v>
      </c>
      <c r="B48" s="9" t="s">
        <v>323</v>
      </c>
      <c r="C48" s="36" t="s">
        <v>333</v>
      </c>
      <c r="D48" s="27" t="s">
        <v>334</v>
      </c>
      <c r="E48" s="16"/>
      <c r="F48" s="28">
        <v>2</v>
      </c>
      <c r="G48" s="29">
        <v>6</v>
      </c>
      <c r="H48" s="1442"/>
      <c r="I48" s="1442"/>
      <c r="J48" s="1442"/>
      <c r="K48" s="1442"/>
      <c r="L48" s="1442"/>
      <c r="M48" s="1442" t="s">
        <v>22</v>
      </c>
      <c r="N48" s="1442" t="s">
        <v>22</v>
      </c>
      <c r="O48" s="1442"/>
      <c r="P48" s="1554" t="s">
        <v>19</v>
      </c>
      <c r="Q48" s="1555"/>
      <c r="S48" s="412"/>
    </row>
    <row r="49" spans="1:19" s="76" customFormat="1" x14ac:dyDescent="0.25">
      <c r="A49" s="935" t="s">
        <v>526</v>
      </c>
      <c r="B49" s="9" t="s">
        <v>323</v>
      </c>
      <c r="C49" s="36" t="s">
        <v>335</v>
      </c>
      <c r="D49" s="27" t="s">
        <v>320</v>
      </c>
      <c r="E49" s="16" t="s">
        <v>3752</v>
      </c>
      <c r="F49" s="28">
        <v>2</v>
      </c>
      <c r="G49" s="29">
        <v>1</v>
      </c>
      <c r="H49" s="1442"/>
      <c r="I49" s="1442"/>
      <c r="J49" s="1442"/>
      <c r="K49" s="1442"/>
      <c r="L49" s="1442"/>
      <c r="M49" s="1442" t="s">
        <v>22</v>
      </c>
      <c r="N49" s="1442" t="s">
        <v>22</v>
      </c>
      <c r="O49" s="1442"/>
      <c r="P49" s="2"/>
      <c r="Q49" s="934">
        <f>F49*G49*ROUND(P49, 2)</f>
        <v>0</v>
      </c>
      <c r="S49" s="412"/>
    </row>
    <row r="50" spans="1:19" s="76" customFormat="1" ht="15.75" thickBot="1" x14ac:dyDescent="0.3">
      <c r="A50" s="906" t="s">
        <v>527</v>
      </c>
      <c r="B50" s="67"/>
      <c r="C50" s="36"/>
      <c r="D50" s="20" t="s">
        <v>3556</v>
      </c>
      <c r="E50" s="16" t="s">
        <v>3752</v>
      </c>
      <c r="F50" s="110">
        <v>1</v>
      </c>
      <c r="G50" s="29">
        <v>1</v>
      </c>
      <c r="H50" s="1442"/>
      <c r="I50" s="1442"/>
      <c r="J50" s="1442"/>
      <c r="K50" s="1442"/>
      <c r="L50" s="1442"/>
      <c r="M50" s="1442"/>
      <c r="N50" s="1442"/>
      <c r="O50" s="1442" t="s">
        <v>22</v>
      </c>
      <c r="P50" s="2"/>
      <c r="Q50" s="934">
        <f t="shared" ref="Q50" si="3">F50*G50*ROUND(P50, 2)</f>
        <v>0</v>
      </c>
      <c r="R50" s="456"/>
      <c r="S50" s="412"/>
    </row>
    <row r="51" spans="1:19" s="76" customFormat="1" x14ac:dyDescent="0.25">
      <c r="A51" s="866"/>
      <c r="B51" s="1534" t="s">
        <v>336</v>
      </c>
      <c r="C51" s="1534"/>
      <c r="D51" s="1534"/>
      <c r="E51" s="1534"/>
      <c r="F51" s="1534"/>
      <c r="G51" s="1534"/>
      <c r="H51" s="1534"/>
      <c r="I51" s="1534"/>
      <c r="J51" s="1534"/>
      <c r="K51" s="1534"/>
      <c r="L51" s="1534"/>
      <c r="M51" s="1534"/>
      <c r="N51" s="1534"/>
      <c r="O51" s="1534"/>
      <c r="P51" s="1534"/>
      <c r="Q51" s="1535"/>
    </row>
    <row r="52" spans="1:19" s="76" customFormat="1" ht="25.5" x14ac:dyDescent="0.25">
      <c r="A52" s="887" t="s">
        <v>528</v>
      </c>
      <c r="B52" s="72" t="s">
        <v>322</v>
      </c>
      <c r="C52" s="27" t="s">
        <v>337</v>
      </c>
      <c r="D52" s="27" t="s">
        <v>327</v>
      </c>
      <c r="E52" s="16"/>
      <c r="F52" s="28">
        <v>2</v>
      </c>
      <c r="G52" s="29">
        <v>3</v>
      </c>
      <c r="H52" s="1442"/>
      <c r="I52" s="1442"/>
      <c r="J52" s="1442"/>
      <c r="K52" s="1442"/>
      <c r="L52" s="1442"/>
      <c r="M52" s="1442" t="s">
        <v>22</v>
      </c>
      <c r="N52" s="1442" t="s">
        <v>22</v>
      </c>
      <c r="O52" s="1442"/>
      <c r="P52" s="1527" t="s">
        <v>19</v>
      </c>
      <c r="Q52" s="1528"/>
    </row>
    <row r="53" spans="1:19" s="76" customFormat="1" ht="25.5" x14ac:dyDescent="0.25">
      <c r="A53" s="887" t="s">
        <v>529</v>
      </c>
      <c r="B53" s="72" t="s">
        <v>322</v>
      </c>
      <c r="C53" s="27" t="s">
        <v>337</v>
      </c>
      <c r="D53" s="27" t="s">
        <v>328</v>
      </c>
      <c r="E53" s="8"/>
      <c r="F53" s="28">
        <v>2</v>
      </c>
      <c r="G53" s="29">
        <v>3</v>
      </c>
      <c r="H53" s="1442"/>
      <c r="I53" s="1442"/>
      <c r="J53" s="1442"/>
      <c r="K53" s="1442"/>
      <c r="L53" s="1442"/>
      <c r="M53" s="1442" t="s">
        <v>22</v>
      </c>
      <c r="N53" s="1442" t="s">
        <v>22</v>
      </c>
      <c r="O53" s="1442"/>
      <c r="P53" s="1527" t="s">
        <v>19</v>
      </c>
      <c r="Q53" s="1528"/>
    </row>
    <row r="54" spans="1:19" s="76" customFormat="1" x14ac:dyDescent="0.25">
      <c r="A54" s="887" t="s">
        <v>530</v>
      </c>
      <c r="B54" s="72" t="s">
        <v>322</v>
      </c>
      <c r="C54" s="30" t="s">
        <v>333</v>
      </c>
      <c r="D54" s="27" t="s">
        <v>334</v>
      </c>
      <c r="E54" s="28"/>
      <c r="F54" s="28">
        <v>2</v>
      </c>
      <c r="G54" s="29">
        <v>3</v>
      </c>
      <c r="H54" s="1442"/>
      <c r="I54" s="1442"/>
      <c r="J54" s="1442"/>
      <c r="K54" s="1442"/>
      <c r="L54" s="1442"/>
      <c r="M54" s="1442" t="s">
        <v>22</v>
      </c>
      <c r="N54" s="1442" t="s">
        <v>22</v>
      </c>
      <c r="O54" s="1442"/>
      <c r="P54" s="1527" t="s">
        <v>19</v>
      </c>
      <c r="Q54" s="1528"/>
    </row>
    <row r="55" spans="1:19" s="76" customFormat="1" x14ac:dyDescent="0.25">
      <c r="A55" s="887" t="s">
        <v>531</v>
      </c>
      <c r="B55" s="72"/>
      <c r="C55" s="30"/>
      <c r="D55" s="20" t="s">
        <v>20</v>
      </c>
      <c r="E55" s="37" t="s">
        <v>3752</v>
      </c>
      <c r="F55" s="110">
        <v>1</v>
      </c>
      <c r="G55" s="29">
        <v>3</v>
      </c>
      <c r="H55" s="1442"/>
      <c r="I55" s="1442"/>
      <c r="J55" s="1442"/>
      <c r="K55" s="1442"/>
      <c r="L55" s="1442"/>
      <c r="M55" s="1442"/>
      <c r="N55" s="1442"/>
      <c r="O55" s="1442" t="s">
        <v>22</v>
      </c>
      <c r="P55" s="2"/>
      <c r="Q55" s="934">
        <f>F55*G55*ROUND(P55, 2)</f>
        <v>0</v>
      </c>
      <c r="R55" s="456"/>
    </row>
    <row r="56" spans="1:19" s="76" customFormat="1" ht="25.5" x14ac:dyDescent="0.25">
      <c r="A56" s="887" t="s">
        <v>532</v>
      </c>
      <c r="B56" s="66" t="s">
        <v>323</v>
      </c>
      <c r="C56" s="27" t="s">
        <v>337</v>
      </c>
      <c r="D56" s="27" t="s">
        <v>327</v>
      </c>
      <c r="E56" s="1467"/>
      <c r="F56" s="28">
        <v>2</v>
      </c>
      <c r="G56" s="29">
        <v>3</v>
      </c>
      <c r="H56" s="1442"/>
      <c r="I56" s="1442"/>
      <c r="J56" s="1442"/>
      <c r="K56" s="1442"/>
      <c r="L56" s="1442"/>
      <c r="M56" s="1442" t="s">
        <v>22</v>
      </c>
      <c r="N56" s="1442" t="s">
        <v>22</v>
      </c>
      <c r="O56" s="1442"/>
      <c r="P56" s="1527" t="s">
        <v>19</v>
      </c>
      <c r="Q56" s="1528"/>
    </row>
    <row r="57" spans="1:19" s="76" customFormat="1" ht="25.5" x14ac:dyDescent="0.25">
      <c r="A57" s="887" t="s">
        <v>533</v>
      </c>
      <c r="B57" s="66" t="s">
        <v>323</v>
      </c>
      <c r="C57" s="27" t="s">
        <v>337</v>
      </c>
      <c r="D57" s="27" t="s">
        <v>328</v>
      </c>
      <c r="E57" s="87"/>
      <c r="F57" s="28">
        <v>2</v>
      </c>
      <c r="G57" s="29">
        <v>3</v>
      </c>
      <c r="H57" s="1442"/>
      <c r="I57" s="1442"/>
      <c r="J57" s="1442"/>
      <c r="K57" s="1442"/>
      <c r="L57" s="1442"/>
      <c r="M57" s="1442" t="s">
        <v>22</v>
      </c>
      <c r="N57" s="1442" t="s">
        <v>22</v>
      </c>
      <c r="O57" s="1442"/>
      <c r="P57" s="1527" t="s">
        <v>19</v>
      </c>
      <c r="Q57" s="1528"/>
    </row>
    <row r="58" spans="1:19" s="76" customFormat="1" x14ac:dyDescent="0.25">
      <c r="A58" s="887" t="s">
        <v>534</v>
      </c>
      <c r="B58" s="66" t="s">
        <v>323</v>
      </c>
      <c r="C58" s="30" t="s">
        <v>333</v>
      </c>
      <c r="D58" s="27" t="s">
        <v>334</v>
      </c>
      <c r="E58" s="1442"/>
      <c r="F58" s="28">
        <v>2</v>
      </c>
      <c r="G58" s="29">
        <v>3</v>
      </c>
      <c r="H58" s="1442"/>
      <c r="I58" s="1442"/>
      <c r="J58" s="1442"/>
      <c r="K58" s="1442"/>
      <c r="L58" s="1442"/>
      <c r="M58" s="1442" t="s">
        <v>22</v>
      </c>
      <c r="N58" s="1442" t="s">
        <v>22</v>
      </c>
      <c r="O58" s="1442"/>
      <c r="P58" s="1527" t="s">
        <v>19</v>
      </c>
      <c r="Q58" s="1528"/>
    </row>
    <row r="59" spans="1:19" s="1465" customFormat="1" ht="15.75" thickBot="1" x14ac:dyDescent="0.3">
      <c r="A59" s="885" t="s">
        <v>535</v>
      </c>
      <c r="B59" s="936"/>
      <c r="C59" s="572"/>
      <c r="D59" s="399" t="s">
        <v>20</v>
      </c>
      <c r="E59" s="937" t="s">
        <v>3752</v>
      </c>
      <c r="F59" s="937">
        <v>1</v>
      </c>
      <c r="G59" s="937">
        <v>3</v>
      </c>
      <c r="H59" s="1448"/>
      <c r="I59" s="1448"/>
      <c r="J59" s="1448"/>
      <c r="K59" s="1448"/>
      <c r="L59" s="1448"/>
      <c r="M59" s="1448"/>
      <c r="N59" s="1448"/>
      <c r="O59" s="1448" t="s">
        <v>22</v>
      </c>
      <c r="P59" s="911"/>
      <c r="Q59" s="938">
        <f t="shared" ref="Q59" si="4">F59*G59*ROUND(P59, 2)</f>
        <v>0</v>
      </c>
      <c r="R59" s="457"/>
    </row>
    <row r="60" spans="1:19" ht="15.75" thickBot="1" x14ac:dyDescent="0.3">
      <c r="E60" s="521"/>
      <c r="P60" s="904" t="s">
        <v>76</v>
      </c>
      <c r="Q60" s="905">
        <f>SUM(Q15:Q21,Q28:Q34,Q40,Q42,Q47,Q49:Q50,Q55,Q59)</f>
        <v>0</v>
      </c>
    </row>
    <row r="61" spans="1:19" x14ac:dyDescent="0.25">
      <c r="E61" s="522"/>
    </row>
    <row r="62" spans="1:19" x14ac:dyDescent="0.25">
      <c r="E62" s="522"/>
    </row>
    <row r="63" spans="1:19" x14ac:dyDescent="0.25">
      <c r="E63" s="522"/>
    </row>
    <row r="64" spans="1:19" x14ac:dyDescent="0.25">
      <c r="E64" s="521"/>
    </row>
    <row r="65" spans="5:5" x14ac:dyDescent="0.25">
      <c r="E65" s="522"/>
    </row>
    <row r="66" spans="5:5" x14ac:dyDescent="0.25">
      <c r="E66" s="521"/>
    </row>
    <row r="67" spans="5:5" x14ac:dyDescent="0.25">
      <c r="E67" s="521"/>
    </row>
    <row r="68" spans="5:5" x14ac:dyDescent="0.25">
      <c r="E68" s="521"/>
    </row>
    <row r="69" spans="5:5" x14ac:dyDescent="0.25">
      <c r="E69" s="522"/>
    </row>
    <row r="70" spans="5:5" x14ac:dyDescent="0.25">
      <c r="E70" s="521"/>
    </row>
    <row r="71" spans="5:5" x14ac:dyDescent="0.25">
      <c r="E71" s="522"/>
    </row>
    <row r="72" spans="5:5" x14ac:dyDescent="0.25">
      <c r="E72" s="521"/>
    </row>
    <row r="73" spans="5:5" x14ac:dyDescent="0.25">
      <c r="E73" s="534"/>
    </row>
    <row r="74" spans="5:5" x14ac:dyDescent="0.25">
      <c r="E74" s="522"/>
    </row>
    <row r="75" spans="5:5" x14ac:dyDescent="0.25">
      <c r="E75" s="1464"/>
    </row>
    <row r="76" spans="5:5" x14ac:dyDescent="0.25">
      <c r="E76" s="1464"/>
    </row>
    <row r="77" spans="5:5" x14ac:dyDescent="0.25">
      <c r="E77" s="1464"/>
    </row>
    <row r="78" spans="5:5" x14ac:dyDescent="0.25">
      <c r="E78" s="1464"/>
    </row>
    <row r="79" spans="5:5" x14ac:dyDescent="0.25">
      <c r="E79" s="1464"/>
    </row>
    <row r="80" spans="5:5" x14ac:dyDescent="0.25">
      <c r="E80" s="534"/>
    </row>
    <row r="81" spans="5:5" x14ac:dyDescent="0.25">
      <c r="E81" s="1464"/>
    </row>
    <row r="82" spans="5:5" x14ac:dyDescent="0.25">
      <c r="E82" s="1464"/>
    </row>
    <row r="83" spans="5:5" x14ac:dyDescent="0.25">
      <c r="E83" s="1464"/>
    </row>
    <row r="84" spans="5:5" x14ac:dyDescent="0.25">
      <c r="E84" s="534"/>
    </row>
    <row r="85" spans="5:5" x14ac:dyDescent="0.25">
      <c r="E85" s="1464"/>
    </row>
    <row r="86" spans="5:5" x14ac:dyDescent="0.25">
      <c r="E86" s="1464"/>
    </row>
    <row r="87" spans="5:5" x14ac:dyDescent="0.25">
      <c r="E87" s="1464"/>
    </row>
    <row r="88" spans="5:5" x14ac:dyDescent="0.25">
      <c r="E88" s="1464"/>
    </row>
    <row r="89" spans="5:5" x14ac:dyDescent="0.25">
      <c r="E89" s="1464"/>
    </row>
    <row r="90" spans="5:5" x14ac:dyDescent="0.25">
      <c r="E90" s="534"/>
    </row>
    <row r="91" spans="5:5" x14ac:dyDescent="0.25">
      <c r="E91" s="1464"/>
    </row>
    <row r="92" spans="5:5" x14ac:dyDescent="0.25">
      <c r="E92" s="1464"/>
    </row>
    <row r="93" spans="5:5" x14ac:dyDescent="0.25">
      <c r="E93" s="534"/>
    </row>
    <row r="94" spans="5:5" x14ac:dyDescent="0.25">
      <c r="E94" s="521"/>
    </row>
    <row r="95" spans="5:5" x14ac:dyDescent="0.25">
      <c r="E95" s="534"/>
    </row>
  </sheetData>
  <sheetProtection algorithmName="SHA-512" hashValue="XJW9ZtkXV6CuV6JHomA5+DqVZgJeNqt0k2OnXJJBoE6O1Fs6VcYWjcNll8THOuzWwFna/YKUSlRK79SbNMUWkA==" saltValue="fIbQUxjxCFKnzWgCFbbOLQ==" spinCount="100000" sheet="1" objects="1" scenarios="1" sort="0" autoFilter="0" pivotTables="0"/>
  <mergeCells count="48">
    <mergeCell ref="P58:Q58"/>
    <mergeCell ref="P57:Q57"/>
    <mergeCell ref="P25:Q25"/>
    <mergeCell ref="P26:Q26"/>
    <mergeCell ref="P41:Q41"/>
    <mergeCell ref="P48:Q48"/>
    <mergeCell ref="P52:Q52"/>
    <mergeCell ref="P53:Q53"/>
    <mergeCell ref="P54:Q54"/>
    <mergeCell ref="P56:Q56"/>
    <mergeCell ref="P43:Q43"/>
    <mergeCell ref="P44:Q44"/>
    <mergeCell ref="P45:Q45"/>
    <mergeCell ref="B51:Q51"/>
    <mergeCell ref="P38:Q38"/>
    <mergeCell ref="P39:Q39"/>
    <mergeCell ref="P12:Q12"/>
    <mergeCell ref="P13:Q13"/>
    <mergeCell ref="P27:Q27"/>
    <mergeCell ref="P14:Q14"/>
    <mergeCell ref="P24:Q24"/>
    <mergeCell ref="P46:Q46"/>
    <mergeCell ref="P22:Q22"/>
    <mergeCell ref="P23:Q23"/>
    <mergeCell ref="B5:B7"/>
    <mergeCell ref="B8:Q8"/>
    <mergeCell ref="H5:O5"/>
    <mergeCell ref="P5:P7"/>
    <mergeCell ref="Q5:Q7"/>
    <mergeCell ref="H6:K6"/>
    <mergeCell ref="L6:N6"/>
    <mergeCell ref="P36:Q36"/>
    <mergeCell ref="P37:Q37"/>
    <mergeCell ref="B35:Q35"/>
    <mergeCell ref="P9:Q9"/>
    <mergeCell ref="P10:Q10"/>
    <mergeCell ref="P11:Q11"/>
    <mergeCell ref="A1:F1"/>
    <mergeCell ref="G1:Q1"/>
    <mergeCell ref="A2:Q2"/>
    <mergeCell ref="A3:Q3"/>
    <mergeCell ref="A4:Q4"/>
    <mergeCell ref="A5:A7"/>
    <mergeCell ref="C5:C7"/>
    <mergeCell ref="D5:D7"/>
    <mergeCell ref="F5:F7"/>
    <mergeCell ref="G5:G7"/>
    <mergeCell ref="E5:E7"/>
  </mergeCells>
  <pageMargins left="0.39370078740157483" right="0.39370078740157483" top="0.39370078740157483" bottom="0.39370078740157483" header="0.19685039370078741" footer="0.19685039370078741"/>
  <pageSetup paperSize="9" scale="76" fitToHeight="0" orientation="landscape" r:id="rId1"/>
  <headerFooter>
    <oddFooter>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>
    <tabColor rgb="FF92D050"/>
    <pageSetUpPr fitToPage="1"/>
  </sheetPr>
  <dimension ref="A1:R110"/>
  <sheetViews>
    <sheetView workbookViewId="0">
      <selection activeCell="A3" sqref="A3:Q3"/>
    </sheetView>
  </sheetViews>
  <sheetFormatPr defaultColWidth="9.140625" defaultRowHeight="15" x14ac:dyDescent="0.25"/>
  <cols>
    <col min="1" max="1" width="5.7109375" style="1446" customWidth="1"/>
    <col min="2" max="2" width="16" style="17" customWidth="1"/>
    <col min="3" max="3" width="13.7109375" style="17" customWidth="1"/>
    <col min="4" max="4" width="58.7109375" style="17" customWidth="1"/>
    <col min="5" max="5" width="6.7109375" style="77" customWidth="1"/>
    <col min="6" max="6" width="7.7109375" style="1446" customWidth="1"/>
    <col min="7" max="7" width="8.28515625" style="1446" bestFit="1" customWidth="1"/>
    <col min="8" max="15" width="5.7109375" style="1446" customWidth="1"/>
    <col min="16" max="16" width="11.7109375" style="17" customWidth="1"/>
    <col min="17" max="17" width="13.7109375" style="17" customWidth="1"/>
    <col min="18" max="18" width="9.42578125" style="17" bestFit="1" customWidth="1"/>
    <col min="19" max="16384" width="9.140625" style="17"/>
  </cols>
  <sheetData>
    <row r="1" spans="1:18" ht="54" customHeight="1" x14ac:dyDescent="0.25">
      <c r="A1" s="1543"/>
      <c r="B1" s="1543"/>
      <c r="C1" s="1543"/>
      <c r="D1" s="1543"/>
      <c r="E1" s="1543"/>
      <c r="F1" s="1543"/>
      <c r="G1" s="1553" t="s">
        <v>2743</v>
      </c>
      <c r="H1" s="1544"/>
      <c r="I1" s="1544"/>
      <c r="J1" s="1544"/>
      <c r="K1" s="1544"/>
      <c r="L1" s="1544"/>
      <c r="M1" s="1544"/>
      <c r="N1" s="1544"/>
      <c r="O1" s="1544"/>
      <c r="P1" s="1544"/>
      <c r="Q1" s="1544"/>
    </row>
    <row r="2" spans="1:18" ht="15.75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  <c r="J2" s="1540"/>
      <c r="K2" s="1540"/>
      <c r="L2" s="1540"/>
      <c r="M2" s="1540"/>
      <c r="N2" s="1540"/>
      <c r="O2" s="1540"/>
      <c r="P2" s="1540"/>
      <c r="Q2" s="1540"/>
    </row>
    <row r="3" spans="1:18" ht="15.75" x14ac:dyDescent="0.25">
      <c r="A3" s="1540" t="s">
        <v>483</v>
      </c>
      <c r="B3" s="1540"/>
      <c r="C3" s="1540"/>
      <c r="D3" s="1540"/>
      <c r="E3" s="1540"/>
      <c r="F3" s="1540"/>
      <c r="G3" s="1540"/>
      <c r="H3" s="1540"/>
      <c r="I3" s="1540"/>
      <c r="J3" s="1540"/>
      <c r="K3" s="1540"/>
      <c r="L3" s="1540"/>
      <c r="M3" s="1540"/>
      <c r="N3" s="1540"/>
      <c r="O3" s="1540"/>
      <c r="P3" s="1540"/>
      <c r="Q3" s="1540"/>
    </row>
    <row r="4" spans="1:18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  <c r="J4" s="1547"/>
      <c r="K4" s="1547"/>
      <c r="L4" s="1547"/>
      <c r="M4" s="1547"/>
      <c r="N4" s="1547"/>
      <c r="O4" s="1547"/>
      <c r="P4" s="1547"/>
      <c r="Q4" s="1547"/>
    </row>
    <row r="5" spans="1:18" ht="15" customHeight="1" x14ac:dyDescent="0.25">
      <c r="A5" s="1558" t="s">
        <v>486</v>
      </c>
      <c r="B5" s="1560" t="s">
        <v>0</v>
      </c>
      <c r="C5" s="1560" t="s">
        <v>1</v>
      </c>
      <c r="D5" s="1560" t="s">
        <v>2</v>
      </c>
      <c r="E5" s="1566" t="s">
        <v>3751</v>
      </c>
      <c r="F5" s="1558" t="s">
        <v>3</v>
      </c>
      <c r="G5" s="1558" t="s">
        <v>3762</v>
      </c>
      <c r="H5" s="1560" t="s">
        <v>7</v>
      </c>
      <c r="I5" s="1560"/>
      <c r="J5" s="1560"/>
      <c r="K5" s="1560"/>
      <c r="L5" s="1560"/>
      <c r="M5" s="1560"/>
      <c r="N5" s="1560"/>
      <c r="O5" s="1560"/>
      <c r="P5" s="1558" t="s">
        <v>4407</v>
      </c>
      <c r="Q5" s="1558" t="s">
        <v>4408</v>
      </c>
    </row>
    <row r="6" spans="1:18" ht="15" customHeight="1" x14ac:dyDescent="0.25">
      <c r="A6" s="1559"/>
      <c r="B6" s="1559"/>
      <c r="C6" s="1559"/>
      <c r="D6" s="1559"/>
      <c r="E6" s="1567"/>
      <c r="F6" s="1561"/>
      <c r="G6" s="1561"/>
      <c r="H6" s="1562" t="s">
        <v>5</v>
      </c>
      <c r="I6" s="1563"/>
      <c r="J6" s="1563"/>
      <c r="K6" s="1563"/>
      <c r="L6" s="1563" t="s">
        <v>6</v>
      </c>
      <c r="M6" s="1563"/>
      <c r="N6" s="1563"/>
      <c r="O6" s="1458" t="s">
        <v>8</v>
      </c>
      <c r="P6" s="1561"/>
      <c r="Q6" s="1561"/>
    </row>
    <row r="7" spans="1:18" ht="65.099999999999994" customHeight="1" thickBot="1" x14ac:dyDescent="0.3">
      <c r="A7" s="1619"/>
      <c r="B7" s="1619"/>
      <c r="C7" s="1619"/>
      <c r="D7" s="1619"/>
      <c r="E7" s="1614"/>
      <c r="F7" s="1620"/>
      <c r="G7" s="1620"/>
      <c r="H7" s="1281" t="s">
        <v>9</v>
      </c>
      <c r="I7" s="1282" t="s">
        <v>10</v>
      </c>
      <c r="J7" s="1282" t="s">
        <v>11</v>
      </c>
      <c r="K7" s="1282" t="s">
        <v>12</v>
      </c>
      <c r="L7" s="1283" t="s">
        <v>27</v>
      </c>
      <c r="M7" s="1283" t="s">
        <v>13</v>
      </c>
      <c r="N7" s="1283" t="s">
        <v>14</v>
      </c>
      <c r="O7" s="1284" t="s">
        <v>15</v>
      </c>
      <c r="P7" s="1620"/>
      <c r="Q7" s="1620"/>
    </row>
    <row r="8" spans="1:18" s="76" customFormat="1" x14ac:dyDescent="0.25">
      <c r="A8" s="1285" t="s">
        <v>487</v>
      </c>
      <c r="B8" s="1629" t="s">
        <v>2536</v>
      </c>
      <c r="C8" s="1452" t="s">
        <v>389</v>
      </c>
      <c r="D8" s="1452" t="s">
        <v>24</v>
      </c>
      <c r="E8" s="1286"/>
      <c r="F8" s="1287">
        <v>52</v>
      </c>
      <c r="G8" s="1287">
        <v>1</v>
      </c>
      <c r="H8" s="1288"/>
      <c r="I8" s="1288" t="s">
        <v>22</v>
      </c>
      <c r="J8" s="1288"/>
      <c r="K8" s="1288"/>
      <c r="L8" s="1288"/>
      <c r="M8" s="1288"/>
      <c r="N8" s="1288"/>
      <c r="O8" s="1288"/>
      <c r="P8" s="1627" t="s">
        <v>19</v>
      </c>
      <c r="Q8" s="1628"/>
    </row>
    <row r="9" spans="1:18" s="76" customFormat="1" x14ac:dyDescent="0.25">
      <c r="A9" s="888" t="s">
        <v>488</v>
      </c>
      <c r="B9" s="1629"/>
      <c r="C9" s="20" t="s">
        <v>389</v>
      </c>
      <c r="D9" s="20" t="s">
        <v>23</v>
      </c>
      <c r="E9" s="1467"/>
      <c r="F9" s="21">
        <v>52</v>
      </c>
      <c r="G9" s="21">
        <v>1</v>
      </c>
      <c r="H9" s="1442"/>
      <c r="I9" s="1442" t="s">
        <v>22</v>
      </c>
      <c r="J9" s="1442"/>
      <c r="K9" s="1442"/>
      <c r="L9" s="1442"/>
      <c r="M9" s="1442"/>
      <c r="N9" s="1442"/>
      <c r="O9" s="1442"/>
      <c r="P9" s="1554" t="s">
        <v>19</v>
      </c>
      <c r="Q9" s="1555"/>
    </row>
    <row r="10" spans="1:18" s="76" customFormat="1" ht="25.5" x14ac:dyDescent="0.25">
      <c r="A10" s="888" t="s">
        <v>489</v>
      </c>
      <c r="B10" s="1629"/>
      <c r="C10" s="20" t="s">
        <v>389</v>
      </c>
      <c r="D10" s="20" t="s">
        <v>124</v>
      </c>
      <c r="E10" s="87"/>
      <c r="F10" s="21">
        <v>52</v>
      </c>
      <c r="G10" s="21">
        <v>1</v>
      </c>
      <c r="H10" s="1442"/>
      <c r="I10" s="1442" t="s">
        <v>22</v>
      </c>
      <c r="J10" s="1442"/>
      <c r="K10" s="1442"/>
      <c r="L10" s="1442"/>
      <c r="M10" s="1442"/>
      <c r="N10" s="1442"/>
      <c r="O10" s="1442"/>
      <c r="P10" s="1554" t="s">
        <v>19</v>
      </c>
      <c r="Q10" s="1555"/>
    </row>
    <row r="11" spans="1:18" s="76" customFormat="1" x14ac:dyDescent="0.25">
      <c r="A11" s="888" t="s">
        <v>490</v>
      </c>
      <c r="B11" s="1629"/>
      <c r="C11" s="20" t="s">
        <v>389</v>
      </c>
      <c r="D11" s="20" t="s">
        <v>125</v>
      </c>
      <c r="E11" s="1442"/>
      <c r="F11" s="21">
        <v>52</v>
      </c>
      <c r="G11" s="21">
        <v>1</v>
      </c>
      <c r="H11" s="1442"/>
      <c r="I11" s="1442" t="s">
        <v>22</v>
      </c>
      <c r="J11" s="1442"/>
      <c r="K11" s="1442"/>
      <c r="L11" s="1442"/>
      <c r="M11" s="1442"/>
      <c r="N11" s="1442"/>
      <c r="O11" s="1442"/>
      <c r="P11" s="1554" t="s">
        <v>19</v>
      </c>
      <c r="Q11" s="1555"/>
    </row>
    <row r="12" spans="1:18" s="76" customFormat="1" x14ac:dyDescent="0.25">
      <c r="A12" s="888" t="s">
        <v>491</v>
      </c>
      <c r="B12" s="1629"/>
      <c r="C12" s="20" t="s">
        <v>389</v>
      </c>
      <c r="D12" s="20" t="s">
        <v>126</v>
      </c>
      <c r="E12" s="1439"/>
      <c r="F12" s="21">
        <v>12</v>
      </c>
      <c r="G12" s="21">
        <v>1</v>
      </c>
      <c r="H12" s="1442"/>
      <c r="I12" s="1442"/>
      <c r="J12" s="1442" t="s">
        <v>22</v>
      </c>
      <c r="K12" s="1442"/>
      <c r="L12" s="1442"/>
      <c r="M12" s="1442"/>
      <c r="N12" s="1442"/>
      <c r="O12" s="1442"/>
      <c r="P12" s="1527" t="s">
        <v>19</v>
      </c>
      <c r="Q12" s="1528"/>
    </row>
    <row r="13" spans="1:18" s="76" customFormat="1" x14ac:dyDescent="0.25">
      <c r="A13" s="888" t="s">
        <v>492</v>
      </c>
      <c r="B13" s="1629"/>
      <c r="C13" s="20" t="s">
        <v>389</v>
      </c>
      <c r="D13" s="20" t="s">
        <v>127</v>
      </c>
      <c r="E13" s="37"/>
      <c r="F13" s="21">
        <v>2</v>
      </c>
      <c r="G13" s="21">
        <v>1</v>
      </c>
      <c r="H13" s="1442"/>
      <c r="I13" s="1442"/>
      <c r="J13" s="1442"/>
      <c r="K13" s="1442"/>
      <c r="L13" s="1442"/>
      <c r="M13" s="1442" t="s">
        <v>22</v>
      </c>
      <c r="N13" s="1442" t="s">
        <v>22</v>
      </c>
      <c r="O13" s="1442"/>
      <c r="P13" s="1554" t="s">
        <v>19</v>
      </c>
      <c r="Q13" s="1555"/>
      <c r="R13" s="412"/>
    </row>
    <row r="14" spans="1:18" s="76" customFormat="1" x14ac:dyDescent="0.25">
      <c r="A14" s="888" t="s">
        <v>493</v>
      </c>
      <c r="B14" s="1629"/>
      <c r="C14" s="20" t="s">
        <v>389</v>
      </c>
      <c r="D14" s="20" t="s">
        <v>128</v>
      </c>
      <c r="E14" s="1442"/>
      <c r="F14" s="21">
        <v>2</v>
      </c>
      <c r="G14" s="21">
        <v>1</v>
      </c>
      <c r="H14" s="1442"/>
      <c r="I14" s="1442"/>
      <c r="J14" s="1442"/>
      <c r="K14" s="1442"/>
      <c r="L14" s="1442"/>
      <c r="M14" s="1442" t="s">
        <v>22</v>
      </c>
      <c r="N14" s="1442" t="s">
        <v>22</v>
      </c>
      <c r="O14" s="1442"/>
      <c r="P14" s="1527" t="s">
        <v>19</v>
      </c>
      <c r="Q14" s="1528"/>
      <c r="R14" s="412"/>
    </row>
    <row r="15" spans="1:18" s="76" customFormat="1" x14ac:dyDescent="0.25">
      <c r="A15" s="888" t="s">
        <v>494</v>
      </c>
      <c r="B15" s="1629"/>
      <c r="C15" s="20" t="s">
        <v>389</v>
      </c>
      <c r="D15" s="20" t="s">
        <v>26</v>
      </c>
      <c r="E15" s="1439" t="s">
        <v>3752</v>
      </c>
      <c r="F15" s="21">
        <v>2</v>
      </c>
      <c r="G15" s="21">
        <v>1</v>
      </c>
      <c r="H15" s="1442"/>
      <c r="I15" s="1442"/>
      <c r="J15" s="1442"/>
      <c r="K15" s="1442"/>
      <c r="L15" s="1442"/>
      <c r="M15" s="1442" t="s">
        <v>22</v>
      </c>
      <c r="N15" s="1442" t="s">
        <v>22</v>
      </c>
      <c r="O15" s="1442"/>
      <c r="P15" s="2"/>
      <c r="Q15" s="889">
        <f t="shared" ref="Q15:Q26" si="0">F15*G15*ROUND(P15, 2)</f>
        <v>0</v>
      </c>
      <c r="R15" s="412"/>
    </row>
    <row r="16" spans="1:18" s="76" customFormat="1" x14ac:dyDescent="0.25">
      <c r="A16" s="888" t="s">
        <v>495</v>
      </c>
      <c r="B16" s="1629"/>
      <c r="C16" s="20" t="s">
        <v>389</v>
      </c>
      <c r="D16" s="9" t="s">
        <v>391</v>
      </c>
      <c r="E16" s="23" t="s">
        <v>3752</v>
      </c>
      <c r="F16" s="21">
        <v>2</v>
      </c>
      <c r="G16" s="21">
        <v>1</v>
      </c>
      <c r="H16" s="1442"/>
      <c r="I16" s="1442"/>
      <c r="J16" s="1442"/>
      <c r="K16" s="1442"/>
      <c r="L16" s="1442"/>
      <c r="M16" s="1442" t="s">
        <v>22</v>
      </c>
      <c r="N16" s="1442" t="s">
        <v>22</v>
      </c>
      <c r="O16" s="1442"/>
      <c r="P16" s="2"/>
      <c r="Q16" s="889">
        <f t="shared" si="0"/>
        <v>0</v>
      </c>
      <c r="R16" s="412"/>
    </row>
    <row r="17" spans="1:18" s="76" customFormat="1" x14ac:dyDescent="0.25">
      <c r="A17" s="888" t="s">
        <v>496</v>
      </c>
      <c r="B17" s="1629"/>
      <c r="C17" s="20" t="s">
        <v>389</v>
      </c>
      <c r="D17" s="9" t="s">
        <v>131</v>
      </c>
      <c r="E17" s="23" t="s">
        <v>3752</v>
      </c>
      <c r="F17" s="21">
        <v>2</v>
      </c>
      <c r="G17" s="21">
        <v>1</v>
      </c>
      <c r="H17" s="1442"/>
      <c r="I17" s="1442"/>
      <c r="J17" s="1442"/>
      <c r="K17" s="1442"/>
      <c r="L17" s="1442"/>
      <c r="M17" s="1442" t="s">
        <v>22</v>
      </c>
      <c r="N17" s="1442" t="s">
        <v>22</v>
      </c>
      <c r="O17" s="1442"/>
      <c r="P17" s="2"/>
      <c r="Q17" s="889">
        <f t="shared" si="0"/>
        <v>0</v>
      </c>
      <c r="R17" s="412"/>
    </row>
    <row r="18" spans="1:18" s="76" customFormat="1" x14ac:dyDescent="0.25">
      <c r="A18" s="888" t="s">
        <v>497</v>
      </c>
      <c r="B18" s="1629"/>
      <c r="C18" s="20" t="s">
        <v>389</v>
      </c>
      <c r="D18" s="9" t="s">
        <v>133</v>
      </c>
      <c r="E18" s="1442" t="s">
        <v>3752</v>
      </c>
      <c r="F18" s="21">
        <v>2</v>
      </c>
      <c r="G18" s="21">
        <v>2</v>
      </c>
      <c r="H18" s="1442"/>
      <c r="I18" s="1442"/>
      <c r="J18" s="1442"/>
      <c r="K18" s="1442"/>
      <c r="L18" s="1442"/>
      <c r="M18" s="1442" t="s">
        <v>22</v>
      </c>
      <c r="N18" s="1442" t="s">
        <v>22</v>
      </c>
      <c r="O18" s="1442"/>
      <c r="P18" s="2"/>
      <c r="Q18" s="889">
        <f t="shared" si="0"/>
        <v>0</v>
      </c>
      <c r="R18" s="412"/>
    </row>
    <row r="19" spans="1:18" s="76" customFormat="1" x14ac:dyDescent="0.25">
      <c r="A19" s="888" t="s">
        <v>498</v>
      </c>
      <c r="B19" s="1629"/>
      <c r="C19" s="20" t="s">
        <v>389</v>
      </c>
      <c r="D19" s="20" t="s">
        <v>136</v>
      </c>
      <c r="E19" s="1439" t="s">
        <v>3752</v>
      </c>
      <c r="F19" s="21">
        <v>2</v>
      </c>
      <c r="G19" s="21">
        <v>1</v>
      </c>
      <c r="H19" s="1442"/>
      <c r="I19" s="1442"/>
      <c r="J19" s="1442"/>
      <c r="K19" s="1442"/>
      <c r="L19" s="1442"/>
      <c r="M19" s="1442" t="s">
        <v>22</v>
      </c>
      <c r="N19" s="1442" t="s">
        <v>22</v>
      </c>
      <c r="O19" s="1442"/>
      <c r="P19" s="2"/>
      <c r="Q19" s="889">
        <f t="shared" si="0"/>
        <v>0</v>
      </c>
      <c r="R19" s="412"/>
    </row>
    <row r="20" spans="1:18" s="76" customFormat="1" x14ac:dyDescent="0.25">
      <c r="A20" s="888" t="s">
        <v>499</v>
      </c>
      <c r="B20" s="1629"/>
      <c r="C20" s="20" t="s">
        <v>389</v>
      </c>
      <c r="D20" s="9" t="s">
        <v>137</v>
      </c>
      <c r="E20" s="1440" t="s">
        <v>3752</v>
      </c>
      <c r="F20" s="21">
        <v>2</v>
      </c>
      <c r="G20" s="21">
        <v>1</v>
      </c>
      <c r="H20" s="1442"/>
      <c r="I20" s="1442"/>
      <c r="J20" s="1442"/>
      <c r="K20" s="1442"/>
      <c r="L20" s="1442"/>
      <c r="M20" s="1442" t="s">
        <v>22</v>
      </c>
      <c r="N20" s="1442" t="s">
        <v>22</v>
      </c>
      <c r="O20" s="1442"/>
      <c r="P20" s="2"/>
      <c r="Q20" s="889">
        <f t="shared" si="0"/>
        <v>0</v>
      </c>
      <c r="R20" s="412"/>
    </row>
    <row r="21" spans="1:18" s="76" customFormat="1" x14ac:dyDescent="0.25">
      <c r="A21" s="888" t="s">
        <v>500</v>
      </c>
      <c r="B21" s="1629"/>
      <c r="C21" s="20" t="s">
        <v>389</v>
      </c>
      <c r="D21" s="9" t="s">
        <v>138</v>
      </c>
      <c r="E21" s="1440" t="s">
        <v>3752</v>
      </c>
      <c r="F21" s="21">
        <v>2</v>
      </c>
      <c r="G21" s="21">
        <v>1</v>
      </c>
      <c r="H21" s="1442"/>
      <c r="I21" s="1442"/>
      <c r="J21" s="1442"/>
      <c r="K21" s="1442"/>
      <c r="L21" s="1442"/>
      <c r="M21" s="1442" t="s">
        <v>22</v>
      </c>
      <c r="N21" s="1442" t="s">
        <v>22</v>
      </c>
      <c r="O21" s="1442"/>
      <c r="P21" s="2"/>
      <c r="Q21" s="889">
        <f t="shared" si="0"/>
        <v>0</v>
      </c>
      <c r="R21" s="412"/>
    </row>
    <row r="22" spans="1:18" s="76" customFormat="1" x14ac:dyDescent="0.25">
      <c r="A22" s="888" t="s">
        <v>501</v>
      </c>
      <c r="B22" s="1629"/>
      <c r="C22" s="20" t="s">
        <v>389</v>
      </c>
      <c r="D22" s="9" t="s">
        <v>139</v>
      </c>
      <c r="E22" s="1440" t="s">
        <v>3752</v>
      </c>
      <c r="F22" s="21">
        <v>2</v>
      </c>
      <c r="G22" s="21">
        <v>1</v>
      </c>
      <c r="H22" s="1442"/>
      <c r="I22" s="1442"/>
      <c r="J22" s="1442"/>
      <c r="K22" s="1442"/>
      <c r="L22" s="1442"/>
      <c r="M22" s="1442" t="s">
        <v>22</v>
      </c>
      <c r="N22" s="1442" t="s">
        <v>22</v>
      </c>
      <c r="O22" s="1442"/>
      <c r="P22" s="2"/>
      <c r="Q22" s="889">
        <f t="shared" si="0"/>
        <v>0</v>
      </c>
      <c r="R22" s="412"/>
    </row>
    <row r="23" spans="1:18" s="76" customFormat="1" x14ac:dyDescent="0.25">
      <c r="A23" s="888" t="s">
        <v>502</v>
      </c>
      <c r="B23" s="1629"/>
      <c r="C23" s="20" t="s">
        <v>389</v>
      </c>
      <c r="D23" s="9" t="s">
        <v>175</v>
      </c>
      <c r="E23" s="1439" t="s">
        <v>3752</v>
      </c>
      <c r="F23" s="21">
        <v>2</v>
      </c>
      <c r="G23" s="21">
        <v>1</v>
      </c>
      <c r="H23" s="1442"/>
      <c r="I23" s="1442"/>
      <c r="J23" s="1442"/>
      <c r="K23" s="1442"/>
      <c r="L23" s="1442"/>
      <c r="M23" s="1442" t="s">
        <v>22</v>
      </c>
      <c r="N23" s="1442" t="s">
        <v>22</v>
      </c>
      <c r="O23" s="1442"/>
      <c r="P23" s="2"/>
      <c r="Q23" s="889">
        <f t="shared" si="0"/>
        <v>0</v>
      </c>
      <c r="R23" s="412"/>
    </row>
    <row r="24" spans="1:18" s="76" customFormat="1" x14ac:dyDescent="0.25">
      <c r="A24" s="888" t="s">
        <v>503</v>
      </c>
      <c r="B24" s="1629"/>
      <c r="C24" s="20" t="s">
        <v>389</v>
      </c>
      <c r="D24" s="9" t="s">
        <v>141</v>
      </c>
      <c r="E24" s="1442" t="s">
        <v>3752</v>
      </c>
      <c r="F24" s="21">
        <v>2</v>
      </c>
      <c r="G24" s="21">
        <v>1</v>
      </c>
      <c r="H24" s="1442"/>
      <c r="I24" s="1442"/>
      <c r="J24" s="1442"/>
      <c r="K24" s="1442"/>
      <c r="L24" s="1442"/>
      <c r="M24" s="1442" t="s">
        <v>22</v>
      </c>
      <c r="N24" s="1442" t="s">
        <v>22</v>
      </c>
      <c r="O24" s="1442"/>
      <c r="P24" s="2"/>
      <c r="Q24" s="889">
        <f t="shared" si="0"/>
        <v>0</v>
      </c>
      <c r="R24" s="412"/>
    </row>
    <row r="25" spans="1:18" s="76" customFormat="1" x14ac:dyDescent="0.25">
      <c r="A25" s="888" t="s">
        <v>504</v>
      </c>
      <c r="B25" s="1629"/>
      <c r="C25" s="20" t="s">
        <v>389</v>
      </c>
      <c r="D25" s="9" t="s">
        <v>142</v>
      </c>
      <c r="E25" s="23" t="s">
        <v>3752</v>
      </c>
      <c r="F25" s="21">
        <v>2</v>
      </c>
      <c r="G25" s="21">
        <v>1</v>
      </c>
      <c r="H25" s="1442"/>
      <c r="I25" s="1442"/>
      <c r="J25" s="1442"/>
      <c r="K25" s="1442"/>
      <c r="L25" s="1442"/>
      <c r="M25" s="1442" t="s">
        <v>22</v>
      </c>
      <c r="N25" s="1442" t="s">
        <v>22</v>
      </c>
      <c r="O25" s="1442"/>
      <c r="P25" s="2"/>
      <c r="Q25" s="889">
        <f t="shared" si="0"/>
        <v>0</v>
      </c>
      <c r="R25" s="412"/>
    </row>
    <row r="26" spans="1:18" s="76" customFormat="1" x14ac:dyDescent="0.25">
      <c r="A26" s="888" t="s">
        <v>505</v>
      </c>
      <c r="B26" s="1629"/>
      <c r="C26" s="20" t="s">
        <v>389</v>
      </c>
      <c r="D26" s="9" t="s">
        <v>146</v>
      </c>
      <c r="E26" s="1440" t="s">
        <v>3752</v>
      </c>
      <c r="F26" s="21">
        <v>2</v>
      </c>
      <c r="G26" s="21">
        <v>1</v>
      </c>
      <c r="H26" s="1442"/>
      <c r="I26" s="1442"/>
      <c r="J26" s="1442"/>
      <c r="K26" s="1442"/>
      <c r="L26" s="1442"/>
      <c r="M26" s="1442" t="s">
        <v>22</v>
      </c>
      <c r="N26" s="1442" t="s">
        <v>22</v>
      </c>
      <c r="O26" s="1442"/>
      <c r="P26" s="2"/>
      <c r="Q26" s="889">
        <f t="shared" si="0"/>
        <v>0</v>
      </c>
      <c r="R26" s="412"/>
    </row>
    <row r="27" spans="1:18" s="76" customFormat="1" x14ac:dyDescent="0.25">
      <c r="A27" s="888" t="s">
        <v>506</v>
      </c>
      <c r="B27" s="1629"/>
      <c r="C27" s="20" t="s">
        <v>389</v>
      </c>
      <c r="D27" s="20" t="s">
        <v>20</v>
      </c>
      <c r="E27" s="37" t="s">
        <v>3752</v>
      </c>
      <c r="F27" s="493">
        <v>0.25</v>
      </c>
      <c r="G27" s="21">
        <v>1</v>
      </c>
      <c r="H27" s="1442"/>
      <c r="I27" s="1442"/>
      <c r="J27" s="1442"/>
      <c r="K27" s="1442"/>
      <c r="L27" s="1442"/>
      <c r="M27" s="1442"/>
      <c r="N27" s="1442"/>
      <c r="O27" s="1442" t="s">
        <v>22</v>
      </c>
      <c r="P27" s="2"/>
      <c r="Q27" s="889">
        <f t="shared" ref="Q27" si="1">F27*G27*ROUND(P27, 2)</f>
        <v>0</v>
      </c>
      <c r="R27" s="455"/>
    </row>
    <row r="28" spans="1:18" s="76" customFormat="1" x14ac:dyDescent="0.25">
      <c r="A28" s="888" t="s">
        <v>507</v>
      </c>
      <c r="B28" s="1629"/>
      <c r="C28" s="20" t="s">
        <v>392</v>
      </c>
      <c r="D28" s="20" t="s">
        <v>24</v>
      </c>
      <c r="E28" s="23"/>
      <c r="F28" s="21">
        <v>52</v>
      </c>
      <c r="G28" s="21">
        <v>1</v>
      </c>
      <c r="H28" s="1442"/>
      <c r="I28" s="1442" t="s">
        <v>22</v>
      </c>
      <c r="J28" s="1442"/>
      <c r="K28" s="1442"/>
      <c r="L28" s="1442"/>
      <c r="M28" s="1442"/>
      <c r="N28" s="1442"/>
      <c r="O28" s="1442"/>
      <c r="P28" s="1554" t="s">
        <v>19</v>
      </c>
      <c r="Q28" s="1555"/>
      <c r="R28" s="412"/>
    </row>
    <row r="29" spans="1:18" s="76" customFormat="1" x14ac:dyDescent="0.25">
      <c r="A29" s="888" t="s">
        <v>508</v>
      </c>
      <c r="B29" s="1629"/>
      <c r="C29" s="20" t="s">
        <v>392</v>
      </c>
      <c r="D29" s="9" t="s">
        <v>23</v>
      </c>
      <c r="E29" s="8"/>
      <c r="F29" s="21">
        <v>52</v>
      </c>
      <c r="G29" s="21">
        <v>1</v>
      </c>
      <c r="H29" s="1442"/>
      <c r="I29" s="1442" t="s">
        <v>22</v>
      </c>
      <c r="J29" s="1442"/>
      <c r="K29" s="1442"/>
      <c r="L29" s="1442"/>
      <c r="M29" s="1442"/>
      <c r="N29" s="1442"/>
      <c r="O29" s="1442"/>
      <c r="P29" s="1554" t="s">
        <v>19</v>
      </c>
      <c r="Q29" s="1555"/>
      <c r="R29" s="412"/>
    </row>
    <row r="30" spans="1:18" s="76" customFormat="1" ht="25.5" x14ac:dyDescent="0.25">
      <c r="A30" s="888" t="s">
        <v>509</v>
      </c>
      <c r="B30" s="1629"/>
      <c r="C30" s="20" t="s">
        <v>392</v>
      </c>
      <c r="D30" s="20" t="s">
        <v>124</v>
      </c>
      <c r="E30" s="8"/>
      <c r="F30" s="21">
        <v>52</v>
      </c>
      <c r="G30" s="21">
        <v>1</v>
      </c>
      <c r="H30" s="1442"/>
      <c r="I30" s="1442" t="s">
        <v>22</v>
      </c>
      <c r="J30" s="1442"/>
      <c r="K30" s="1442"/>
      <c r="L30" s="1442"/>
      <c r="M30" s="1442"/>
      <c r="N30" s="1442"/>
      <c r="O30" s="1442"/>
      <c r="P30" s="1554" t="s">
        <v>19</v>
      </c>
      <c r="Q30" s="1555"/>
      <c r="R30" s="412"/>
    </row>
    <row r="31" spans="1:18" s="76" customFormat="1" x14ac:dyDescent="0.25">
      <c r="A31" s="888" t="s">
        <v>510</v>
      </c>
      <c r="B31" s="1629"/>
      <c r="C31" s="20" t="s">
        <v>392</v>
      </c>
      <c r="D31" s="20" t="s">
        <v>125</v>
      </c>
      <c r="E31" s="8"/>
      <c r="F31" s="21">
        <v>52</v>
      </c>
      <c r="G31" s="21">
        <v>1</v>
      </c>
      <c r="H31" s="1442"/>
      <c r="I31" s="1442" t="s">
        <v>22</v>
      </c>
      <c r="J31" s="1442"/>
      <c r="K31" s="1442"/>
      <c r="L31" s="1442"/>
      <c r="M31" s="1442"/>
      <c r="N31" s="1442"/>
      <c r="O31" s="1442"/>
      <c r="P31" s="1554" t="s">
        <v>19</v>
      </c>
      <c r="Q31" s="1555"/>
      <c r="R31" s="412"/>
    </row>
    <row r="32" spans="1:18" s="76" customFormat="1" x14ac:dyDescent="0.25">
      <c r="A32" s="888" t="s">
        <v>511</v>
      </c>
      <c r="B32" s="1629"/>
      <c r="C32" s="20" t="s">
        <v>392</v>
      </c>
      <c r="D32" s="20" t="s">
        <v>126</v>
      </c>
      <c r="E32" s="8"/>
      <c r="F32" s="21">
        <v>12</v>
      </c>
      <c r="G32" s="21">
        <v>1</v>
      </c>
      <c r="H32" s="1442"/>
      <c r="I32" s="1442"/>
      <c r="J32" s="1442" t="s">
        <v>22</v>
      </c>
      <c r="K32" s="1442"/>
      <c r="L32" s="1442"/>
      <c r="M32" s="1442"/>
      <c r="N32" s="1442"/>
      <c r="O32" s="1442"/>
      <c r="P32" s="1554" t="s">
        <v>19</v>
      </c>
      <c r="Q32" s="1555"/>
      <c r="R32" s="412"/>
    </row>
    <row r="33" spans="1:18" s="76" customFormat="1" x14ac:dyDescent="0.25">
      <c r="A33" s="888" t="s">
        <v>512</v>
      </c>
      <c r="B33" s="1629"/>
      <c r="C33" s="20" t="s">
        <v>392</v>
      </c>
      <c r="D33" s="20" t="s">
        <v>127</v>
      </c>
      <c r="E33" s="16"/>
      <c r="F33" s="21">
        <v>2</v>
      </c>
      <c r="G33" s="21">
        <v>1</v>
      </c>
      <c r="H33" s="1440"/>
      <c r="I33" s="1440"/>
      <c r="J33" s="1440"/>
      <c r="K33" s="1440"/>
      <c r="L33" s="1440"/>
      <c r="M33" s="1442" t="s">
        <v>22</v>
      </c>
      <c r="N33" s="1442" t="s">
        <v>22</v>
      </c>
      <c r="O33" s="1440"/>
      <c r="P33" s="1554" t="s">
        <v>19</v>
      </c>
      <c r="Q33" s="1555"/>
      <c r="R33" s="412"/>
    </row>
    <row r="34" spans="1:18" s="76" customFormat="1" x14ac:dyDescent="0.25">
      <c r="A34" s="888" t="s">
        <v>513</v>
      </c>
      <c r="B34" s="1629"/>
      <c r="C34" s="20" t="s">
        <v>392</v>
      </c>
      <c r="D34" s="20" t="s">
        <v>128</v>
      </c>
      <c r="E34" s="37"/>
      <c r="F34" s="21">
        <v>2</v>
      </c>
      <c r="G34" s="21">
        <v>1</v>
      </c>
      <c r="H34" s="1442"/>
      <c r="I34" s="1442"/>
      <c r="J34" s="1442"/>
      <c r="K34" s="1442"/>
      <c r="L34" s="1442"/>
      <c r="M34" s="1442" t="s">
        <v>22</v>
      </c>
      <c r="N34" s="1442" t="s">
        <v>22</v>
      </c>
      <c r="O34" s="1442"/>
      <c r="P34" s="1527" t="s">
        <v>19</v>
      </c>
      <c r="Q34" s="1528"/>
      <c r="R34" s="412"/>
    </row>
    <row r="35" spans="1:18" s="76" customFormat="1" ht="25.5" x14ac:dyDescent="0.25">
      <c r="A35" s="888" t="s">
        <v>514</v>
      </c>
      <c r="B35" s="1629"/>
      <c r="C35" s="20" t="s">
        <v>392</v>
      </c>
      <c r="D35" s="20" t="s">
        <v>129</v>
      </c>
      <c r="E35" s="8" t="s">
        <v>3752</v>
      </c>
      <c r="F35" s="21">
        <v>2</v>
      </c>
      <c r="G35" s="21">
        <v>1</v>
      </c>
      <c r="H35" s="1442"/>
      <c r="I35" s="1442"/>
      <c r="J35" s="1442"/>
      <c r="K35" s="1442"/>
      <c r="L35" s="1442"/>
      <c r="M35" s="1442" t="s">
        <v>22</v>
      </c>
      <c r="N35" s="1442" t="s">
        <v>22</v>
      </c>
      <c r="O35" s="1442"/>
      <c r="P35" s="2"/>
      <c r="Q35" s="889">
        <f t="shared" ref="Q35:Q42" si="2">F35*G35*ROUND(P35, 2)</f>
        <v>0</v>
      </c>
      <c r="R35" s="412"/>
    </row>
    <row r="36" spans="1:18" s="76" customFormat="1" x14ac:dyDescent="0.25">
      <c r="A36" s="888" t="s">
        <v>515</v>
      </c>
      <c r="B36" s="1629"/>
      <c r="C36" s="20" t="s">
        <v>392</v>
      </c>
      <c r="D36" s="9" t="s">
        <v>393</v>
      </c>
      <c r="E36" s="8" t="s">
        <v>3752</v>
      </c>
      <c r="F36" s="21">
        <v>2</v>
      </c>
      <c r="G36" s="21">
        <v>6</v>
      </c>
      <c r="H36" s="1442"/>
      <c r="I36" s="1442"/>
      <c r="J36" s="1442"/>
      <c r="K36" s="1442"/>
      <c r="L36" s="1442"/>
      <c r="M36" s="1442" t="s">
        <v>22</v>
      </c>
      <c r="N36" s="1442" t="s">
        <v>22</v>
      </c>
      <c r="O36" s="1442"/>
      <c r="P36" s="2"/>
      <c r="Q36" s="889">
        <f t="shared" si="2"/>
        <v>0</v>
      </c>
      <c r="R36" s="412"/>
    </row>
    <row r="37" spans="1:18" s="76" customFormat="1" x14ac:dyDescent="0.25">
      <c r="A37" s="888" t="s">
        <v>516</v>
      </c>
      <c r="B37" s="1629"/>
      <c r="C37" s="20" t="s">
        <v>392</v>
      </c>
      <c r="D37" s="9" t="s">
        <v>3524</v>
      </c>
      <c r="E37" s="8" t="s">
        <v>3752</v>
      </c>
      <c r="F37" s="21">
        <v>2</v>
      </c>
      <c r="G37" s="21">
        <v>1</v>
      </c>
      <c r="H37" s="1442"/>
      <c r="I37" s="1442"/>
      <c r="J37" s="1442"/>
      <c r="K37" s="1442"/>
      <c r="L37" s="1442"/>
      <c r="M37" s="1442" t="s">
        <v>22</v>
      </c>
      <c r="N37" s="1442" t="s">
        <v>22</v>
      </c>
      <c r="O37" s="1442"/>
      <c r="P37" s="2"/>
      <c r="Q37" s="889">
        <f t="shared" si="2"/>
        <v>0</v>
      </c>
      <c r="R37" s="412"/>
    </row>
    <row r="38" spans="1:18" s="76" customFormat="1" x14ac:dyDescent="0.25">
      <c r="A38" s="888" t="s">
        <v>517</v>
      </c>
      <c r="B38" s="1629"/>
      <c r="C38" s="20" t="s">
        <v>392</v>
      </c>
      <c r="D38" s="9" t="s">
        <v>132</v>
      </c>
      <c r="E38" s="87" t="s">
        <v>3752</v>
      </c>
      <c r="F38" s="21">
        <v>2</v>
      </c>
      <c r="G38" s="21">
        <v>1</v>
      </c>
      <c r="H38" s="1442"/>
      <c r="I38" s="1442"/>
      <c r="J38" s="1442"/>
      <c r="K38" s="1442"/>
      <c r="L38" s="1442"/>
      <c r="M38" s="1442" t="s">
        <v>22</v>
      </c>
      <c r="N38" s="1442" t="s">
        <v>22</v>
      </c>
      <c r="O38" s="1442"/>
      <c r="P38" s="2"/>
      <c r="Q38" s="889">
        <f t="shared" si="2"/>
        <v>0</v>
      </c>
      <c r="R38" s="412"/>
    </row>
    <row r="39" spans="1:18" s="76" customFormat="1" x14ac:dyDescent="0.25">
      <c r="A39" s="888" t="s">
        <v>518</v>
      </c>
      <c r="B39" s="1629"/>
      <c r="C39" s="20" t="s">
        <v>392</v>
      </c>
      <c r="D39" s="9" t="s">
        <v>141</v>
      </c>
      <c r="E39" s="16" t="s">
        <v>3752</v>
      </c>
      <c r="F39" s="21">
        <v>2</v>
      </c>
      <c r="G39" s="21">
        <v>1</v>
      </c>
      <c r="H39" s="1442"/>
      <c r="I39" s="1442"/>
      <c r="J39" s="1442"/>
      <c r="K39" s="1442"/>
      <c r="L39" s="1442"/>
      <c r="M39" s="1442" t="s">
        <v>22</v>
      </c>
      <c r="N39" s="1442" t="s">
        <v>22</v>
      </c>
      <c r="O39" s="1442"/>
      <c r="P39" s="2"/>
      <c r="Q39" s="889">
        <f t="shared" si="2"/>
        <v>0</v>
      </c>
      <c r="R39" s="412"/>
    </row>
    <row r="40" spans="1:18" s="76" customFormat="1" x14ac:dyDescent="0.25">
      <c r="A40" s="888" t="s">
        <v>519</v>
      </c>
      <c r="B40" s="1629"/>
      <c r="C40" s="20" t="s">
        <v>392</v>
      </c>
      <c r="D40" s="9" t="s">
        <v>142</v>
      </c>
      <c r="E40" s="16" t="s">
        <v>3752</v>
      </c>
      <c r="F40" s="21">
        <v>2</v>
      </c>
      <c r="G40" s="21">
        <v>1</v>
      </c>
      <c r="H40" s="1442"/>
      <c r="I40" s="1442"/>
      <c r="J40" s="1442"/>
      <c r="K40" s="1442"/>
      <c r="L40" s="1442"/>
      <c r="M40" s="1442" t="s">
        <v>22</v>
      </c>
      <c r="N40" s="1442" t="s">
        <v>22</v>
      </c>
      <c r="O40" s="1442"/>
      <c r="P40" s="2"/>
      <c r="Q40" s="889">
        <f t="shared" si="2"/>
        <v>0</v>
      </c>
      <c r="R40" s="412"/>
    </row>
    <row r="41" spans="1:18" s="76" customFormat="1" x14ac:dyDescent="0.25">
      <c r="A41" s="888" t="s">
        <v>520</v>
      </c>
      <c r="B41" s="1629"/>
      <c r="C41" s="20" t="s">
        <v>392</v>
      </c>
      <c r="D41" s="9" t="s">
        <v>146</v>
      </c>
      <c r="E41" s="16" t="s">
        <v>3752</v>
      </c>
      <c r="F41" s="21">
        <v>2</v>
      </c>
      <c r="G41" s="21">
        <v>1</v>
      </c>
      <c r="H41" s="1442"/>
      <c r="I41" s="1442"/>
      <c r="J41" s="1442"/>
      <c r="K41" s="1442"/>
      <c r="L41" s="1442"/>
      <c r="M41" s="1442" t="s">
        <v>22</v>
      </c>
      <c r="N41" s="1442" t="s">
        <v>22</v>
      </c>
      <c r="O41" s="1442"/>
      <c r="P41" s="2"/>
      <c r="Q41" s="889">
        <f t="shared" si="2"/>
        <v>0</v>
      </c>
      <c r="R41" s="412"/>
    </row>
    <row r="42" spans="1:18" s="76" customFormat="1" x14ac:dyDescent="0.25">
      <c r="A42" s="888" t="s">
        <v>521</v>
      </c>
      <c r="B42" s="1629"/>
      <c r="C42" s="20" t="s">
        <v>392</v>
      </c>
      <c r="D42" s="10" t="s">
        <v>778</v>
      </c>
      <c r="E42" s="16" t="s">
        <v>3752</v>
      </c>
      <c r="F42" s="21">
        <v>2</v>
      </c>
      <c r="G42" s="21">
        <v>1</v>
      </c>
      <c r="H42" s="1442"/>
      <c r="I42" s="1442"/>
      <c r="J42" s="1442"/>
      <c r="K42" s="1442"/>
      <c r="L42" s="1442"/>
      <c r="M42" s="1442" t="s">
        <v>22</v>
      </c>
      <c r="N42" s="1442" t="s">
        <v>22</v>
      </c>
      <c r="O42" s="1442"/>
      <c r="P42" s="2"/>
      <c r="Q42" s="889">
        <f t="shared" si="2"/>
        <v>0</v>
      </c>
      <c r="R42" s="412"/>
    </row>
    <row r="43" spans="1:18" s="76" customFormat="1" x14ac:dyDescent="0.25">
      <c r="A43" s="888" t="s">
        <v>522</v>
      </c>
      <c r="B43" s="1629"/>
      <c r="C43" s="20" t="s">
        <v>392</v>
      </c>
      <c r="D43" s="20" t="s">
        <v>20</v>
      </c>
      <c r="E43" s="16" t="s">
        <v>3752</v>
      </c>
      <c r="F43" s="493">
        <v>0.25</v>
      </c>
      <c r="G43" s="21">
        <v>1</v>
      </c>
      <c r="H43" s="1442"/>
      <c r="I43" s="1442"/>
      <c r="J43" s="1442"/>
      <c r="K43" s="1442"/>
      <c r="L43" s="1442"/>
      <c r="M43" s="1442"/>
      <c r="N43" s="1442"/>
      <c r="O43" s="1442" t="s">
        <v>22</v>
      </c>
      <c r="P43" s="2"/>
      <c r="Q43" s="889">
        <f t="shared" ref="Q43" si="3">F43*G43*ROUND(P43, 2)</f>
        <v>0</v>
      </c>
      <c r="R43" s="455"/>
    </row>
    <row r="44" spans="1:18" s="76" customFormat="1" x14ac:dyDescent="0.25">
      <c r="A44" s="888" t="s">
        <v>523</v>
      </c>
      <c r="B44" s="1629"/>
      <c r="C44" s="20" t="s">
        <v>394</v>
      </c>
      <c r="D44" s="20" t="s">
        <v>24</v>
      </c>
      <c r="E44" s="16"/>
      <c r="F44" s="21">
        <v>52</v>
      </c>
      <c r="G44" s="21">
        <v>1</v>
      </c>
      <c r="H44" s="1442"/>
      <c r="I44" s="1442" t="s">
        <v>22</v>
      </c>
      <c r="J44" s="1442"/>
      <c r="K44" s="1442"/>
      <c r="L44" s="1442"/>
      <c r="M44" s="1442"/>
      <c r="N44" s="1442"/>
      <c r="O44" s="1442"/>
      <c r="P44" s="1554" t="s">
        <v>19</v>
      </c>
      <c r="Q44" s="1555"/>
      <c r="R44" s="412"/>
    </row>
    <row r="45" spans="1:18" s="76" customFormat="1" x14ac:dyDescent="0.25">
      <c r="A45" s="888" t="s">
        <v>524</v>
      </c>
      <c r="B45" s="1629"/>
      <c r="C45" s="20" t="s">
        <v>394</v>
      </c>
      <c r="D45" s="9" t="s">
        <v>23</v>
      </c>
      <c r="E45" s="16"/>
      <c r="F45" s="21">
        <v>52</v>
      </c>
      <c r="G45" s="21">
        <v>1</v>
      </c>
      <c r="H45" s="1442"/>
      <c r="I45" s="1442" t="s">
        <v>22</v>
      </c>
      <c r="J45" s="1442"/>
      <c r="K45" s="1442"/>
      <c r="L45" s="1442"/>
      <c r="M45" s="1442"/>
      <c r="N45" s="1442"/>
      <c r="O45" s="1442"/>
      <c r="P45" s="1554" t="s">
        <v>19</v>
      </c>
      <c r="Q45" s="1555"/>
      <c r="R45" s="412"/>
    </row>
    <row r="46" spans="1:18" s="76" customFormat="1" x14ac:dyDescent="0.25">
      <c r="A46" s="888" t="s">
        <v>525</v>
      </c>
      <c r="B46" s="1629"/>
      <c r="C46" s="20" t="s">
        <v>394</v>
      </c>
      <c r="D46" s="20" t="s">
        <v>126</v>
      </c>
      <c r="E46" s="16"/>
      <c r="F46" s="21">
        <v>12</v>
      </c>
      <c r="G46" s="21">
        <v>1</v>
      </c>
      <c r="H46" s="1442"/>
      <c r="I46" s="1442"/>
      <c r="J46" s="1442" t="s">
        <v>22</v>
      </c>
      <c r="K46" s="1442"/>
      <c r="L46" s="1442"/>
      <c r="M46" s="1442"/>
      <c r="N46" s="1442"/>
      <c r="O46" s="1442"/>
      <c r="P46" s="1554" t="s">
        <v>19</v>
      </c>
      <c r="Q46" s="1555"/>
      <c r="R46" s="412"/>
    </row>
    <row r="47" spans="1:18" s="76" customFormat="1" x14ac:dyDescent="0.25">
      <c r="A47" s="888" t="s">
        <v>526</v>
      </c>
      <c r="B47" s="1629"/>
      <c r="C47" s="20" t="s">
        <v>394</v>
      </c>
      <c r="D47" s="20" t="s">
        <v>128</v>
      </c>
      <c r="E47" s="16"/>
      <c r="F47" s="21">
        <v>2</v>
      </c>
      <c r="G47" s="21">
        <v>1</v>
      </c>
      <c r="H47" s="1442"/>
      <c r="I47" s="1442"/>
      <c r="J47" s="1442"/>
      <c r="K47" s="1442"/>
      <c r="L47" s="1442"/>
      <c r="M47" s="1442" t="s">
        <v>22</v>
      </c>
      <c r="N47" s="1442" t="s">
        <v>22</v>
      </c>
      <c r="O47" s="1442"/>
      <c r="P47" s="1527" t="s">
        <v>19</v>
      </c>
      <c r="Q47" s="1528"/>
      <c r="R47" s="412"/>
    </row>
    <row r="48" spans="1:18" s="76" customFormat="1" x14ac:dyDescent="0.25">
      <c r="A48" s="888" t="s">
        <v>527</v>
      </c>
      <c r="B48" s="1629"/>
      <c r="C48" s="20" t="s">
        <v>394</v>
      </c>
      <c r="D48" s="20" t="s">
        <v>20</v>
      </c>
      <c r="E48" s="16" t="s">
        <v>3752</v>
      </c>
      <c r="F48" s="493">
        <v>0.25</v>
      </c>
      <c r="G48" s="21">
        <v>1</v>
      </c>
      <c r="H48" s="1440"/>
      <c r="I48" s="1440"/>
      <c r="J48" s="1440"/>
      <c r="K48" s="1440"/>
      <c r="L48" s="1440"/>
      <c r="M48" s="1440"/>
      <c r="N48" s="1440"/>
      <c r="O48" s="1440" t="s">
        <v>22</v>
      </c>
      <c r="P48" s="2"/>
      <c r="Q48" s="889">
        <f>F48*G48*ROUND(P48, 2)</f>
        <v>0</v>
      </c>
      <c r="R48" s="455"/>
    </row>
    <row r="49" spans="1:18" s="76" customFormat="1" x14ac:dyDescent="0.25">
      <c r="A49" s="888" t="s">
        <v>528</v>
      </c>
      <c r="B49" s="1629"/>
      <c r="C49" s="20" t="s">
        <v>395</v>
      </c>
      <c r="D49" s="20" t="s">
        <v>24</v>
      </c>
      <c r="E49" s="16"/>
      <c r="F49" s="21">
        <v>52</v>
      </c>
      <c r="G49" s="21">
        <v>1</v>
      </c>
      <c r="H49" s="1442"/>
      <c r="I49" s="1442" t="s">
        <v>22</v>
      </c>
      <c r="J49" s="1442"/>
      <c r="K49" s="1442"/>
      <c r="L49" s="1442"/>
      <c r="M49" s="1442"/>
      <c r="N49" s="1442"/>
      <c r="O49" s="1442"/>
      <c r="P49" s="1527" t="s">
        <v>19</v>
      </c>
      <c r="Q49" s="1528"/>
      <c r="R49" s="412"/>
    </row>
    <row r="50" spans="1:18" s="76" customFormat="1" x14ac:dyDescent="0.25">
      <c r="A50" s="888" t="s">
        <v>529</v>
      </c>
      <c r="B50" s="1629"/>
      <c r="C50" s="20" t="s">
        <v>395</v>
      </c>
      <c r="D50" s="9" t="s">
        <v>23</v>
      </c>
      <c r="E50" s="16"/>
      <c r="F50" s="21">
        <v>52</v>
      </c>
      <c r="G50" s="21">
        <v>1</v>
      </c>
      <c r="H50" s="1442"/>
      <c r="I50" s="1442" t="s">
        <v>22</v>
      </c>
      <c r="J50" s="1442"/>
      <c r="K50" s="1442"/>
      <c r="L50" s="1442"/>
      <c r="M50" s="1442"/>
      <c r="N50" s="1442"/>
      <c r="O50" s="1442"/>
      <c r="P50" s="1527" t="s">
        <v>19</v>
      </c>
      <c r="Q50" s="1528"/>
      <c r="R50" s="412"/>
    </row>
    <row r="51" spans="1:18" s="76" customFormat="1" x14ac:dyDescent="0.25">
      <c r="A51" s="888" t="s">
        <v>530</v>
      </c>
      <c r="B51" s="1629"/>
      <c r="C51" s="20" t="s">
        <v>395</v>
      </c>
      <c r="D51" s="20" t="s">
        <v>126</v>
      </c>
      <c r="E51" s="16"/>
      <c r="F51" s="21">
        <v>12</v>
      </c>
      <c r="G51" s="21">
        <v>1</v>
      </c>
      <c r="H51" s="1442"/>
      <c r="I51" s="1442"/>
      <c r="J51" s="1442" t="s">
        <v>22</v>
      </c>
      <c r="K51" s="1442"/>
      <c r="L51" s="1442"/>
      <c r="M51" s="1442"/>
      <c r="N51" s="1442"/>
      <c r="O51" s="1442"/>
      <c r="P51" s="1527" t="s">
        <v>19</v>
      </c>
      <c r="Q51" s="1528"/>
      <c r="R51" s="412"/>
    </row>
    <row r="52" spans="1:18" s="76" customFormat="1" x14ac:dyDescent="0.25">
      <c r="A52" s="888" t="s">
        <v>531</v>
      </c>
      <c r="B52" s="1629"/>
      <c r="C52" s="20" t="s">
        <v>395</v>
      </c>
      <c r="D52" s="20" t="s">
        <v>128</v>
      </c>
      <c r="E52" s="16"/>
      <c r="F52" s="21">
        <v>2</v>
      </c>
      <c r="G52" s="21">
        <v>1</v>
      </c>
      <c r="H52" s="1442"/>
      <c r="I52" s="1442"/>
      <c r="J52" s="1442"/>
      <c r="K52" s="1442"/>
      <c r="L52" s="1442"/>
      <c r="M52" s="1442" t="s">
        <v>22</v>
      </c>
      <c r="N52" s="1442" t="s">
        <v>22</v>
      </c>
      <c r="O52" s="1442"/>
      <c r="P52" s="1527" t="s">
        <v>19</v>
      </c>
      <c r="Q52" s="1528"/>
      <c r="R52" s="412"/>
    </row>
    <row r="53" spans="1:18" s="76" customFormat="1" x14ac:dyDescent="0.25">
      <c r="A53" s="888" t="s">
        <v>532</v>
      </c>
      <c r="B53" s="1629"/>
      <c r="C53" s="20" t="s">
        <v>395</v>
      </c>
      <c r="D53" s="20" t="s">
        <v>20</v>
      </c>
      <c r="E53" s="16" t="s">
        <v>3752</v>
      </c>
      <c r="F53" s="493">
        <v>0.25</v>
      </c>
      <c r="G53" s="21">
        <v>1</v>
      </c>
      <c r="H53" s="1442"/>
      <c r="I53" s="1442"/>
      <c r="J53" s="1442"/>
      <c r="K53" s="1442"/>
      <c r="L53" s="1442"/>
      <c r="M53" s="1442"/>
      <c r="N53" s="1442"/>
      <c r="O53" s="1442" t="s">
        <v>22</v>
      </c>
      <c r="P53" s="2"/>
      <c r="Q53" s="889">
        <f>F53*G53*ROUND(P53, 2)</f>
        <v>0</v>
      </c>
      <c r="R53" s="455"/>
    </row>
    <row r="54" spans="1:18" s="76" customFormat="1" x14ac:dyDescent="0.25">
      <c r="A54" s="888" t="s">
        <v>533</v>
      </c>
      <c r="B54" s="1629"/>
      <c r="C54" s="20" t="s">
        <v>396</v>
      </c>
      <c r="D54" s="9" t="s">
        <v>149</v>
      </c>
      <c r="E54" s="8"/>
      <c r="F54" s="21">
        <v>52</v>
      </c>
      <c r="G54" s="21">
        <v>10</v>
      </c>
      <c r="H54" s="1442"/>
      <c r="I54" s="1442" t="s">
        <v>22</v>
      </c>
      <c r="J54" s="1442"/>
      <c r="K54" s="1442"/>
      <c r="L54" s="1442"/>
      <c r="M54" s="1442"/>
      <c r="N54" s="1442"/>
      <c r="O54" s="1442"/>
      <c r="P54" s="1527" t="s">
        <v>19</v>
      </c>
      <c r="Q54" s="1528"/>
      <c r="R54" s="412"/>
    </row>
    <row r="55" spans="1:18" s="1465" customFormat="1" x14ac:dyDescent="0.25">
      <c r="A55" s="888" t="s">
        <v>534</v>
      </c>
      <c r="B55" s="1629"/>
      <c r="C55" s="20" t="s">
        <v>396</v>
      </c>
      <c r="D55" s="20" t="s">
        <v>126</v>
      </c>
      <c r="E55" s="37"/>
      <c r="F55" s="21">
        <v>52</v>
      </c>
      <c r="G55" s="21">
        <v>10</v>
      </c>
      <c r="H55" s="1442"/>
      <c r="I55" s="1442" t="s">
        <v>22</v>
      </c>
      <c r="J55" s="1442"/>
      <c r="K55" s="1442"/>
      <c r="L55" s="1442"/>
      <c r="M55" s="1442"/>
      <c r="N55" s="1442"/>
      <c r="O55" s="1442"/>
      <c r="P55" s="1527" t="s">
        <v>19</v>
      </c>
      <c r="Q55" s="1528"/>
      <c r="R55" s="412"/>
    </row>
    <row r="56" spans="1:18" s="1465" customFormat="1" x14ac:dyDescent="0.25">
      <c r="A56" s="888" t="s">
        <v>535</v>
      </c>
      <c r="B56" s="1629"/>
      <c r="C56" s="20" t="s">
        <v>396</v>
      </c>
      <c r="D56" s="20" t="s">
        <v>127</v>
      </c>
      <c r="E56" s="16" t="s">
        <v>3752</v>
      </c>
      <c r="F56" s="21">
        <v>2</v>
      </c>
      <c r="G56" s="21">
        <v>2</v>
      </c>
      <c r="H56" s="1442"/>
      <c r="I56" s="1442"/>
      <c r="J56" s="1442"/>
      <c r="K56" s="1442"/>
      <c r="L56" s="1442"/>
      <c r="M56" s="1442" t="s">
        <v>22</v>
      </c>
      <c r="N56" s="1442" t="s">
        <v>22</v>
      </c>
      <c r="O56" s="1442"/>
      <c r="P56" s="2"/>
      <c r="Q56" s="889">
        <f>F56*G56*ROUND(P56, 2)</f>
        <v>0</v>
      </c>
      <c r="R56" s="412"/>
    </row>
    <row r="57" spans="1:18" s="1465" customFormat="1" x14ac:dyDescent="0.25">
      <c r="A57" s="888" t="s">
        <v>536</v>
      </c>
      <c r="B57" s="1629"/>
      <c r="C57" s="20" t="s">
        <v>396</v>
      </c>
      <c r="D57" s="9" t="s">
        <v>137</v>
      </c>
      <c r="E57" s="87" t="s">
        <v>3752</v>
      </c>
      <c r="F57" s="21">
        <v>2</v>
      </c>
      <c r="G57" s="21">
        <v>2</v>
      </c>
      <c r="H57" s="1442"/>
      <c r="I57" s="1442"/>
      <c r="J57" s="1442"/>
      <c r="K57" s="1442"/>
      <c r="L57" s="1442"/>
      <c r="M57" s="1442" t="s">
        <v>22</v>
      </c>
      <c r="N57" s="1442" t="s">
        <v>22</v>
      </c>
      <c r="O57" s="1442"/>
      <c r="P57" s="2"/>
      <c r="Q57" s="889">
        <f t="shared" ref="Q57:Q63" si="4">F57*G57*ROUND(P57, 2)</f>
        <v>0</v>
      </c>
      <c r="R57" s="412"/>
    </row>
    <row r="58" spans="1:18" s="1465" customFormat="1" x14ac:dyDescent="0.25">
      <c r="A58" s="888" t="s">
        <v>537</v>
      </c>
      <c r="B58" s="1629"/>
      <c r="C58" s="20" t="s">
        <v>396</v>
      </c>
      <c r="D58" s="9" t="s">
        <v>151</v>
      </c>
      <c r="E58" s="1467" t="s">
        <v>3752</v>
      </c>
      <c r="F58" s="21">
        <v>2</v>
      </c>
      <c r="G58" s="21">
        <v>2</v>
      </c>
      <c r="H58" s="1442"/>
      <c r="I58" s="1442"/>
      <c r="J58" s="1442"/>
      <c r="K58" s="1442"/>
      <c r="L58" s="1442"/>
      <c r="M58" s="1442" t="s">
        <v>22</v>
      </c>
      <c r="N58" s="1442" t="s">
        <v>22</v>
      </c>
      <c r="O58" s="1442"/>
      <c r="P58" s="2"/>
      <c r="Q58" s="889">
        <f t="shared" si="4"/>
        <v>0</v>
      </c>
      <c r="R58" s="412"/>
    </row>
    <row r="59" spans="1:18" s="1465" customFormat="1" x14ac:dyDescent="0.25">
      <c r="A59" s="888" t="s">
        <v>538</v>
      </c>
      <c r="B59" s="1629"/>
      <c r="C59" s="20" t="s">
        <v>396</v>
      </c>
      <c r="D59" s="9" t="s">
        <v>139</v>
      </c>
      <c r="E59" s="87" t="s">
        <v>3752</v>
      </c>
      <c r="F59" s="21">
        <v>2</v>
      </c>
      <c r="G59" s="21">
        <v>2</v>
      </c>
      <c r="H59" s="1442"/>
      <c r="I59" s="1442"/>
      <c r="J59" s="1442"/>
      <c r="K59" s="1442"/>
      <c r="L59" s="1442"/>
      <c r="M59" s="1442" t="s">
        <v>22</v>
      </c>
      <c r="N59" s="1442" t="s">
        <v>22</v>
      </c>
      <c r="O59" s="1442"/>
      <c r="P59" s="2"/>
      <c r="Q59" s="889">
        <f t="shared" si="4"/>
        <v>0</v>
      </c>
      <c r="R59" s="412"/>
    </row>
    <row r="60" spans="1:18" s="1465" customFormat="1" x14ac:dyDescent="0.25">
      <c r="A60" s="888" t="s">
        <v>539</v>
      </c>
      <c r="B60" s="1629"/>
      <c r="C60" s="20" t="s">
        <v>396</v>
      </c>
      <c r="D60" s="9" t="s">
        <v>131</v>
      </c>
      <c r="E60" s="1442" t="s">
        <v>3752</v>
      </c>
      <c r="F60" s="21">
        <v>2</v>
      </c>
      <c r="G60" s="21">
        <v>2</v>
      </c>
      <c r="H60" s="1442"/>
      <c r="I60" s="1442"/>
      <c r="J60" s="1442"/>
      <c r="K60" s="1442"/>
      <c r="L60" s="1442"/>
      <c r="M60" s="1442" t="s">
        <v>22</v>
      </c>
      <c r="N60" s="1442" t="s">
        <v>22</v>
      </c>
      <c r="O60" s="1442"/>
      <c r="P60" s="2"/>
      <c r="Q60" s="889">
        <f t="shared" si="4"/>
        <v>0</v>
      </c>
      <c r="R60" s="412"/>
    </row>
    <row r="61" spans="1:18" s="1465" customFormat="1" x14ac:dyDescent="0.25">
      <c r="A61" s="888" t="s">
        <v>540</v>
      </c>
      <c r="B61" s="1629"/>
      <c r="C61" s="20" t="s">
        <v>396</v>
      </c>
      <c r="D61" s="9" t="s">
        <v>141</v>
      </c>
      <c r="E61" s="1439" t="s">
        <v>3752</v>
      </c>
      <c r="F61" s="21">
        <v>2</v>
      </c>
      <c r="G61" s="21">
        <v>2</v>
      </c>
      <c r="H61" s="1442"/>
      <c r="I61" s="1442"/>
      <c r="J61" s="1442"/>
      <c r="K61" s="1442"/>
      <c r="L61" s="1442"/>
      <c r="M61" s="1442" t="s">
        <v>22</v>
      </c>
      <c r="N61" s="1442" t="s">
        <v>22</v>
      </c>
      <c r="O61" s="1442"/>
      <c r="P61" s="2"/>
      <c r="Q61" s="889">
        <f t="shared" si="4"/>
        <v>0</v>
      </c>
      <c r="R61" s="412"/>
    </row>
    <row r="62" spans="1:18" s="1465" customFormat="1" x14ac:dyDescent="0.25">
      <c r="A62" s="888" t="s">
        <v>541</v>
      </c>
      <c r="B62" s="1629"/>
      <c r="C62" s="20" t="s">
        <v>396</v>
      </c>
      <c r="D62" s="9" t="s">
        <v>142</v>
      </c>
      <c r="E62" s="87" t="s">
        <v>3752</v>
      </c>
      <c r="F62" s="21">
        <v>2</v>
      </c>
      <c r="G62" s="21">
        <v>2</v>
      </c>
      <c r="H62" s="1442"/>
      <c r="I62" s="1442"/>
      <c r="J62" s="1442"/>
      <c r="K62" s="1442"/>
      <c r="L62" s="1442"/>
      <c r="M62" s="1442" t="s">
        <v>22</v>
      </c>
      <c r="N62" s="1442" t="s">
        <v>22</v>
      </c>
      <c r="O62" s="1442"/>
      <c r="P62" s="2"/>
      <c r="Q62" s="889">
        <f t="shared" si="4"/>
        <v>0</v>
      </c>
      <c r="R62" s="412"/>
    </row>
    <row r="63" spans="1:18" s="1465" customFormat="1" x14ac:dyDescent="0.25">
      <c r="A63" s="888" t="s">
        <v>542</v>
      </c>
      <c r="B63" s="1629"/>
      <c r="C63" s="20" t="s">
        <v>396</v>
      </c>
      <c r="D63" s="9" t="s">
        <v>146</v>
      </c>
      <c r="E63" s="1442" t="s">
        <v>3752</v>
      </c>
      <c r="F63" s="21">
        <v>2</v>
      </c>
      <c r="G63" s="21">
        <v>2</v>
      </c>
      <c r="H63" s="1442"/>
      <c r="I63" s="1442"/>
      <c r="J63" s="1442"/>
      <c r="K63" s="1442"/>
      <c r="L63" s="1442"/>
      <c r="M63" s="1442" t="s">
        <v>22</v>
      </c>
      <c r="N63" s="1442" t="s">
        <v>22</v>
      </c>
      <c r="O63" s="1442"/>
      <c r="P63" s="2"/>
      <c r="Q63" s="889">
        <f t="shared" si="4"/>
        <v>0</v>
      </c>
      <c r="R63" s="412"/>
    </row>
    <row r="64" spans="1:18" s="1465" customFormat="1" x14ac:dyDescent="0.25">
      <c r="A64" s="888" t="s">
        <v>543</v>
      </c>
      <c r="B64" s="1629"/>
      <c r="C64" s="20" t="s">
        <v>399</v>
      </c>
      <c r="D64" s="20" t="s">
        <v>397</v>
      </c>
      <c r="E64" s="1439"/>
      <c r="F64" s="21">
        <v>52</v>
      </c>
      <c r="G64" s="21">
        <v>1</v>
      </c>
      <c r="H64" s="1442"/>
      <c r="I64" s="1442" t="s">
        <v>22</v>
      </c>
      <c r="J64" s="1442"/>
      <c r="K64" s="1442"/>
      <c r="L64" s="1442"/>
      <c r="M64" s="1442"/>
      <c r="N64" s="1442"/>
      <c r="O64" s="1442"/>
      <c r="P64" s="1527" t="s">
        <v>19</v>
      </c>
      <c r="Q64" s="1528"/>
      <c r="R64" s="412"/>
    </row>
    <row r="65" spans="1:18" s="1465" customFormat="1" x14ac:dyDescent="0.25">
      <c r="A65" s="888" t="s">
        <v>544</v>
      </c>
      <c r="B65" s="1629"/>
      <c r="C65" s="20" t="s">
        <v>399</v>
      </c>
      <c r="D65" s="20" t="s">
        <v>398</v>
      </c>
      <c r="E65" s="23" t="s">
        <v>3752</v>
      </c>
      <c r="F65" s="21">
        <v>2</v>
      </c>
      <c r="G65" s="21">
        <v>1</v>
      </c>
      <c r="H65" s="1442"/>
      <c r="I65" s="1442"/>
      <c r="J65" s="1442"/>
      <c r="K65" s="1442"/>
      <c r="L65" s="1442"/>
      <c r="M65" s="1442" t="s">
        <v>22</v>
      </c>
      <c r="N65" s="1442" t="s">
        <v>22</v>
      </c>
      <c r="O65" s="1442"/>
      <c r="P65" s="2"/>
      <c r="Q65" s="889">
        <f>F65*G65*ROUND(P65, 2)</f>
        <v>0</v>
      </c>
      <c r="R65" s="412"/>
    </row>
    <row r="66" spans="1:18" s="1465" customFormat="1" x14ac:dyDescent="0.25">
      <c r="A66" s="888" t="s">
        <v>545</v>
      </c>
      <c r="B66" s="1629"/>
      <c r="C66" s="20" t="s">
        <v>401</v>
      </c>
      <c r="D66" s="9" t="s">
        <v>402</v>
      </c>
      <c r="E66" s="23" t="s">
        <v>3752</v>
      </c>
      <c r="F66" s="21">
        <v>52</v>
      </c>
      <c r="G66" s="21">
        <v>1</v>
      </c>
      <c r="H66" s="1442"/>
      <c r="I66" s="1442" t="s">
        <v>22</v>
      </c>
      <c r="J66" s="1442"/>
      <c r="K66" s="1442"/>
      <c r="L66" s="1442"/>
      <c r="M66" s="1442"/>
      <c r="N66" s="1442"/>
      <c r="O66" s="1442"/>
      <c r="P66" s="2"/>
      <c r="Q66" s="889">
        <f>F66*G66*ROUND(P66, 2)</f>
        <v>0</v>
      </c>
      <c r="R66" s="412"/>
    </row>
    <row r="67" spans="1:18" s="1465" customFormat="1" x14ac:dyDescent="0.25">
      <c r="A67" s="888" t="s">
        <v>546</v>
      </c>
      <c r="B67" s="1629"/>
      <c r="C67" s="20" t="s">
        <v>403</v>
      </c>
      <c r="D67" s="9" t="s">
        <v>400</v>
      </c>
      <c r="E67" s="1442"/>
      <c r="F67" s="21">
        <v>52</v>
      </c>
      <c r="G67" s="21">
        <v>5</v>
      </c>
      <c r="H67" s="1442"/>
      <c r="I67" s="1442" t="s">
        <v>22</v>
      </c>
      <c r="J67" s="1442"/>
      <c r="K67" s="1442"/>
      <c r="L67" s="1442"/>
      <c r="M67" s="1442"/>
      <c r="N67" s="1442"/>
      <c r="O67" s="1442"/>
      <c r="P67" s="1527" t="s">
        <v>19</v>
      </c>
      <c r="Q67" s="1528"/>
      <c r="R67" s="412"/>
    </row>
    <row r="68" spans="1:18" s="1465" customFormat="1" x14ac:dyDescent="0.25">
      <c r="A68" s="888" t="s">
        <v>547</v>
      </c>
      <c r="B68" s="1629"/>
      <c r="C68" s="20" t="s">
        <v>403</v>
      </c>
      <c r="D68" s="20" t="s">
        <v>126</v>
      </c>
      <c r="E68" s="1439"/>
      <c r="F68" s="21">
        <v>52</v>
      </c>
      <c r="G68" s="21">
        <v>5</v>
      </c>
      <c r="H68" s="1442"/>
      <c r="I68" s="1442" t="s">
        <v>22</v>
      </c>
      <c r="J68" s="1442"/>
      <c r="K68" s="1442"/>
      <c r="L68" s="1442"/>
      <c r="M68" s="1442"/>
      <c r="N68" s="1442"/>
      <c r="O68" s="1442"/>
      <c r="P68" s="1527" t="s">
        <v>19</v>
      </c>
      <c r="Q68" s="1528"/>
      <c r="R68" s="412"/>
    </row>
    <row r="69" spans="1:18" s="1465" customFormat="1" x14ac:dyDescent="0.25">
      <c r="A69" s="888" t="s">
        <v>548</v>
      </c>
      <c r="B69" s="1629"/>
      <c r="C69" s="20" t="s">
        <v>403</v>
      </c>
      <c r="D69" s="20" t="s">
        <v>404</v>
      </c>
      <c r="E69" s="1440"/>
      <c r="F69" s="21">
        <v>52</v>
      </c>
      <c r="G69" s="21">
        <v>1</v>
      </c>
      <c r="H69" s="1442"/>
      <c r="I69" s="1442" t="s">
        <v>22</v>
      </c>
      <c r="J69" s="1442"/>
      <c r="K69" s="1442"/>
      <c r="L69" s="1442"/>
      <c r="M69" s="1442"/>
      <c r="N69" s="1442"/>
      <c r="O69" s="1442"/>
      <c r="P69" s="1527" t="s">
        <v>19</v>
      </c>
      <c r="Q69" s="1528"/>
      <c r="R69" s="412"/>
    </row>
    <row r="70" spans="1:18" s="1465" customFormat="1" x14ac:dyDescent="0.25">
      <c r="A70" s="888" t="s">
        <v>549</v>
      </c>
      <c r="B70" s="1629"/>
      <c r="C70" s="20" t="s">
        <v>403</v>
      </c>
      <c r="D70" s="20" t="s">
        <v>127</v>
      </c>
      <c r="E70" s="1440" t="s">
        <v>3752</v>
      </c>
      <c r="F70" s="21">
        <v>2</v>
      </c>
      <c r="G70" s="21">
        <v>1</v>
      </c>
      <c r="H70" s="1442"/>
      <c r="I70" s="1442"/>
      <c r="J70" s="1442"/>
      <c r="K70" s="1442"/>
      <c r="L70" s="1442"/>
      <c r="M70" s="1442" t="s">
        <v>22</v>
      </c>
      <c r="N70" s="1442" t="s">
        <v>22</v>
      </c>
      <c r="O70" s="1442"/>
      <c r="P70" s="2"/>
      <c r="Q70" s="889">
        <f>F70*G70*ROUND(P70, 2)</f>
        <v>0</v>
      </c>
      <c r="R70" s="412"/>
    </row>
    <row r="71" spans="1:18" s="1465" customFormat="1" x14ac:dyDescent="0.25">
      <c r="A71" s="888" t="s">
        <v>550</v>
      </c>
      <c r="B71" s="1629"/>
      <c r="C71" s="20" t="s">
        <v>403</v>
      </c>
      <c r="D71" s="9" t="s">
        <v>405</v>
      </c>
      <c r="E71" s="1440" t="s">
        <v>3752</v>
      </c>
      <c r="F71" s="21">
        <v>2</v>
      </c>
      <c r="G71" s="21">
        <v>1</v>
      </c>
      <c r="H71" s="1442"/>
      <c r="I71" s="1442"/>
      <c r="J71" s="1442"/>
      <c r="K71" s="1442"/>
      <c r="L71" s="1442"/>
      <c r="M71" s="1442" t="s">
        <v>22</v>
      </c>
      <c r="N71" s="1442" t="s">
        <v>22</v>
      </c>
      <c r="O71" s="1442"/>
      <c r="P71" s="2"/>
      <c r="Q71" s="889">
        <f>F71*G71*ROUND(P71, 2)</f>
        <v>0</v>
      </c>
      <c r="R71" s="412"/>
    </row>
    <row r="72" spans="1:18" s="1465" customFormat="1" x14ac:dyDescent="0.25">
      <c r="A72" s="888" t="s">
        <v>551</v>
      </c>
      <c r="B72" s="1629"/>
      <c r="C72" s="20" t="s">
        <v>403</v>
      </c>
      <c r="D72" s="9" t="s">
        <v>146</v>
      </c>
      <c r="E72" s="1439" t="s">
        <v>3752</v>
      </c>
      <c r="F72" s="21">
        <v>2</v>
      </c>
      <c r="G72" s="21">
        <v>1</v>
      </c>
      <c r="H72" s="1442"/>
      <c r="I72" s="1442"/>
      <c r="J72" s="1442"/>
      <c r="K72" s="1442"/>
      <c r="L72" s="1442"/>
      <c r="M72" s="1442" t="s">
        <v>22</v>
      </c>
      <c r="N72" s="1442" t="s">
        <v>22</v>
      </c>
      <c r="O72" s="1442"/>
      <c r="P72" s="2"/>
      <c r="Q72" s="889">
        <f>F72*G72*ROUND(P72, 2)</f>
        <v>0</v>
      </c>
      <c r="R72" s="412"/>
    </row>
    <row r="73" spans="1:18" s="1465" customFormat="1" x14ac:dyDescent="0.25">
      <c r="A73" s="888" t="s">
        <v>552</v>
      </c>
      <c r="B73" s="1629"/>
      <c r="C73" s="20" t="s">
        <v>406</v>
      </c>
      <c r="D73" s="20" t="s">
        <v>4224</v>
      </c>
      <c r="E73" s="1442"/>
      <c r="F73" s="21">
        <v>365</v>
      </c>
      <c r="G73" s="21">
        <v>1</v>
      </c>
      <c r="H73" s="1442" t="s">
        <v>22</v>
      </c>
      <c r="I73" s="1442"/>
      <c r="J73" s="1442"/>
      <c r="K73" s="1442"/>
      <c r="L73" s="1442"/>
      <c r="M73" s="1442"/>
      <c r="N73" s="1442"/>
      <c r="O73" s="1442"/>
      <c r="P73" s="1527" t="s">
        <v>19</v>
      </c>
      <c r="Q73" s="1528"/>
      <c r="R73" s="412"/>
    </row>
    <row r="74" spans="1:18" s="1465" customFormat="1" x14ac:dyDescent="0.25">
      <c r="A74" s="888" t="s">
        <v>553</v>
      </c>
      <c r="B74" s="1629"/>
      <c r="C74" s="20" t="s">
        <v>406</v>
      </c>
      <c r="D74" s="20" t="s">
        <v>407</v>
      </c>
      <c r="E74" s="23" t="s">
        <v>3752</v>
      </c>
      <c r="F74" s="21">
        <v>1</v>
      </c>
      <c r="G74" s="21">
        <v>1</v>
      </c>
      <c r="H74" s="1442"/>
      <c r="I74" s="1442"/>
      <c r="J74" s="1442"/>
      <c r="K74" s="1442"/>
      <c r="L74" s="1442"/>
      <c r="M74" s="1442"/>
      <c r="N74" s="1442" t="s">
        <v>22</v>
      </c>
      <c r="O74" s="1442"/>
      <c r="P74" s="2"/>
      <c r="Q74" s="889">
        <f>F74*G74*ROUND(P74, 2)</f>
        <v>0</v>
      </c>
      <c r="R74" s="412"/>
    </row>
    <row r="75" spans="1:18" s="1465" customFormat="1" x14ac:dyDescent="0.25">
      <c r="A75" s="888" t="s">
        <v>554</v>
      </c>
      <c r="B75" s="1629"/>
      <c r="C75" s="20" t="s">
        <v>408</v>
      </c>
      <c r="D75" s="20" t="s">
        <v>409</v>
      </c>
      <c r="E75" s="1440"/>
      <c r="F75" s="21">
        <v>365</v>
      </c>
      <c r="G75" s="21">
        <v>1</v>
      </c>
      <c r="H75" s="1442" t="s">
        <v>22</v>
      </c>
      <c r="I75" s="1442"/>
      <c r="J75" s="1442"/>
      <c r="K75" s="1442"/>
      <c r="L75" s="1442"/>
      <c r="M75" s="1442"/>
      <c r="N75" s="1442"/>
      <c r="O75" s="1442"/>
      <c r="P75" s="1527" t="s">
        <v>19</v>
      </c>
      <c r="Q75" s="1528"/>
      <c r="R75" s="412"/>
    </row>
    <row r="76" spans="1:18" s="1465" customFormat="1" x14ac:dyDescent="0.25">
      <c r="A76" s="888" t="s">
        <v>555</v>
      </c>
      <c r="B76" s="1629"/>
      <c r="C76" s="20" t="s">
        <v>408</v>
      </c>
      <c r="D76" s="20" t="s">
        <v>410</v>
      </c>
      <c r="E76" s="37"/>
      <c r="F76" s="21">
        <v>12</v>
      </c>
      <c r="G76" s="21">
        <v>1</v>
      </c>
      <c r="H76" s="1442"/>
      <c r="I76" s="1442"/>
      <c r="J76" s="1442" t="s">
        <v>22</v>
      </c>
      <c r="K76" s="1442"/>
      <c r="L76" s="1442"/>
      <c r="M76" s="1442"/>
      <c r="N76" s="1442"/>
      <c r="O76" s="1442"/>
      <c r="P76" s="1527" t="s">
        <v>19</v>
      </c>
      <c r="Q76" s="1528"/>
      <c r="R76" s="412"/>
    </row>
    <row r="77" spans="1:18" s="1465" customFormat="1" x14ac:dyDescent="0.25">
      <c r="A77" s="888" t="s">
        <v>556</v>
      </c>
      <c r="B77" s="1629"/>
      <c r="C77" s="20" t="s">
        <v>408</v>
      </c>
      <c r="D77" s="20" t="s">
        <v>411</v>
      </c>
      <c r="E77" s="23" t="s">
        <v>3752</v>
      </c>
      <c r="F77" s="21">
        <v>1</v>
      </c>
      <c r="G77" s="21">
        <v>1</v>
      </c>
      <c r="H77" s="1442"/>
      <c r="I77" s="1442"/>
      <c r="J77" s="1442"/>
      <c r="K77" s="1442"/>
      <c r="L77" s="1442"/>
      <c r="M77" s="1442"/>
      <c r="N77" s="1442" t="s">
        <v>22</v>
      </c>
      <c r="O77" s="1442"/>
      <c r="P77" s="2"/>
      <c r="Q77" s="889">
        <f>F77*G77*ROUND(P77, 2)</f>
        <v>0</v>
      </c>
      <c r="R77" s="412"/>
    </row>
    <row r="78" spans="1:18" s="1465" customFormat="1" x14ac:dyDescent="0.25">
      <c r="A78" s="888" t="s">
        <v>557</v>
      </c>
      <c r="B78" s="1629"/>
      <c r="C78" s="20" t="s">
        <v>408</v>
      </c>
      <c r="D78" s="20" t="s">
        <v>412</v>
      </c>
      <c r="E78" s="8" t="s">
        <v>3752</v>
      </c>
      <c r="F78" s="21">
        <v>1</v>
      </c>
      <c r="G78" s="21">
        <v>1</v>
      </c>
      <c r="H78" s="1442"/>
      <c r="I78" s="1442"/>
      <c r="J78" s="1442"/>
      <c r="K78" s="1442"/>
      <c r="L78" s="1442"/>
      <c r="M78" s="1442"/>
      <c r="N78" s="1442" t="s">
        <v>22</v>
      </c>
      <c r="O78" s="1442"/>
      <c r="P78" s="2"/>
      <c r="Q78" s="889">
        <f>F78*G78*ROUND(P78, 2)</f>
        <v>0</v>
      </c>
      <c r="R78" s="412"/>
    </row>
    <row r="79" spans="1:18" s="1465" customFormat="1" x14ac:dyDescent="0.25">
      <c r="A79" s="888" t="s">
        <v>558</v>
      </c>
      <c r="B79" s="1629"/>
      <c r="C79" s="20" t="s">
        <v>413</v>
      </c>
      <c r="D79" s="20" t="s">
        <v>414</v>
      </c>
      <c r="E79" s="8"/>
      <c r="F79" s="21">
        <v>2</v>
      </c>
      <c r="G79" s="21">
        <v>1</v>
      </c>
      <c r="H79" s="1442"/>
      <c r="I79" s="1442"/>
      <c r="J79" s="1442"/>
      <c r="K79" s="1442"/>
      <c r="L79" s="1442"/>
      <c r="M79" s="1442" t="s">
        <v>22</v>
      </c>
      <c r="N79" s="1442" t="s">
        <v>22</v>
      </c>
      <c r="O79" s="1442"/>
      <c r="P79" s="1527" t="s">
        <v>19</v>
      </c>
      <c r="Q79" s="1528"/>
      <c r="R79" s="412"/>
    </row>
    <row r="80" spans="1:18" s="1465" customFormat="1" x14ac:dyDescent="0.25">
      <c r="A80" s="888" t="s">
        <v>559</v>
      </c>
      <c r="B80" s="1629"/>
      <c r="C80" s="20" t="s">
        <v>413</v>
      </c>
      <c r="D80" s="20" t="s">
        <v>21</v>
      </c>
      <c r="E80" s="8"/>
      <c r="F80" s="21">
        <v>2</v>
      </c>
      <c r="G80" s="21">
        <v>1</v>
      </c>
      <c r="H80" s="1442"/>
      <c r="I80" s="1442"/>
      <c r="J80" s="1442"/>
      <c r="K80" s="1442"/>
      <c r="L80" s="1442"/>
      <c r="M80" s="1442" t="s">
        <v>22</v>
      </c>
      <c r="N80" s="1442" t="s">
        <v>22</v>
      </c>
      <c r="O80" s="1442"/>
      <c r="P80" s="1527" t="s">
        <v>19</v>
      </c>
      <c r="Q80" s="1528"/>
      <c r="R80" s="412"/>
    </row>
    <row r="81" spans="1:18" s="1465" customFormat="1" x14ac:dyDescent="0.25">
      <c r="A81" s="888" t="s">
        <v>560</v>
      </c>
      <c r="B81" s="1629"/>
      <c r="C81" s="20" t="s">
        <v>413</v>
      </c>
      <c r="D81" s="9" t="s">
        <v>23</v>
      </c>
      <c r="E81" s="8"/>
      <c r="F81" s="21">
        <v>2</v>
      </c>
      <c r="G81" s="21">
        <v>1</v>
      </c>
      <c r="H81" s="1442"/>
      <c r="I81" s="1442"/>
      <c r="J81" s="1442"/>
      <c r="K81" s="1442"/>
      <c r="L81" s="1442"/>
      <c r="M81" s="1442" t="s">
        <v>22</v>
      </c>
      <c r="N81" s="1442" t="s">
        <v>22</v>
      </c>
      <c r="O81" s="1442"/>
      <c r="P81" s="1527" t="s">
        <v>19</v>
      </c>
      <c r="Q81" s="1528"/>
      <c r="R81" s="412"/>
    </row>
    <row r="82" spans="1:18" s="1465" customFormat="1" x14ac:dyDescent="0.25">
      <c r="A82" s="888" t="s">
        <v>561</v>
      </c>
      <c r="B82" s="1629"/>
      <c r="C82" s="20" t="s">
        <v>413</v>
      </c>
      <c r="D82" s="20" t="s">
        <v>415</v>
      </c>
      <c r="E82" s="16"/>
      <c r="F82" s="21">
        <v>2</v>
      </c>
      <c r="G82" s="21">
        <v>1</v>
      </c>
      <c r="H82" s="1442"/>
      <c r="I82" s="1442"/>
      <c r="J82" s="1442"/>
      <c r="K82" s="1442"/>
      <c r="L82" s="1442"/>
      <c r="M82" s="1442" t="s">
        <v>22</v>
      </c>
      <c r="N82" s="1442" t="s">
        <v>22</v>
      </c>
      <c r="O82" s="1442"/>
      <c r="P82" s="1527" t="s">
        <v>19</v>
      </c>
      <c r="Q82" s="1528"/>
      <c r="R82" s="412"/>
    </row>
    <row r="83" spans="1:18" s="1465" customFormat="1" x14ac:dyDescent="0.25">
      <c r="A83" s="888" t="s">
        <v>562</v>
      </c>
      <c r="B83" s="1629"/>
      <c r="C83" s="20" t="s">
        <v>413</v>
      </c>
      <c r="D83" s="20" t="s">
        <v>416</v>
      </c>
      <c r="E83" s="37" t="s">
        <v>3752</v>
      </c>
      <c r="F83" s="21">
        <v>2</v>
      </c>
      <c r="G83" s="21">
        <v>1</v>
      </c>
      <c r="H83" s="1442"/>
      <c r="I83" s="1442"/>
      <c r="J83" s="1442"/>
      <c r="K83" s="1442"/>
      <c r="L83" s="1442"/>
      <c r="M83" s="1442" t="s">
        <v>22</v>
      </c>
      <c r="N83" s="1442" t="s">
        <v>22</v>
      </c>
      <c r="O83" s="1442"/>
      <c r="P83" s="2"/>
      <c r="Q83" s="889">
        <f>F83*G83*ROUND(P83, 2)</f>
        <v>0</v>
      </c>
      <c r="R83" s="412"/>
    </row>
    <row r="84" spans="1:18" s="76" customFormat="1" x14ac:dyDescent="0.25">
      <c r="A84" s="888" t="s">
        <v>563</v>
      </c>
      <c r="B84" s="1629"/>
      <c r="C84" s="20" t="s">
        <v>413</v>
      </c>
      <c r="D84" s="20" t="s">
        <v>417</v>
      </c>
      <c r="E84" s="8" t="s">
        <v>3752</v>
      </c>
      <c r="F84" s="21">
        <v>2</v>
      </c>
      <c r="G84" s="21">
        <v>1</v>
      </c>
      <c r="H84" s="1442"/>
      <c r="I84" s="1442"/>
      <c r="J84" s="1442"/>
      <c r="K84" s="1442"/>
      <c r="L84" s="1442"/>
      <c r="M84" s="1442" t="s">
        <v>22</v>
      </c>
      <c r="N84" s="1442" t="s">
        <v>22</v>
      </c>
      <c r="O84" s="1442"/>
      <c r="P84" s="2"/>
      <c r="Q84" s="889">
        <f t="shared" ref="Q84:Q90" si="5">F84*G84*ROUND(P84, 2)</f>
        <v>0</v>
      </c>
      <c r="R84" s="412"/>
    </row>
    <row r="85" spans="1:18" s="76" customFormat="1" x14ac:dyDescent="0.25">
      <c r="A85" s="888" t="s">
        <v>564</v>
      </c>
      <c r="B85" s="1629"/>
      <c r="C85" s="20" t="s">
        <v>413</v>
      </c>
      <c r="D85" s="20" t="s">
        <v>418</v>
      </c>
      <c r="E85" s="8" t="s">
        <v>3752</v>
      </c>
      <c r="F85" s="21">
        <v>2</v>
      </c>
      <c r="G85" s="21">
        <v>1</v>
      </c>
      <c r="H85" s="1442"/>
      <c r="I85" s="1442"/>
      <c r="J85" s="1442"/>
      <c r="K85" s="1442"/>
      <c r="L85" s="1442"/>
      <c r="M85" s="1442" t="s">
        <v>22</v>
      </c>
      <c r="N85" s="1442" t="s">
        <v>22</v>
      </c>
      <c r="O85" s="1442"/>
      <c r="P85" s="2"/>
      <c r="Q85" s="889">
        <f t="shared" si="5"/>
        <v>0</v>
      </c>
      <c r="R85" s="412"/>
    </row>
    <row r="86" spans="1:18" s="76" customFormat="1" x14ac:dyDescent="0.25">
      <c r="A86" s="888" t="s">
        <v>565</v>
      </c>
      <c r="B86" s="1629"/>
      <c r="C86" s="1456" t="s">
        <v>413</v>
      </c>
      <c r="D86" s="1456" t="s">
        <v>208</v>
      </c>
      <c r="E86" s="8" t="s">
        <v>3752</v>
      </c>
      <c r="F86" s="22">
        <v>2</v>
      </c>
      <c r="G86" s="22">
        <v>1</v>
      </c>
      <c r="H86" s="1440"/>
      <c r="I86" s="1440"/>
      <c r="J86" s="1440"/>
      <c r="K86" s="1440"/>
      <c r="L86" s="1440"/>
      <c r="M86" s="1440" t="s">
        <v>22</v>
      </c>
      <c r="N86" s="1440" t="s">
        <v>22</v>
      </c>
      <c r="O86" s="1440"/>
      <c r="P86" s="2"/>
      <c r="Q86" s="889">
        <f t="shared" si="5"/>
        <v>0</v>
      </c>
      <c r="R86" s="412"/>
    </row>
    <row r="87" spans="1:18" s="76" customFormat="1" ht="25.5" x14ac:dyDescent="0.25">
      <c r="A87" s="888" t="s">
        <v>566</v>
      </c>
      <c r="B87" s="1629"/>
      <c r="C87" s="1456" t="s">
        <v>3569</v>
      </c>
      <c r="D87" s="1456" t="s">
        <v>3570</v>
      </c>
      <c r="E87" s="529" t="s">
        <v>3752</v>
      </c>
      <c r="F87" s="22">
        <v>2</v>
      </c>
      <c r="G87" s="22">
        <v>1</v>
      </c>
      <c r="H87" s="1440"/>
      <c r="I87" s="1440"/>
      <c r="J87" s="1440"/>
      <c r="K87" s="1440"/>
      <c r="L87" s="1440"/>
      <c r="M87" s="1440" t="s">
        <v>22</v>
      </c>
      <c r="N87" s="1440" t="s">
        <v>22</v>
      </c>
      <c r="O87" s="1440"/>
      <c r="P87" s="2"/>
      <c r="Q87" s="889">
        <f t="shared" si="5"/>
        <v>0</v>
      </c>
      <c r="R87" s="412"/>
    </row>
    <row r="88" spans="1:18" s="76" customFormat="1" ht="25.5" x14ac:dyDescent="0.25">
      <c r="A88" s="888" t="s">
        <v>567</v>
      </c>
      <c r="B88" s="1629"/>
      <c r="C88" s="1456" t="s">
        <v>3569</v>
      </c>
      <c r="D88" s="1456" t="s">
        <v>3571</v>
      </c>
      <c r="E88" s="16" t="s">
        <v>3752</v>
      </c>
      <c r="F88" s="22">
        <v>2</v>
      </c>
      <c r="G88" s="22">
        <v>1</v>
      </c>
      <c r="H88" s="1440"/>
      <c r="I88" s="1440"/>
      <c r="J88" s="1440"/>
      <c r="K88" s="1440"/>
      <c r="L88" s="1440"/>
      <c r="M88" s="1440" t="s">
        <v>22</v>
      </c>
      <c r="N88" s="1440" t="s">
        <v>22</v>
      </c>
      <c r="O88" s="1440"/>
      <c r="P88" s="2"/>
      <c r="Q88" s="889">
        <f t="shared" si="5"/>
        <v>0</v>
      </c>
      <c r="R88" s="412"/>
    </row>
    <row r="89" spans="1:18" s="76" customFormat="1" ht="25.5" x14ac:dyDescent="0.25">
      <c r="A89" s="888" t="s">
        <v>568</v>
      </c>
      <c r="B89" s="1629"/>
      <c r="C89" s="1456" t="s">
        <v>3569</v>
      </c>
      <c r="D89" s="1456" t="s">
        <v>3572</v>
      </c>
      <c r="E89" s="8" t="s">
        <v>3752</v>
      </c>
      <c r="F89" s="494">
        <v>0.25</v>
      </c>
      <c r="G89" s="22">
        <v>1</v>
      </c>
      <c r="H89" s="1440"/>
      <c r="I89" s="1440"/>
      <c r="J89" s="1440"/>
      <c r="K89" s="1440"/>
      <c r="L89" s="1440"/>
      <c r="M89" s="1440"/>
      <c r="N89" s="1440"/>
      <c r="O89" s="1440" t="s">
        <v>22</v>
      </c>
      <c r="P89" s="2"/>
      <c r="Q89" s="889">
        <f t="shared" si="5"/>
        <v>0</v>
      </c>
      <c r="R89" s="412"/>
    </row>
    <row r="90" spans="1:18" s="76" customFormat="1" ht="25.5" x14ac:dyDescent="0.25">
      <c r="A90" s="940" t="s">
        <v>569</v>
      </c>
      <c r="B90" s="1629"/>
      <c r="C90" s="1456" t="s">
        <v>3653</v>
      </c>
      <c r="D90" s="1456" t="s">
        <v>3652</v>
      </c>
      <c r="E90" s="16" t="s">
        <v>3752</v>
      </c>
      <c r="F90" s="22">
        <v>1</v>
      </c>
      <c r="G90" s="22">
        <v>3</v>
      </c>
      <c r="H90" s="1440"/>
      <c r="I90" s="1440"/>
      <c r="J90" s="1440"/>
      <c r="K90" s="1440"/>
      <c r="L90" s="1440"/>
      <c r="M90" s="1440" t="s">
        <v>22</v>
      </c>
      <c r="N90" s="1440"/>
      <c r="O90" s="1440"/>
      <c r="P90" s="61"/>
      <c r="Q90" s="889">
        <f t="shared" si="5"/>
        <v>0</v>
      </c>
      <c r="R90" s="412"/>
    </row>
    <row r="91" spans="1:18" s="76" customFormat="1" x14ac:dyDescent="0.25">
      <c r="A91" s="888" t="s">
        <v>570</v>
      </c>
      <c r="B91" s="1629"/>
      <c r="C91" s="1335" t="s">
        <v>4232</v>
      </c>
      <c r="D91" s="1335" t="s">
        <v>24</v>
      </c>
      <c r="E91" s="1336"/>
      <c r="F91" s="1337">
        <v>52</v>
      </c>
      <c r="G91" s="1337">
        <v>1</v>
      </c>
      <c r="H91" s="1336"/>
      <c r="I91" s="1336" t="s">
        <v>22</v>
      </c>
      <c r="J91" s="1336"/>
      <c r="K91" s="1336"/>
      <c r="L91" s="1336"/>
      <c r="M91" s="1336"/>
      <c r="N91" s="1336"/>
      <c r="O91" s="1336"/>
      <c r="P91" s="1623" t="s">
        <v>19</v>
      </c>
      <c r="Q91" s="1624"/>
      <c r="R91" s="412"/>
    </row>
    <row r="92" spans="1:18" s="76" customFormat="1" x14ac:dyDescent="0.25">
      <c r="A92" s="940" t="s">
        <v>571</v>
      </c>
      <c r="B92" s="1629"/>
      <c r="C92" s="1335" t="s">
        <v>4232</v>
      </c>
      <c r="D92" s="1338" t="s">
        <v>23</v>
      </c>
      <c r="E92" s="1336"/>
      <c r="F92" s="1337">
        <v>52</v>
      </c>
      <c r="G92" s="1337">
        <v>1</v>
      </c>
      <c r="H92" s="1336"/>
      <c r="I92" s="1336" t="s">
        <v>22</v>
      </c>
      <c r="J92" s="1336"/>
      <c r="K92" s="1336"/>
      <c r="L92" s="1336"/>
      <c r="M92" s="1336"/>
      <c r="N92" s="1336"/>
      <c r="O92" s="1336"/>
      <c r="P92" s="1623" t="s">
        <v>19</v>
      </c>
      <c r="Q92" s="1624"/>
      <c r="R92" s="412"/>
    </row>
    <row r="93" spans="1:18" s="76" customFormat="1" x14ac:dyDescent="0.25">
      <c r="A93" s="888" t="s">
        <v>572</v>
      </c>
      <c r="B93" s="1629"/>
      <c r="C93" s="1335" t="s">
        <v>4232</v>
      </c>
      <c r="D93" s="1335" t="s">
        <v>126</v>
      </c>
      <c r="E93" s="1336"/>
      <c r="F93" s="1337">
        <v>12</v>
      </c>
      <c r="G93" s="1337">
        <v>1</v>
      </c>
      <c r="H93" s="1336"/>
      <c r="I93" s="1336"/>
      <c r="J93" s="1336" t="s">
        <v>22</v>
      </c>
      <c r="K93" s="1336"/>
      <c r="L93" s="1336"/>
      <c r="M93" s="1336"/>
      <c r="N93" s="1336"/>
      <c r="O93" s="1336"/>
      <c r="P93" s="1623" t="s">
        <v>19</v>
      </c>
      <c r="Q93" s="1624"/>
      <c r="R93" s="412"/>
    </row>
    <row r="94" spans="1:18" s="76" customFormat="1" x14ac:dyDescent="0.25">
      <c r="A94" s="940" t="s">
        <v>573</v>
      </c>
      <c r="B94" s="1629"/>
      <c r="C94" s="1335" t="s">
        <v>4232</v>
      </c>
      <c r="D94" s="1335" t="s">
        <v>128</v>
      </c>
      <c r="E94" s="1336"/>
      <c r="F94" s="1337">
        <v>2</v>
      </c>
      <c r="G94" s="1337">
        <v>1</v>
      </c>
      <c r="H94" s="1336"/>
      <c r="I94" s="1336"/>
      <c r="J94" s="1336"/>
      <c r="K94" s="1336"/>
      <c r="L94" s="1336"/>
      <c r="M94" s="1336" t="s">
        <v>22</v>
      </c>
      <c r="N94" s="1336" t="s">
        <v>22</v>
      </c>
      <c r="O94" s="1336"/>
      <c r="P94" s="1623" t="s">
        <v>19</v>
      </c>
      <c r="Q94" s="1624"/>
      <c r="R94" s="412"/>
    </row>
    <row r="95" spans="1:18" s="76" customFormat="1" x14ac:dyDescent="0.25">
      <c r="A95" s="888" t="s">
        <v>574</v>
      </c>
      <c r="B95" s="1629"/>
      <c r="C95" s="1335" t="s">
        <v>4232</v>
      </c>
      <c r="D95" s="1335" t="s">
        <v>778</v>
      </c>
      <c r="E95" s="1336" t="s">
        <v>3752</v>
      </c>
      <c r="F95" s="1337">
        <v>2</v>
      </c>
      <c r="G95" s="1337">
        <v>1</v>
      </c>
      <c r="H95" s="1336"/>
      <c r="I95" s="1336"/>
      <c r="J95" s="1336"/>
      <c r="K95" s="1336"/>
      <c r="L95" s="1336"/>
      <c r="M95" s="1336" t="s">
        <v>22</v>
      </c>
      <c r="N95" s="1336" t="s">
        <v>22</v>
      </c>
      <c r="O95" s="1336"/>
      <c r="P95" s="1342"/>
      <c r="Q95" s="889">
        <f>F95*G95*ROUND(P95, 2)</f>
        <v>0</v>
      </c>
      <c r="R95" s="412"/>
    </row>
    <row r="96" spans="1:18" s="76" customFormat="1" x14ac:dyDescent="0.25">
      <c r="A96" s="940" t="s">
        <v>575</v>
      </c>
      <c r="B96" s="1629"/>
      <c r="C96" s="1335" t="s">
        <v>4232</v>
      </c>
      <c r="D96" s="1335" t="s">
        <v>20</v>
      </c>
      <c r="E96" s="1336" t="s">
        <v>3752</v>
      </c>
      <c r="F96" s="1337">
        <v>0.25</v>
      </c>
      <c r="G96" s="1337">
        <v>1</v>
      </c>
      <c r="H96" s="1336"/>
      <c r="I96" s="1336"/>
      <c r="J96" s="1336"/>
      <c r="K96" s="1336"/>
      <c r="L96" s="1336"/>
      <c r="M96" s="1336"/>
      <c r="N96" s="1336"/>
      <c r="O96" s="1336" t="s">
        <v>22</v>
      </c>
      <c r="P96" s="1342"/>
      <c r="Q96" s="889">
        <f>F96*G96*ROUND(P96, 2)</f>
        <v>0</v>
      </c>
      <c r="R96" s="412"/>
    </row>
    <row r="97" spans="1:18" s="76" customFormat="1" x14ac:dyDescent="0.25">
      <c r="A97" s="888" t="s">
        <v>576</v>
      </c>
      <c r="B97" s="1629"/>
      <c r="C97" s="1335" t="s">
        <v>4233</v>
      </c>
      <c r="D97" s="1335" t="s">
        <v>24</v>
      </c>
      <c r="E97" s="1336"/>
      <c r="F97" s="1337">
        <v>52</v>
      </c>
      <c r="G97" s="1337">
        <v>1</v>
      </c>
      <c r="H97" s="1336"/>
      <c r="I97" s="1336" t="s">
        <v>22</v>
      </c>
      <c r="J97" s="1336"/>
      <c r="K97" s="1336"/>
      <c r="L97" s="1336"/>
      <c r="M97" s="1336"/>
      <c r="N97" s="1336"/>
      <c r="O97" s="1336"/>
      <c r="P97" s="1623" t="s">
        <v>19</v>
      </c>
      <c r="Q97" s="1624"/>
      <c r="R97" s="412"/>
    </row>
    <row r="98" spans="1:18" s="76" customFormat="1" x14ac:dyDescent="0.25">
      <c r="A98" s="940" t="s">
        <v>577</v>
      </c>
      <c r="B98" s="1629"/>
      <c r="C98" s="1335" t="s">
        <v>4233</v>
      </c>
      <c r="D98" s="1338" t="s">
        <v>23</v>
      </c>
      <c r="E98" s="1336"/>
      <c r="F98" s="1337">
        <v>52</v>
      </c>
      <c r="G98" s="1337">
        <v>1</v>
      </c>
      <c r="H98" s="1336"/>
      <c r="I98" s="1336" t="s">
        <v>22</v>
      </c>
      <c r="J98" s="1336"/>
      <c r="K98" s="1336"/>
      <c r="L98" s="1336"/>
      <c r="M98" s="1336"/>
      <c r="N98" s="1336"/>
      <c r="O98" s="1336"/>
      <c r="P98" s="1623" t="s">
        <v>19</v>
      </c>
      <c r="Q98" s="1624"/>
      <c r="R98" s="412"/>
    </row>
    <row r="99" spans="1:18" s="76" customFormat="1" x14ac:dyDescent="0.25">
      <c r="A99" s="888" t="s">
        <v>578</v>
      </c>
      <c r="B99" s="1629"/>
      <c r="C99" s="1335" t="s">
        <v>4233</v>
      </c>
      <c r="D99" s="1335" t="s">
        <v>126</v>
      </c>
      <c r="E99" s="1336"/>
      <c r="F99" s="1337">
        <v>12</v>
      </c>
      <c r="G99" s="1337">
        <v>1</v>
      </c>
      <c r="H99" s="1336"/>
      <c r="I99" s="1336"/>
      <c r="J99" s="1336" t="s">
        <v>22</v>
      </c>
      <c r="K99" s="1336"/>
      <c r="L99" s="1336"/>
      <c r="M99" s="1336"/>
      <c r="N99" s="1336"/>
      <c r="O99" s="1336"/>
      <c r="P99" s="1623" t="s">
        <v>19</v>
      </c>
      <c r="Q99" s="1624"/>
      <c r="R99" s="412"/>
    </row>
    <row r="100" spans="1:18" s="76" customFormat="1" x14ac:dyDescent="0.25">
      <c r="A100" s="940" t="s">
        <v>579</v>
      </c>
      <c r="B100" s="1629"/>
      <c r="C100" s="1335" t="s">
        <v>4233</v>
      </c>
      <c r="D100" s="1335" t="s">
        <v>128</v>
      </c>
      <c r="E100" s="1336"/>
      <c r="F100" s="1337">
        <v>2</v>
      </c>
      <c r="G100" s="1337">
        <v>1</v>
      </c>
      <c r="H100" s="1336"/>
      <c r="I100" s="1336"/>
      <c r="J100" s="1336"/>
      <c r="K100" s="1336"/>
      <c r="L100" s="1336"/>
      <c r="M100" s="1336" t="s">
        <v>22</v>
      </c>
      <c r="N100" s="1336" t="s">
        <v>22</v>
      </c>
      <c r="O100" s="1336"/>
      <c r="P100" s="1623" t="s">
        <v>19</v>
      </c>
      <c r="Q100" s="1624"/>
      <c r="R100" s="412"/>
    </row>
    <row r="101" spans="1:18" s="76" customFormat="1" x14ac:dyDescent="0.25">
      <c r="A101" s="888" t="s">
        <v>580</v>
      </c>
      <c r="B101" s="1629"/>
      <c r="C101" s="1335" t="s">
        <v>4233</v>
      </c>
      <c r="D101" s="1335" t="s">
        <v>778</v>
      </c>
      <c r="E101" s="1336" t="s">
        <v>3752</v>
      </c>
      <c r="F101" s="1337">
        <v>2</v>
      </c>
      <c r="G101" s="1337">
        <v>2</v>
      </c>
      <c r="H101" s="1336"/>
      <c r="I101" s="1336"/>
      <c r="J101" s="1336"/>
      <c r="K101" s="1336"/>
      <c r="L101" s="1336"/>
      <c r="M101" s="1336" t="s">
        <v>22</v>
      </c>
      <c r="N101" s="1336" t="s">
        <v>22</v>
      </c>
      <c r="O101" s="1336"/>
      <c r="P101" s="1342"/>
      <c r="Q101" s="889">
        <f>F101*G101*ROUND(P101, 2)</f>
        <v>0</v>
      </c>
      <c r="R101" s="412"/>
    </row>
    <row r="102" spans="1:18" s="76" customFormat="1" ht="15.75" thickBot="1" x14ac:dyDescent="0.3">
      <c r="A102" s="940" t="s">
        <v>581</v>
      </c>
      <c r="B102" s="1629"/>
      <c r="C102" s="1339" t="s">
        <v>4233</v>
      </c>
      <c r="D102" s="1339" t="s">
        <v>20</v>
      </c>
      <c r="E102" s="1340" t="s">
        <v>3752</v>
      </c>
      <c r="F102" s="1341">
        <v>0.25</v>
      </c>
      <c r="G102" s="1341">
        <v>1</v>
      </c>
      <c r="H102" s="1340"/>
      <c r="I102" s="1340"/>
      <c r="J102" s="1340"/>
      <c r="K102" s="1340"/>
      <c r="L102" s="1340"/>
      <c r="M102" s="1340"/>
      <c r="N102" s="1340"/>
      <c r="O102" s="1340" t="s">
        <v>22</v>
      </c>
      <c r="P102" s="1343"/>
      <c r="Q102" s="941">
        <f>F102*G102*ROUND(P102, 2)</f>
        <v>0</v>
      </c>
      <c r="R102" s="412"/>
    </row>
    <row r="103" spans="1:18" s="76" customFormat="1" x14ac:dyDescent="0.25">
      <c r="A103" s="866"/>
      <c r="B103" s="1534" t="s">
        <v>2592</v>
      </c>
      <c r="C103" s="1534"/>
      <c r="D103" s="1534"/>
      <c r="E103" s="1534"/>
      <c r="F103" s="1534"/>
      <c r="G103" s="1534"/>
      <c r="H103" s="1534"/>
      <c r="I103" s="1534"/>
      <c r="J103" s="1534"/>
      <c r="K103" s="1534"/>
      <c r="L103" s="1534"/>
      <c r="M103" s="1534"/>
      <c r="N103" s="1534"/>
      <c r="O103" s="1534"/>
      <c r="P103" s="1534"/>
      <c r="Q103" s="1535"/>
      <c r="R103" s="412"/>
    </row>
    <row r="104" spans="1:18" s="76" customFormat="1" x14ac:dyDescent="0.25">
      <c r="A104" s="887" t="s">
        <v>582</v>
      </c>
      <c r="B104" s="1625" t="s">
        <v>2536</v>
      </c>
      <c r="C104" s="20"/>
      <c r="D104" s="27" t="s">
        <v>831</v>
      </c>
      <c r="E104" s="8"/>
      <c r="F104" s="28">
        <v>1</v>
      </c>
      <c r="G104" s="29">
        <v>1</v>
      </c>
      <c r="H104" s="8"/>
      <c r="I104" s="8"/>
      <c r="J104" s="8"/>
      <c r="K104" s="8"/>
      <c r="L104" s="8"/>
      <c r="M104" s="8"/>
      <c r="N104" s="8" t="s">
        <v>22</v>
      </c>
      <c r="O104" s="8"/>
      <c r="P104" s="2"/>
      <c r="Q104" s="889">
        <f>F104*G104*ROUND(P104, 2)</f>
        <v>0</v>
      </c>
      <c r="R104" s="412"/>
    </row>
    <row r="105" spans="1:18" s="76" customFormat="1" ht="15.75" thickBot="1" x14ac:dyDescent="0.3">
      <c r="A105" s="901" t="s">
        <v>583</v>
      </c>
      <c r="B105" s="1626"/>
      <c r="C105" s="399"/>
      <c r="D105" s="400" t="s">
        <v>832</v>
      </c>
      <c r="E105" s="530"/>
      <c r="F105" s="401">
        <v>1</v>
      </c>
      <c r="G105" s="402">
        <v>1</v>
      </c>
      <c r="H105" s="403"/>
      <c r="I105" s="403"/>
      <c r="J105" s="403"/>
      <c r="K105" s="403"/>
      <c r="L105" s="403"/>
      <c r="M105" s="403"/>
      <c r="N105" s="403" t="s">
        <v>22</v>
      </c>
      <c r="O105" s="403"/>
      <c r="P105" s="2"/>
      <c r="Q105" s="914">
        <f>F105*G105*ROUND(P105, 2)</f>
        <v>0</v>
      </c>
      <c r="R105" s="412"/>
    </row>
    <row r="106" spans="1:18" s="76" customFormat="1" x14ac:dyDescent="0.25">
      <c r="A106" s="866"/>
      <c r="B106" s="1534" t="s">
        <v>406</v>
      </c>
      <c r="C106" s="1534"/>
      <c r="D106" s="1534"/>
      <c r="E106" s="1534"/>
      <c r="F106" s="1534"/>
      <c r="G106" s="1534"/>
      <c r="H106" s="1534"/>
      <c r="I106" s="1534"/>
      <c r="J106" s="1534"/>
      <c r="K106" s="1534"/>
      <c r="L106" s="1534"/>
      <c r="M106" s="1534"/>
      <c r="N106" s="1534"/>
      <c r="O106" s="1534"/>
      <c r="P106" s="1534"/>
      <c r="Q106" s="1535"/>
      <c r="R106" s="412"/>
    </row>
    <row r="107" spans="1:18" s="76" customFormat="1" ht="15.75" thickBot="1" x14ac:dyDescent="0.3">
      <c r="A107" s="900" t="s">
        <v>584</v>
      </c>
      <c r="B107" s="481" t="s">
        <v>2536</v>
      </c>
      <c r="C107" s="1456" t="s">
        <v>2593</v>
      </c>
      <c r="D107" s="57" t="s">
        <v>407</v>
      </c>
      <c r="E107" s="8" t="s">
        <v>3752</v>
      </c>
      <c r="F107" s="91">
        <v>1</v>
      </c>
      <c r="G107" s="35">
        <v>1</v>
      </c>
      <c r="H107" s="16"/>
      <c r="I107" s="16"/>
      <c r="J107" s="16"/>
      <c r="K107" s="16"/>
      <c r="L107" s="16"/>
      <c r="M107" s="16"/>
      <c r="N107" s="16" t="s">
        <v>22</v>
      </c>
      <c r="O107" s="16"/>
      <c r="P107" s="2"/>
      <c r="Q107" s="941">
        <f>F107*G107*ROUND(P107, 2)</f>
        <v>0</v>
      </c>
      <c r="R107" s="412"/>
    </row>
    <row r="108" spans="1:18" s="76" customFormat="1" x14ac:dyDescent="0.25">
      <c r="A108" s="866"/>
      <c r="B108" s="1534" t="s">
        <v>2591</v>
      </c>
      <c r="C108" s="1534"/>
      <c r="D108" s="1534"/>
      <c r="E108" s="1534"/>
      <c r="F108" s="1534"/>
      <c r="G108" s="1534"/>
      <c r="H108" s="1534"/>
      <c r="I108" s="1534"/>
      <c r="J108" s="1534"/>
      <c r="K108" s="1534"/>
      <c r="L108" s="1534"/>
      <c r="M108" s="1534"/>
      <c r="N108" s="1534"/>
      <c r="O108" s="1534"/>
      <c r="P108" s="1534"/>
      <c r="Q108" s="1535"/>
      <c r="R108" s="412"/>
    </row>
    <row r="109" spans="1:18" s="76" customFormat="1" ht="15.75" thickBot="1" x14ac:dyDescent="0.3">
      <c r="A109" s="901" t="s">
        <v>585</v>
      </c>
      <c r="B109" s="942" t="s">
        <v>2536</v>
      </c>
      <c r="C109" s="399" t="s">
        <v>2594</v>
      </c>
      <c r="D109" s="400" t="s">
        <v>836</v>
      </c>
      <c r="E109" s="472"/>
      <c r="F109" s="401">
        <v>2</v>
      </c>
      <c r="G109" s="402">
        <v>6</v>
      </c>
      <c r="H109" s="403"/>
      <c r="I109" s="403"/>
      <c r="J109" s="403"/>
      <c r="K109" s="403"/>
      <c r="L109" s="403"/>
      <c r="M109" s="403" t="s">
        <v>22</v>
      </c>
      <c r="N109" s="403" t="s">
        <v>22</v>
      </c>
      <c r="O109" s="403"/>
      <c r="P109" s="911"/>
      <c r="Q109" s="914">
        <f>F109*G109*ROUND(P109, 2)</f>
        <v>0</v>
      </c>
      <c r="R109" s="412"/>
    </row>
    <row r="110" spans="1:18" ht="15.75" thickBot="1" x14ac:dyDescent="0.3">
      <c r="P110" s="904" t="s">
        <v>76</v>
      </c>
      <c r="Q110" s="905">
        <f>SUM(Q15:Q27,Q35:Q43,Q48,Q53,Q56:Q63,Q65:Q66,Q70:Q72,Q74,Q77:Q78,Q83:Q90,Q104:Q105,Q107,Q109,Q101:Q102,Q95:Q96)</f>
        <v>0</v>
      </c>
      <c r="R110" s="413"/>
    </row>
  </sheetData>
  <sheetProtection algorithmName="SHA-512" hashValue="/dP6IhB82FlCpzGhovW5jmjnXDZBdTK7YXHh84PgLhx0uLIk490z1OluEacBxW4bvxQW5uS1O0iON9XMJu6eog==" saltValue="WbCGCbFN8PRcoT5zTxqW1w==" spinCount="100000" sheet="1" objects="1" scenarios="1" sort="0" autoFilter="0" pivotTables="0"/>
  <mergeCells count="65">
    <mergeCell ref="A5:A7"/>
    <mergeCell ref="C5:C7"/>
    <mergeCell ref="G5:G7"/>
    <mergeCell ref="Q5:Q7"/>
    <mergeCell ref="P8:Q8"/>
    <mergeCell ref="B5:B7"/>
    <mergeCell ref="D5:D7"/>
    <mergeCell ref="B8:B102"/>
    <mergeCell ref="P9:Q9"/>
    <mergeCell ref="P44:Q44"/>
    <mergeCell ref="P29:Q29"/>
    <mergeCell ref="P13:Q13"/>
    <mergeCell ref="P47:Q47"/>
    <mergeCell ref="P14:Q14"/>
    <mergeCell ref="P31:Q31"/>
    <mergeCell ref="P32:Q32"/>
    <mergeCell ref="A1:F1"/>
    <mergeCell ref="G1:Q1"/>
    <mergeCell ref="A2:Q2"/>
    <mergeCell ref="A3:Q3"/>
    <mergeCell ref="A4:Q4"/>
    <mergeCell ref="B108:Q108"/>
    <mergeCell ref="B106:Q106"/>
    <mergeCell ref="P10:Q10"/>
    <mergeCell ref="P11:Q11"/>
    <mergeCell ref="P12:Q12"/>
    <mergeCell ref="P28:Q28"/>
    <mergeCell ref="P82:Q82"/>
    <mergeCell ref="P73:Q73"/>
    <mergeCell ref="P75:Q75"/>
    <mergeCell ref="P76:Q76"/>
    <mergeCell ref="P79:Q79"/>
    <mergeCell ref="P80:Q80"/>
    <mergeCell ref="P49:Q49"/>
    <mergeCell ref="P50:Q50"/>
    <mergeCell ref="P67:Q67"/>
    <mergeCell ref="P55:Q55"/>
    <mergeCell ref="B104:B105"/>
    <mergeCell ref="B103:Q103"/>
    <mergeCell ref="F5:F7"/>
    <mergeCell ref="H5:O5"/>
    <mergeCell ref="P5:P7"/>
    <mergeCell ref="H6:K6"/>
    <mergeCell ref="L6:N6"/>
    <mergeCell ref="P69:Q69"/>
    <mergeCell ref="P51:Q51"/>
    <mergeCell ref="P54:Q54"/>
    <mergeCell ref="P64:Q64"/>
    <mergeCell ref="P68:Q68"/>
    <mergeCell ref="P52:Q52"/>
    <mergeCell ref="P45:Q45"/>
    <mergeCell ref="P30:Q30"/>
    <mergeCell ref="P33:Q33"/>
    <mergeCell ref="P98:Q98"/>
    <mergeCell ref="P99:Q99"/>
    <mergeCell ref="P100:Q100"/>
    <mergeCell ref="P81:Q81"/>
    <mergeCell ref="E5:E7"/>
    <mergeCell ref="P34:Q34"/>
    <mergeCell ref="P46:Q46"/>
    <mergeCell ref="P91:Q91"/>
    <mergeCell ref="P92:Q92"/>
    <mergeCell ref="P93:Q93"/>
    <mergeCell ref="P94:Q94"/>
    <mergeCell ref="P97:Q97"/>
  </mergeCells>
  <pageMargins left="0.39370078740157483" right="0.39370078740157483" top="0.39370078740157483" bottom="0.39370078740157483" header="0.19685039370078741" footer="0.19685039370078741"/>
  <pageSetup paperSize="9" scale="74" fitToHeight="0" orientation="landscape" r:id="rId1"/>
  <headerFooter>
    <oddFooter>Strana &amp;P z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>
    <tabColor rgb="FF92D050"/>
    <pageSetUpPr fitToPage="1"/>
  </sheetPr>
  <dimension ref="A1:R97"/>
  <sheetViews>
    <sheetView workbookViewId="0">
      <selection activeCell="A3" sqref="A3:P3"/>
    </sheetView>
  </sheetViews>
  <sheetFormatPr defaultColWidth="9.140625" defaultRowHeight="15" x14ac:dyDescent="0.25"/>
  <cols>
    <col min="1" max="1" width="5.7109375" style="1446" customWidth="1"/>
    <col min="2" max="2" width="15.42578125" style="17" customWidth="1"/>
    <col min="3" max="3" width="11.7109375" style="17" customWidth="1"/>
    <col min="4" max="4" width="58.7109375" style="17" customWidth="1"/>
    <col min="5" max="5" width="6.7109375" style="77" customWidth="1"/>
    <col min="6" max="6" width="7.7109375" style="1446" customWidth="1"/>
    <col min="7" max="7" width="8.28515625" style="1446" bestFit="1" customWidth="1"/>
    <col min="8" max="14" width="5.7109375" style="1446" customWidth="1"/>
    <col min="15" max="15" width="11.7109375" style="1446" customWidth="1"/>
    <col min="16" max="16" width="13.7109375" style="1446" customWidth="1"/>
    <col min="17" max="17" width="9.140625" style="17"/>
    <col min="18" max="18" width="9.42578125" style="17" bestFit="1" customWidth="1"/>
    <col min="19" max="16384" width="9.140625" style="17"/>
  </cols>
  <sheetData>
    <row r="1" spans="1:18" ht="54" customHeight="1" x14ac:dyDescent="0.25">
      <c r="A1" s="1543"/>
      <c r="B1" s="1543"/>
      <c r="C1" s="1543"/>
      <c r="D1" s="1543"/>
      <c r="E1" s="1543"/>
      <c r="F1" s="1543"/>
      <c r="G1" s="1544" t="s">
        <v>2744</v>
      </c>
      <c r="H1" s="1544"/>
      <c r="I1" s="1544"/>
      <c r="J1" s="1544"/>
      <c r="K1" s="1544"/>
      <c r="L1" s="1544"/>
      <c r="M1" s="1544"/>
      <c r="N1" s="1544"/>
      <c r="O1" s="1544"/>
      <c r="P1" s="1544"/>
    </row>
    <row r="2" spans="1:18" ht="15.75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  <c r="J2" s="1540"/>
      <c r="K2" s="1540"/>
      <c r="L2" s="1540"/>
      <c r="M2" s="1540"/>
      <c r="N2" s="1540"/>
      <c r="O2" s="1540"/>
      <c r="P2" s="1540"/>
    </row>
    <row r="3" spans="1:18" ht="15.75" x14ac:dyDescent="0.25">
      <c r="A3" s="1540" t="s">
        <v>484</v>
      </c>
      <c r="B3" s="1540"/>
      <c r="C3" s="1540"/>
      <c r="D3" s="1540"/>
      <c r="E3" s="1540"/>
      <c r="F3" s="1540"/>
      <c r="G3" s="1540"/>
      <c r="H3" s="1540"/>
      <c r="I3" s="1540"/>
      <c r="J3" s="1540"/>
      <c r="K3" s="1540"/>
      <c r="L3" s="1540"/>
      <c r="M3" s="1540"/>
      <c r="N3" s="1540"/>
      <c r="O3" s="1540"/>
      <c r="P3" s="1540"/>
    </row>
    <row r="4" spans="1:18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  <c r="J4" s="1547"/>
      <c r="K4" s="1547"/>
      <c r="L4" s="1547"/>
      <c r="M4" s="1547"/>
      <c r="N4" s="1547"/>
      <c r="O4" s="1547"/>
      <c r="P4" s="1547"/>
    </row>
    <row r="5" spans="1:18" ht="15" customHeight="1" x14ac:dyDescent="0.25">
      <c r="A5" s="1558" t="s">
        <v>486</v>
      </c>
      <c r="B5" s="1560" t="s">
        <v>0</v>
      </c>
      <c r="C5" s="1560" t="s">
        <v>1</v>
      </c>
      <c r="D5" s="1560" t="s">
        <v>2</v>
      </c>
      <c r="E5" s="1566" t="s">
        <v>3751</v>
      </c>
      <c r="F5" s="1558" t="s">
        <v>3</v>
      </c>
      <c r="G5" s="1558" t="s">
        <v>3762</v>
      </c>
      <c r="H5" s="1560" t="s">
        <v>7</v>
      </c>
      <c r="I5" s="1560"/>
      <c r="J5" s="1560"/>
      <c r="K5" s="1560"/>
      <c r="L5" s="1560"/>
      <c r="M5" s="1560"/>
      <c r="N5" s="1560"/>
      <c r="O5" s="1558" t="s">
        <v>4407</v>
      </c>
      <c r="P5" s="1558" t="s">
        <v>4408</v>
      </c>
      <c r="Q5" s="688"/>
    </row>
    <row r="6" spans="1:18" ht="15" customHeight="1" x14ac:dyDescent="0.25">
      <c r="A6" s="1559"/>
      <c r="B6" s="1559"/>
      <c r="C6" s="1559"/>
      <c r="D6" s="1559"/>
      <c r="E6" s="1567"/>
      <c r="F6" s="1561"/>
      <c r="G6" s="1561"/>
      <c r="H6" s="1562" t="s">
        <v>5</v>
      </c>
      <c r="I6" s="1563"/>
      <c r="J6" s="1563"/>
      <c r="K6" s="1563"/>
      <c r="L6" s="1563" t="s">
        <v>6</v>
      </c>
      <c r="M6" s="1563"/>
      <c r="N6" s="1563"/>
      <c r="O6" s="1561"/>
      <c r="P6" s="1561"/>
      <c r="Q6" s="688"/>
    </row>
    <row r="7" spans="1:18" ht="65.099999999999994" customHeight="1" thickBot="1" x14ac:dyDescent="0.3">
      <c r="A7" s="1619"/>
      <c r="B7" s="1619"/>
      <c r="C7" s="1619"/>
      <c r="D7" s="1619"/>
      <c r="E7" s="1614"/>
      <c r="F7" s="1620"/>
      <c r="G7" s="1620"/>
      <c r="H7" s="1281" t="s">
        <v>9</v>
      </c>
      <c r="I7" s="1282" t="s">
        <v>11</v>
      </c>
      <c r="J7" s="1282" t="s">
        <v>279</v>
      </c>
      <c r="K7" s="1282" t="s">
        <v>12</v>
      </c>
      <c r="L7" s="1283" t="s">
        <v>27</v>
      </c>
      <c r="M7" s="1283" t="s">
        <v>13</v>
      </c>
      <c r="N7" s="1283" t="s">
        <v>14</v>
      </c>
      <c r="O7" s="1620"/>
      <c r="P7" s="1620"/>
      <c r="Q7" s="688"/>
    </row>
    <row r="8" spans="1:18" s="76" customFormat="1" x14ac:dyDescent="0.25">
      <c r="A8" s="861" t="s">
        <v>487</v>
      </c>
      <c r="B8" s="1289"/>
      <c r="C8" s="1290" t="s">
        <v>258</v>
      </c>
      <c r="D8" s="1291" t="s">
        <v>259</v>
      </c>
      <c r="E8" s="1292"/>
      <c r="F8" s="1466">
        <v>365</v>
      </c>
      <c r="G8" s="1293">
        <v>1</v>
      </c>
      <c r="H8" s="1443" t="s">
        <v>22</v>
      </c>
      <c r="I8" s="1443"/>
      <c r="J8" s="1443"/>
      <c r="K8" s="1443"/>
      <c r="L8" s="1443"/>
      <c r="M8" s="1443"/>
      <c r="N8" s="1443"/>
      <c r="O8" s="1627" t="s">
        <v>19</v>
      </c>
      <c r="P8" s="1628"/>
    </row>
    <row r="9" spans="1:18" s="76" customFormat="1" ht="25.5" x14ac:dyDescent="0.25">
      <c r="A9" s="862" t="s">
        <v>488</v>
      </c>
      <c r="B9" s="62"/>
      <c r="C9" s="15" t="s">
        <v>258</v>
      </c>
      <c r="D9" s="778" t="s">
        <v>260</v>
      </c>
      <c r="E9" s="1467"/>
      <c r="F9" s="23">
        <v>8</v>
      </c>
      <c r="G9" s="24">
        <v>1</v>
      </c>
      <c r="H9" s="1442"/>
      <c r="I9" s="1442" t="s">
        <v>22</v>
      </c>
      <c r="J9" s="1442"/>
      <c r="K9" s="1442"/>
      <c r="L9" s="1442"/>
      <c r="M9" s="1442"/>
      <c r="N9" s="1442"/>
      <c r="O9" s="1554" t="s">
        <v>19</v>
      </c>
      <c r="P9" s="1555"/>
    </row>
    <row r="10" spans="1:18" s="76" customFormat="1" ht="25.5" x14ac:dyDescent="0.25">
      <c r="A10" s="862" t="s">
        <v>489</v>
      </c>
      <c r="B10" s="62"/>
      <c r="C10" s="15" t="s">
        <v>258</v>
      </c>
      <c r="D10" s="777" t="s">
        <v>261</v>
      </c>
      <c r="E10" s="87"/>
      <c r="F10" s="1467">
        <v>3</v>
      </c>
      <c r="G10" s="25">
        <v>1</v>
      </c>
      <c r="H10" s="1442"/>
      <c r="I10" s="1442"/>
      <c r="J10" s="1442" t="s">
        <v>22</v>
      </c>
      <c r="K10" s="1442"/>
      <c r="L10" s="1442"/>
      <c r="M10" s="1442"/>
      <c r="N10" s="1442"/>
      <c r="O10" s="2"/>
      <c r="P10" s="943">
        <f>F10*G10*ROUND(O10, 2)</f>
        <v>0</v>
      </c>
      <c r="Q10" s="412"/>
      <c r="R10" s="412"/>
    </row>
    <row r="11" spans="1:18" s="76" customFormat="1" x14ac:dyDescent="0.25">
      <c r="A11" s="862" t="s">
        <v>490</v>
      </c>
      <c r="B11" s="62"/>
      <c r="C11" s="15" t="s">
        <v>258</v>
      </c>
      <c r="D11" s="779" t="s">
        <v>262</v>
      </c>
      <c r="E11" s="1442"/>
      <c r="F11" s="1467">
        <v>1</v>
      </c>
      <c r="G11" s="25">
        <v>1</v>
      </c>
      <c r="H11" s="1442"/>
      <c r="I11" s="1442"/>
      <c r="J11" s="1442"/>
      <c r="K11" s="1442" t="s">
        <v>22</v>
      </c>
      <c r="L11" s="1442"/>
      <c r="M11" s="1442"/>
      <c r="N11" s="1442"/>
      <c r="O11" s="781" t="s">
        <v>4222</v>
      </c>
      <c r="P11" s="943">
        <f>SUM(P12:P21)</f>
        <v>0</v>
      </c>
      <c r="Q11" s="412"/>
      <c r="R11" s="412"/>
    </row>
    <row r="12" spans="1:18" s="76" customFormat="1" x14ac:dyDescent="0.25">
      <c r="A12" s="884" t="s">
        <v>491</v>
      </c>
      <c r="B12" s="65" t="s">
        <v>274</v>
      </c>
      <c r="C12" s="15" t="s">
        <v>258</v>
      </c>
      <c r="D12" s="780" t="s">
        <v>263</v>
      </c>
      <c r="E12" s="1439"/>
      <c r="F12" s="1467">
        <v>1</v>
      </c>
      <c r="G12" s="25">
        <v>2</v>
      </c>
      <c r="H12" s="1442"/>
      <c r="I12" s="1442"/>
      <c r="J12" s="1442"/>
      <c r="K12" s="1442" t="s">
        <v>22</v>
      </c>
      <c r="L12" s="1442"/>
      <c r="M12" s="1442"/>
      <c r="N12" s="1442"/>
      <c r="O12" s="2"/>
      <c r="P12" s="889">
        <f t="shared" ref="P12:P21" si="0">F12*G12*ROUND(O12, 2)</f>
        <v>0</v>
      </c>
      <c r="Q12" s="518"/>
      <c r="R12" s="412"/>
    </row>
    <row r="13" spans="1:18" s="76" customFormat="1" x14ac:dyDescent="0.25">
      <c r="A13" s="884" t="s">
        <v>492</v>
      </c>
      <c r="B13" s="65" t="s">
        <v>274</v>
      </c>
      <c r="C13" s="15" t="s">
        <v>258</v>
      </c>
      <c r="D13" s="780" t="s">
        <v>264</v>
      </c>
      <c r="E13" s="8"/>
      <c r="F13" s="1467">
        <v>1</v>
      </c>
      <c r="G13" s="25">
        <v>2</v>
      </c>
      <c r="H13" s="1442"/>
      <c r="I13" s="1442"/>
      <c r="J13" s="1442"/>
      <c r="K13" s="1442" t="s">
        <v>22</v>
      </c>
      <c r="L13" s="1442"/>
      <c r="M13" s="1442"/>
      <c r="N13" s="1442"/>
      <c r="O13" s="2"/>
      <c r="P13" s="889">
        <f t="shared" si="0"/>
        <v>0</v>
      </c>
      <c r="Q13" s="412"/>
      <c r="R13" s="412"/>
    </row>
    <row r="14" spans="1:18" s="76" customFormat="1" x14ac:dyDescent="0.25">
      <c r="A14" s="888" t="s">
        <v>493</v>
      </c>
      <c r="B14" s="70" t="s">
        <v>275</v>
      </c>
      <c r="C14" s="15" t="s">
        <v>258</v>
      </c>
      <c r="D14" s="780" t="s">
        <v>265</v>
      </c>
      <c r="E14" s="1442"/>
      <c r="F14" s="1467">
        <v>1</v>
      </c>
      <c r="G14" s="25">
        <v>56</v>
      </c>
      <c r="H14" s="1442"/>
      <c r="I14" s="1442"/>
      <c r="J14" s="1442"/>
      <c r="K14" s="1442" t="s">
        <v>22</v>
      </c>
      <c r="L14" s="1442"/>
      <c r="M14" s="1442"/>
      <c r="N14" s="1442"/>
      <c r="O14" s="2"/>
      <c r="P14" s="889">
        <f t="shared" si="0"/>
        <v>0</v>
      </c>
      <c r="Q14" s="412"/>
      <c r="R14" s="412"/>
    </row>
    <row r="15" spans="1:18" s="76" customFormat="1" x14ac:dyDescent="0.25">
      <c r="A15" s="888" t="s">
        <v>494</v>
      </c>
      <c r="B15" s="70" t="s">
        <v>276</v>
      </c>
      <c r="C15" s="10" t="s">
        <v>258</v>
      </c>
      <c r="D15" s="780" t="s">
        <v>266</v>
      </c>
      <c r="E15" s="1439"/>
      <c r="F15" s="1467">
        <v>1</v>
      </c>
      <c r="G15" s="25">
        <v>26</v>
      </c>
      <c r="H15" s="1442"/>
      <c r="I15" s="1442"/>
      <c r="J15" s="1442"/>
      <c r="K15" s="1442" t="s">
        <v>22</v>
      </c>
      <c r="L15" s="1442"/>
      <c r="M15" s="1442"/>
      <c r="N15" s="1442"/>
      <c r="O15" s="2"/>
      <c r="P15" s="889">
        <f t="shared" si="0"/>
        <v>0</v>
      </c>
      <c r="Q15" s="412"/>
      <c r="R15" s="412"/>
    </row>
    <row r="16" spans="1:18" s="76" customFormat="1" x14ac:dyDescent="0.25">
      <c r="A16" s="888" t="s">
        <v>495</v>
      </c>
      <c r="B16" s="70" t="s">
        <v>274</v>
      </c>
      <c r="C16" s="10" t="s">
        <v>258</v>
      </c>
      <c r="D16" s="780" t="s">
        <v>267</v>
      </c>
      <c r="E16" s="23"/>
      <c r="F16" s="1467">
        <v>1</v>
      </c>
      <c r="G16" s="25">
        <v>24</v>
      </c>
      <c r="H16" s="1442"/>
      <c r="I16" s="1442"/>
      <c r="J16" s="1442"/>
      <c r="K16" s="1442" t="s">
        <v>22</v>
      </c>
      <c r="L16" s="1442"/>
      <c r="M16" s="1442"/>
      <c r="N16" s="1442"/>
      <c r="O16" s="2"/>
      <c r="P16" s="889">
        <f t="shared" si="0"/>
        <v>0</v>
      </c>
      <c r="Q16" s="412"/>
      <c r="R16" s="412"/>
    </row>
    <row r="17" spans="1:18" s="76" customFormat="1" ht="25.5" x14ac:dyDescent="0.25">
      <c r="A17" s="888" t="s">
        <v>496</v>
      </c>
      <c r="B17" s="70" t="s">
        <v>277</v>
      </c>
      <c r="C17" s="10" t="s">
        <v>258</v>
      </c>
      <c r="D17" s="780" t="s">
        <v>268</v>
      </c>
      <c r="E17" s="23"/>
      <c r="F17" s="1467">
        <v>1</v>
      </c>
      <c r="G17" s="25">
        <v>1</v>
      </c>
      <c r="H17" s="1442"/>
      <c r="I17" s="1442"/>
      <c r="J17" s="1442"/>
      <c r="K17" s="1442" t="s">
        <v>22</v>
      </c>
      <c r="L17" s="1442"/>
      <c r="M17" s="1442"/>
      <c r="N17" s="1442"/>
      <c r="O17" s="2"/>
      <c r="P17" s="889">
        <f t="shared" si="0"/>
        <v>0</v>
      </c>
      <c r="Q17" s="412"/>
      <c r="R17" s="412"/>
    </row>
    <row r="18" spans="1:18" s="76" customFormat="1" x14ac:dyDescent="0.25">
      <c r="A18" s="888" t="s">
        <v>497</v>
      </c>
      <c r="B18" s="70" t="s">
        <v>17</v>
      </c>
      <c r="C18" s="10" t="s">
        <v>258</v>
      </c>
      <c r="D18" s="780" t="s">
        <v>269</v>
      </c>
      <c r="E18" s="1442"/>
      <c r="F18" s="1467">
        <v>1</v>
      </c>
      <c r="G18" s="25">
        <v>1</v>
      </c>
      <c r="H18" s="1442"/>
      <c r="I18" s="1442"/>
      <c r="J18" s="1442"/>
      <c r="K18" s="1442" t="s">
        <v>22</v>
      </c>
      <c r="L18" s="1442"/>
      <c r="M18" s="1442"/>
      <c r="N18" s="1442"/>
      <c r="O18" s="2"/>
      <c r="P18" s="889">
        <f t="shared" si="0"/>
        <v>0</v>
      </c>
      <c r="Q18" s="412"/>
      <c r="R18" s="412"/>
    </row>
    <row r="19" spans="1:18" s="76" customFormat="1" x14ac:dyDescent="0.25">
      <c r="A19" s="888" t="s">
        <v>498</v>
      </c>
      <c r="B19" s="70" t="s">
        <v>17</v>
      </c>
      <c r="C19" s="10" t="s">
        <v>258</v>
      </c>
      <c r="D19" s="780" t="s">
        <v>270</v>
      </c>
      <c r="E19" s="1439"/>
      <c r="F19" s="1467">
        <v>1</v>
      </c>
      <c r="G19" s="25">
        <v>1</v>
      </c>
      <c r="H19" s="1442"/>
      <c r="I19" s="1442"/>
      <c r="J19" s="1442"/>
      <c r="K19" s="1442" t="s">
        <v>22</v>
      </c>
      <c r="L19" s="1442"/>
      <c r="M19" s="1442"/>
      <c r="N19" s="1442"/>
      <c r="O19" s="2"/>
      <c r="P19" s="889">
        <f t="shared" si="0"/>
        <v>0</v>
      </c>
      <c r="Q19" s="412"/>
      <c r="R19" s="412"/>
    </row>
    <row r="20" spans="1:18" s="76" customFormat="1" x14ac:dyDescent="0.25">
      <c r="A20" s="944" t="s">
        <v>499</v>
      </c>
      <c r="B20" s="71" t="s">
        <v>278</v>
      </c>
      <c r="C20" s="10" t="s">
        <v>258</v>
      </c>
      <c r="D20" s="780" t="s">
        <v>271</v>
      </c>
      <c r="E20" s="1440"/>
      <c r="F20" s="1467">
        <v>1</v>
      </c>
      <c r="G20" s="25">
        <v>1</v>
      </c>
      <c r="H20" s="1442"/>
      <c r="I20" s="1442"/>
      <c r="J20" s="1442"/>
      <c r="K20" s="1442" t="s">
        <v>22</v>
      </c>
      <c r="L20" s="1442"/>
      <c r="M20" s="1442"/>
      <c r="N20" s="1442"/>
      <c r="O20" s="2"/>
      <c r="P20" s="889">
        <f t="shared" si="0"/>
        <v>0</v>
      </c>
      <c r="Q20" s="412"/>
      <c r="R20" s="412"/>
    </row>
    <row r="21" spans="1:18" s="76" customFormat="1" x14ac:dyDescent="0.25">
      <c r="A21" s="944" t="s">
        <v>500</v>
      </c>
      <c r="B21" s="71" t="s">
        <v>2536</v>
      </c>
      <c r="C21" s="10" t="s">
        <v>258</v>
      </c>
      <c r="D21" s="780" t="s">
        <v>272</v>
      </c>
      <c r="E21" s="1440"/>
      <c r="F21" s="1467">
        <v>1</v>
      </c>
      <c r="G21" s="25">
        <v>1</v>
      </c>
      <c r="H21" s="1442"/>
      <c r="I21" s="1442"/>
      <c r="J21" s="1442"/>
      <c r="K21" s="1442" t="s">
        <v>22</v>
      </c>
      <c r="L21" s="1442"/>
      <c r="M21" s="1442"/>
      <c r="N21" s="1442"/>
      <c r="O21" s="2"/>
      <c r="P21" s="889">
        <f t="shared" si="0"/>
        <v>0</v>
      </c>
      <c r="Q21" s="412"/>
      <c r="R21" s="412"/>
    </row>
    <row r="22" spans="1:18" s="76" customFormat="1" ht="15.75" thickBot="1" x14ac:dyDescent="0.3">
      <c r="A22" s="867" t="s">
        <v>501</v>
      </c>
      <c r="B22" s="945"/>
      <c r="C22" s="470" t="s">
        <v>258</v>
      </c>
      <c r="D22" s="946" t="s">
        <v>273</v>
      </c>
      <c r="E22" s="472"/>
      <c r="F22" s="1448">
        <v>4</v>
      </c>
      <c r="G22" s="909">
        <v>1</v>
      </c>
      <c r="H22" s="472"/>
      <c r="I22" s="472"/>
      <c r="J22" s="472" t="s">
        <v>22</v>
      </c>
      <c r="K22" s="472"/>
      <c r="L22" s="472"/>
      <c r="M22" s="472"/>
      <c r="N22" s="472"/>
      <c r="O22" s="911"/>
      <c r="P22" s="947">
        <f>F22*G22*ROUND(O22, 2)</f>
        <v>0</v>
      </c>
      <c r="Q22" s="412"/>
      <c r="R22" s="412"/>
    </row>
    <row r="23" spans="1:18" ht="15.75" thickBot="1" x14ac:dyDescent="0.3">
      <c r="E23" s="522"/>
      <c r="O23" s="904" t="s">
        <v>76</v>
      </c>
      <c r="P23" s="905">
        <f>SUM(P10:P11,P22)</f>
        <v>0</v>
      </c>
      <c r="R23" s="413"/>
    </row>
    <row r="24" spans="1:18" x14ac:dyDescent="0.25">
      <c r="E24" s="521"/>
    </row>
    <row r="25" spans="1:18" x14ac:dyDescent="0.25">
      <c r="E25" s="522"/>
    </row>
    <row r="26" spans="1:18" x14ac:dyDescent="0.25">
      <c r="E26" s="521"/>
    </row>
    <row r="27" spans="1:18" x14ac:dyDescent="0.25">
      <c r="E27" s="534"/>
    </row>
    <row r="28" spans="1:18" x14ac:dyDescent="0.25">
      <c r="E28" s="522"/>
    </row>
    <row r="29" spans="1:18" x14ac:dyDescent="0.25">
      <c r="E29" s="1464"/>
    </row>
    <row r="30" spans="1:18" x14ac:dyDescent="0.25">
      <c r="E30" s="1464"/>
    </row>
    <row r="31" spans="1:18" x14ac:dyDescent="0.25">
      <c r="E31" s="1464"/>
    </row>
    <row r="32" spans="1:18" x14ac:dyDescent="0.25">
      <c r="E32" s="1464"/>
    </row>
    <row r="33" spans="5:5" x14ac:dyDescent="0.25">
      <c r="E33" s="1464"/>
    </row>
    <row r="34" spans="5:5" x14ac:dyDescent="0.25">
      <c r="E34" s="534"/>
    </row>
    <row r="35" spans="5:5" x14ac:dyDescent="0.25">
      <c r="E35" s="1464"/>
    </row>
    <row r="36" spans="5:5" x14ac:dyDescent="0.25">
      <c r="E36" s="1464"/>
    </row>
    <row r="37" spans="5:5" x14ac:dyDescent="0.25">
      <c r="E37" s="1464"/>
    </row>
    <row r="38" spans="5:5" x14ac:dyDescent="0.25">
      <c r="E38" s="534"/>
    </row>
    <row r="39" spans="5:5" x14ac:dyDescent="0.25">
      <c r="E39" s="1464"/>
    </row>
    <row r="40" spans="5:5" x14ac:dyDescent="0.25">
      <c r="E40" s="1464"/>
    </row>
    <row r="41" spans="5:5" x14ac:dyDescent="0.25">
      <c r="E41" s="1464"/>
    </row>
    <row r="42" spans="5:5" x14ac:dyDescent="0.25">
      <c r="E42" s="1464"/>
    </row>
    <row r="43" spans="5:5" x14ac:dyDescent="0.25">
      <c r="E43" s="1464"/>
    </row>
    <row r="44" spans="5:5" x14ac:dyDescent="0.25">
      <c r="E44" s="1464"/>
    </row>
    <row r="45" spans="5:5" x14ac:dyDescent="0.25">
      <c r="E45" s="1464"/>
    </row>
    <row r="46" spans="5:5" x14ac:dyDescent="0.25">
      <c r="E46" s="1464"/>
    </row>
    <row r="47" spans="5:5" x14ac:dyDescent="0.25">
      <c r="E47" s="1464"/>
    </row>
    <row r="48" spans="5:5" x14ac:dyDescent="0.25">
      <c r="E48" s="1464"/>
    </row>
    <row r="49" spans="5:5" x14ac:dyDescent="0.25">
      <c r="E49" s="1464"/>
    </row>
    <row r="50" spans="5:5" x14ac:dyDescent="0.25">
      <c r="E50" s="1464"/>
    </row>
    <row r="51" spans="5:5" x14ac:dyDescent="0.25">
      <c r="E51" s="1464"/>
    </row>
    <row r="52" spans="5:5" x14ac:dyDescent="0.25">
      <c r="E52" s="1464"/>
    </row>
    <row r="53" spans="5:5" x14ac:dyDescent="0.25">
      <c r="E53" s="1464"/>
    </row>
    <row r="54" spans="5:5" x14ac:dyDescent="0.25">
      <c r="E54" s="534"/>
    </row>
    <row r="55" spans="5:5" x14ac:dyDescent="0.25">
      <c r="E55" s="1464"/>
    </row>
    <row r="56" spans="5:5" x14ac:dyDescent="0.25">
      <c r="E56" s="534"/>
    </row>
    <row r="57" spans="5:5" x14ac:dyDescent="0.25">
      <c r="E57" s="519"/>
    </row>
    <row r="58" spans="5:5" x14ac:dyDescent="0.25">
      <c r="E58" s="520"/>
    </row>
    <row r="59" spans="5:5" x14ac:dyDescent="0.25">
      <c r="E59" s="521"/>
    </row>
    <row r="60" spans="5:5" x14ac:dyDescent="0.25">
      <c r="E60" s="522"/>
    </row>
    <row r="61" spans="5:5" x14ac:dyDescent="0.25">
      <c r="E61" s="534"/>
    </row>
    <row r="62" spans="5:5" x14ac:dyDescent="0.25">
      <c r="E62" s="521"/>
    </row>
    <row r="63" spans="5:5" x14ac:dyDescent="0.25">
      <c r="E63" s="522"/>
    </row>
    <row r="64" spans="5:5" x14ac:dyDescent="0.25">
      <c r="E64" s="522"/>
    </row>
    <row r="65" spans="5:5" x14ac:dyDescent="0.25">
      <c r="E65" s="522"/>
    </row>
    <row r="66" spans="5:5" x14ac:dyDescent="0.25">
      <c r="E66" s="521"/>
    </row>
    <row r="67" spans="5:5" x14ac:dyDescent="0.25">
      <c r="E67" s="522"/>
    </row>
    <row r="68" spans="5:5" x14ac:dyDescent="0.25">
      <c r="E68" s="521"/>
    </row>
    <row r="69" spans="5:5" x14ac:dyDescent="0.25">
      <c r="E69" s="521"/>
    </row>
    <row r="70" spans="5:5" x14ac:dyDescent="0.25">
      <c r="E70" s="521"/>
    </row>
    <row r="71" spans="5:5" x14ac:dyDescent="0.25">
      <c r="E71" s="522"/>
    </row>
    <row r="72" spans="5:5" x14ac:dyDescent="0.25">
      <c r="E72" s="521"/>
    </row>
    <row r="73" spans="5:5" x14ac:dyDescent="0.25">
      <c r="E73" s="522"/>
    </row>
    <row r="74" spans="5:5" x14ac:dyDescent="0.25">
      <c r="E74" s="521"/>
    </row>
    <row r="75" spans="5:5" x14ac:dyDescent="0.25">
      <c r="E75" s="534"/>
    </row>
    <row r="76" spans="5:5" x14ac:dyDescent="0.25">
      <c r="E76" s="522"/>
    </row>
    <row r="77" spans="5:5" x14ac:dyDescent="0.25">
      <c r="E77" s="1464"/>
    </row>
    <row r="78" spans="5:5" x14ac:dyDescent="0.25">
      <c r="E78" s="1464"/>
    </row>
    <row r="79" spans="5:5" x14ac:dyDescent="0.25">
      <c r="E79" s="1464"/>
    </row>
    <row r="80" spans="5:5" x14ac:dyDescent="0.25">
      <c r="E80" s="1464"/>
    </row>
    <row r="81" spans="5:5" x14ac:dyDescent="0.25">
      <c r="E81" s="1464"/>
    </row>
    <row r="82" spans="5:5" x14ac:dyDescent="0.25">
      <c r="E82" s="534"/>
    </row>
    <row r="83" spans="5:5" x14ac:dyDescent="0.25">
      <c r="E83" s="1464"/>
    </row>
    <row r="84" spans="5:5" x14ac:dyDescent="0.25">
      <c r="E84" s="1464"/>
    </row>
    <row r="85" spans="5:5" x14ac:dyDescent="0.25">
      <c r="E85" s="1464"/>
    </row>
    <row r="86" spans="5:5" x14ac:dyDescent="0.25">
      <c r="E86" s="534"/>
    </row>
    <row r="87" spans="5:5" x14ac:dyDescent="0.25">
      <c r="E87" s="1464"/>
    </row>
    <row r="88" spans="5:5" x14ac:dyDescent="0.25">
      <c r="E88" s="1464"/>
    </row>
    <row r="89" spans="5:5" x14ac:dyDescent="0.25">
      <c r="E89" s="1464"/>
    </row>
    <row r="90" spans="5:5" x14ac:dyDescent="0.25">
      <c r="E90" s="1464"/>
    </row>
    <row r="91" spans="5:5" x14ac:dyDescent="0.25">
      <c r="E91" s="1464"/>
    </row>
    <row r="92" spans="5:5" x14ac:dyDescent="0.25">
      <c r="E92" s="534"/>
    </row>
    <row r="93" spans="5:5" x14ac:dyDescent="0.25">
      <c r="E93" s="1464"/>
    </row>
    <row r="94" spans="5:5" x14ac:dyDescent="0.25">
      <c r="E94" s="1464"/>
    </row>
    <row r="95" spans="5:5" x14ac:dyDescent="0.25">
      <c r="E95" s="534"/>
    </row>
    <row r="96" spans="5:5" x14ac:dyDescent="0.25">
      <c r="E96" s="521"/>
    </row>
    <row r="97" spans="5:5" x14ac:dyDescent="0.25">
      <c r="E97" s="534"/>
    </row>
  </sheetData>
  <sheetProtection algorithmName="SHA-512" hashValue="QNrFe3p8ZmI13m5jOEA0loFj+Ji2Gpof984+b7CUaHx8tQqEzH95oMZqcfzqbz6daRKx+k0yg24UcESoBsy1/g==" saltValue="CaDI6MCEz5q3db+hz6DgXg==" spinCount="100000" sheet="1" objects="1" scenarios="1" sort="0" autoFilter="0" pivotTables="0"/>
  <mergeCells count="19">
    <mergeCell ref="B5:B7"/>
    <mergeCell ref="O9:P9"/>
    <mergeCell ref="O8:P8"/>
    <mergeCell ref="A1:F1"/>
    <mergeCell ref="G1:P1"/>
    <mergeCell ref="H5:N5"/>
    <mergeCell ref="H6:K6"/>
    <mergeCell ref="D5:D7"/>
    <mergeCell ref="F5:F7"/>
    <mergeCell ref="G5:G7"/>
    <mergeCell ref="L6:N6"/>
    <mergeCell ref="A2:P2"/>
    <mergeCell ref="A3:P3"/>
    <mergeCell ref="A4:P4"/>
    <mergeCell ref="A5:A7"/>
    <mergeCell ref="E5:E7"/>
    <mergeCell ref="C5:C7"/>
    <mergeCell ref="O5:O7"/>
    <mergeCell ref="P5:P7"/>
  </mergeCells>
  <pageMargins left="0.39370078740157483" right="0.39370078740157483" top="0.39370078740157483" bottom="0.39370078740157483" header="0.19685039370078741" footer="0.19685039370078741"/>
  <pageSetup paperSize="9" scale="77" fitToHeight="0" orientation="landscape" r:id="rId1"/>
  <headerFooter>
    <oddFooter>Strana &amp;P z &amp;N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7">
    <tabColor rgb="FF92D050"/>
    <pageSetUpPr fitToPage="1"/>
  </sheetPr>
  <dimension ref="A1:T68"/>
  <sheetViews>
    <sheetView workbookViewId="0">
      <selection activeCell="A3" sqref="A3:Q3"/>
    </sheetView>
  </sheetViews>
  <sheetFormatPr defaultColWidth="9.140625" defaultRowHeight="15" x14ac:dyDescent="0.25"/>
  <cols>
    <col min="1" max="1" width="5.7109375" style="1436" customWidth="1"/>
    <col min="2" max="2" width="10.7109375" style="538" customWidth="1"/>
    <col min="3" max="3" width="11.7109375" style="538" customWidth="1"/>
    <col min="4" max="4" width="58.7109375" style="538" customWidth="1"/>
    <col min="5" max="5" width="6.7109375" style="562" customWidth="1"/>
    <col min="6" max="6" width="7.7109375" style="1436" customWidth="1"/>
    <col min="7" max="7" width="8.28515625" style="1436" bestFit="1" customWidth="1"/>
    <col min="8" max="15" width="5.7109375" style="1436" customWidth="1"/>
    <col min="16" max="16" width="11.7109375" style="1436" customWidth="1"/>
    <col min="17" max="17" width="13.7109375" style="1436" customWidth="1"/>
    <col min="18" max="16384" width="9.140625" style="538"/>
  </cols>
  <sheetData>
    <row r="1" spans="1:20" ht="54" customHeight="1" x14ac:dyDescent="0.25">
      <c r="A1" s="1494"/>
      <c r="B1" s="1494"/>
      <c r="C1" s="1494"/>
      <c r="D1" s="1494"/>
      <c r="E1" s="1494"/>
      <c r="F1" s="1494"/>
      <c r="G1" s="1495" t="s">
        <v>2745</v>
      </c>
      <c r="H1" s="1496"/>
      <c r="I1" s="1496"/>
      <c r="J1" s="1496"/>
      <c r="K1" s="1496"/>
      <c r="L1" s="1496"/>
      <c r="M1" s="1496"/>
      <c r="N1" s="1496"/>
      <c r="O1" s="1496"/>
      <c r="P1" s="1496"/>
      <c r="Q1" s="1496"/>
    </row>
    <row r="2" spans="1:20" ht="15.75" x14ac:dyDescent="0.25">
      <c r="A2" s="1497" t="s">
        <v>828</v>
      </c>
      <c r="B2" s="1497"/>
      <c r="C2" s="1497"/>
      <c r="D2" s="1497"/>
      <c r="E2" s="1497"/>
      <c r="F2" s="1497"/>
      <c r="G2" s="1497"/>
      <c r="H2" s="1497"/>
      <c r="I2" s="1497"/>
      <c r="J2" s="1497"/>
      <c r="K2" s="1497"/>
      <c r="L2" s="1497"/>
      <c r="M2" s="1497"/>
      <c r="N2" s="1497"/>
      <c r="O2" s="1497"/>
      <c r="P2" s="1497"/>
      <c r="Q2" s="1497"/>
    </row>
    <row r="3" spans="1:20" ht="15.75" x14ac:dyDescent="0.25">
      <c r="A3" s="1497" t="s">
        <v>2004</v>
      </c>
      <c r="B3" s="1497"/>
      <c r="C3" s="1497"/>
      <c r="D3" s="1497"/>
      <c r="E3" s="1497"/>
      <c r="F3" s="1497"/>
      <c r="G3" s="1497"/>
      <c r="H3" s="1497"/>
      <c r="I3" s="1497"/>
      <c r="J3" s="1497"/>
      <c r="K3" s="1497"/>
      <c r="L3" s="1497"/>
      <c r="M3" s="1497"/>
      <c r="N3" s="1497"/>
      <c r="O3" s="1497"/>
      <c r="P3" s="1497"/>
      <c r="Q3" s="1497"/>
    </row>
    <row r="4" spans="1:20" ht="15.75" thickBot="1" x14ac:dyDescent="0.3">
      <c r="A4" s="1498"/>
      <c r="B4" s="1498"/>
      <c r="C4" s="1498"/>
      <c r="D4" s="1498"/>
      <c r="E4" s="1498"/>
      <c r="F4" s="1498"/>
      <c r="G4" s="1498"/>
      <c r="H4" s="1498"/>
      <c r="I4" s="1498"/>
      <c r="J4" s="1498"/>
      <c r="K4" s="1498"/>
      <c r="L4" s="1498"/>
      <c r="M4" s="1498"/>
      <c r="N4" s="1498"/>
      <c r="O4" s="1498"/>
      <c r="P4" s="1498"/>
      <c r="Q4" s="1498"/>
    </row>
    <row r="5" spans="1:20" ht="15" customHeight="1" x14ac:dyDescent="0.25">
      <c r="A5" s="1489" t="s">
        <v>486</v>
      </c>
      <c r="B5" s="1491" t="s">
        <v>0</v>
      </c>
      <c r="C5" s="1491" t="s">
        <v>1</v>
      </c>
      <c r="D5" s="1491" t="s">
        <v>2</v>
      </c>
      <c r="E5" s="1492" t="s">
        <v>3751</v>
      </c>
      <c r="F5" s="1489" t="s">
        <v>3</v>
      </c>
      <c r="G5" s="1489" t="s">
        <v>3761</v>
      </c>
      <c r="H5" s="1500" t="s">
        <v>7</v>
      </c>
      <c r="I5" s="1501"/>
      <c r="J5" s="1501"/>
      <c r="K5" s="1501"/>
      <c r="L5" s="1501"/>
      <c r="M5" s="1501"/>
      <c r="N5" s="1501"/>
      <c r="O5" s="1501"/>
      <c r="P5" s="1489" t="s">
        <v>4407</v>
      </c>
      <c r="Q5" s="1489" t="s">
        <v>4408</v>
      </c>
    </row>
    <row r="6" spans="1:20" ht="15" customHeight="1" x14ac:dyDescent="0.25">
      <c r="A6" s="1490"/>
      <c r="B6" s="1490"/>
      <c r="C6" s="1490"/>
      <c r="D6" s="1490"/>
      <c r="E6" s="1493"/>
      <c r="F6" s="1499"/>
      <c r="G6" s="1499"/>
      <c r="H6" s="1502" t="s">
        <v>5</v>
      </c>
      <c r="I6" s="1503"/>
      <c r="J6" s="1503"/>
      <c r="K6" s="1503"/>
      <c r="L6" s="1503" t="s">
        <v>6</v>
      </c>
      <c r="M6" s="1503"/>
      <c r="N6" s="1503"/>
      <c r="O6" s="1437" t="s">
        <v>8</v>
      </c>
      <c r="P6" s="1499"/>
      <c r="Q6" s="1499"/>
    </row>
    <row r="7" spans="1:20" ht="65.099999999999994" customHeight="1" thickBot="1" x14ac:dyDescent="0.3">
      <c r="A7" s="1632"/>
      <c r="B7" s="1632"/>
      <c r="C7" s="1632"/>
      <c r="D7" s="1632"/>
      <c r="E7" s="1633"/>
      <c r="F7" s="1634"/>
      <c r="G7" s="1634"/>
      <c r="H7" s="1295" t="s">
        <v>9</v>
      </c>
      <c r="I7" s="1296" t="s">
        <v>10</v>
      </c>
      <c r="J7" s="1296" t="s">
        <v>11</v>
      </c>
      <c r="K7" s="1297" t="s">
        <v>36</v>
      </c>
      <c r="L7" s="1297" t="s">
        <v>27</v>
      </c>
      <c r="M7" s="1297" t="s">
        <v>13</v>
      </c>
      <c r="N7" s="1297" t="s">
        <v>14</v>
      </c>
      <c r="O7" s="1297" t="s">
        <v>15</v>
      </c>
      <c r="P7" s="1634"/>
      <c r="Q7" s="1634"/>
    </row>
    <row r="8" spans="1:20" s="539" customFormat="1" x14ac:dyDescent="0.25">
      <c r="A8" s="1294"/>
      <c r="B8" s="1635" t="s">
        <v>3994</v>
      </c>
      <c r="C8" s="1635"/>
      <c r="D8" s="1635"/>
      <c r="E8" s="1635"/>
      <c r="F8" s="1635"/>
      <c r="G8" s="1635"/>
      <c r="H8" s="1635"/>
      <c r="I8" s="1635"/>
      <c r="J8" s="1635"/>
      <c r="K8" s="1635"/>
      <c r="L8" s="1635"/>
      <c r="M8" s="1635"/>
      <c r="N8" s="1635"/>
      <c r="O8" s="1635"/>
      <c r="P8" s="1635"/>
      <c r="Q8" s="1636"/>
    </row>
    <row r="9" spans="1:20" s="539" customFormat="1" x14ac:dyDescent="0.25">
      <c r="A9" s="854" t="s">
        <v>487</v>
      </c>
      <c r="B9" s="540" t="s">
        <v>3995</v>
      </c>
      <c r="C9" s="541" t="s">
        <v>3996</v>
      </c>
      <c r="D9" s="542" t="s">
        <v>3997</v>
      </c>
      <c r="E9" s="543"/>
      <c r="F9" s="787">
        <v>12</v>
      </c>
      <c r="G9" s="787">
        <v>334</v>
      </c>
      <c r="H9" s="544"/>
      <c r="I9" s="544"/>
      <c r="J9" s="544" t="s">
        <v>22</v>
      </c>
      <c r="K9" s="544"/>
      <c r="L9" s="544"/>
      <c r="M9" s="544"/>
      <c r="N9" s="544"/>
      <c r="O9" s="544"/>
      <c r="P9" s="1505" t="s">
        <v>19</v>
      </c>
      <c r="Q9" s="1506"/>
      <c r="T9" s="687"/>
    </row>
    <row r="10" spans="1:20" s="539" customFormat="1" x14ac:dyDescent="0.25">
      <c r="A10" s="854" t="s">
        <v>488</v>
      </c>
      <c r="B10" s="540" t="s">
        <v>3998</v>
      </c>
      <c r="C10" s="541" t="s">
        <v>3996</v>
      </c>
      <c r="D10" s="542" t="s">
        <v>3999</v>
      </c>
      <c r="E10" s="543"/>
      <c r="F10" s="787">
        <v>12</v>
      </c>
      <c r="G10" s="787">
        <v>334</v>
      </c>
      <c r="H10" s="544"/>
      <c r="I10" s="544"/>
      <c r="J10" s="544" t="s">
        <v>22</v>
      </c>
      <c r="K10" s="544"/>
      <c r="L10" s="544"/>
      <c r="M10" s="544"/>
      <c r="N10" s="544"/>
      <c r="O10" s="544"/>
      <c r="P10" s="1505" t="s">
        <v>19</v>
      </c>
      <c r="Q10" s="1506"/>
      <c r="T10" s="687"/>
    </row>
    <row r="11" spans="1:20" s="539" customFormat="1" x14ac:dyDescent="0.25">
      <c r="A11" s="854" t="s">
        <v>489</v>
      </c>
      <c r="B11" s="540" t="s">
        <v>4000</v>
      </c>
      <c r="C11" s="541" t="s">
        <v>3996</v>
      </c>
      <c r="D11" s="542" t="s">
        <v>4001</v>
      </c>
      <c r="E11" s="543"/>
      <c r="F11" s="787">
        <v>2</v>
      </c>
      <c r="G11" s="787"/>
      <c r="H11" s="544"/>
      <c r="I11" s="544"/>
      <c r="J11" s="544"/>
      <c r="K11" s="544"/>
      <c r="L11" s="544"/>
      <c r="M11" s="544" t="s">
        <v>22</v>
      </c>
      <c r="N11" s="544" t="s">
        <v>22</v>
      </c>
      <c r="O11" s="544"/>
      <c r="P11" s="1505" t="s">
        <v>19</v>
      </c>
      <c r="Q11" s="1506"/>
      <c r="T11" s="687"/>
    </row>
    <row r="12" spans="1:20" s="539" customFormat="1" x14ac:dyDescent="0.25">
      <c r="A12" s="854" t="s">
        <v>490</v>
      </c>
      <c r="B12" s="540" t="s">
        <v>4002</v>
      </c>
      <c r="C12" s="541" t="s">
        <v>3996</v>
      </c>
      <c r="D12" s="542" t="s">
        <v>4003</v>
      </c>
      <c r="E12" s="543"/>
      <c r="F12" s="787">
        <v>2</v>
      </c>
      <c r="G12" s="787"/>
      <c r="H12" s="544"/>
      <c r="I12" s="544"/>
      <c r="J12" s="544"/>
      <c r="K12" s="544"/>
      <c r="L12" s="544"/>
      <c r="M12" s="544" t="s">
        <v>22</v>
      </c>
      <c r="N12" s="544" t="s">
        <v>22</v>
      </c>
      <c r="O12" s="544"/>
      <c r="P12" s="1505" t="s">
        <v>19</v>
      </c>
      <c r="Q12" s="1506"/>
      <c r="T12" s="687"/>
    </row>
    <row r="13" spans="1:20" s="539" customFormat="1" x14ac:dyDescent="0.25">
      <c r="A13" s="854" t="s">
        <v>491</v>
      </c>
      <c r="B13" s="540" t="s">
        <v>4004</v>
      </c>
      <c r="C13" s="541" t="s">
        <v>3996</v>
      </c>
      <c r="D13" s="545" t="s">
        <v>4005</v>
      </c>
      <c r="E13" s="546"/>
      <c r="F13" s="787">
        <v>2</v>
      </c>
      <c r="G13" s="787">
        <v>334</v>
      </c>
      <c r="H13" s="544"/>
      <c r="I13" s="544"/>
      <c r="J13" s="544"/>
      <c r="K13" s="544"/>
      <c r="L13" s="544"/>
      <c r="M13" s="544" t="s">
        <v>22</v>
      </c>
      <c r="N13" s="544" t="s">
        <v>22</v>
      </c>
      <c r="O13" s="544"/>
      <c r="P13" s="1505" t="s">
        <v>19</v>
      </c>
      <c r="Q13" s="1506"/>
    </row>
    <row r="14" spans="1:20" s="539" customFormat="1" x14ac:dyDescent="0.25">
      <c r="A14" s="880" t="s">
        <v>492</v>
      </c>
      <c r="B14" s="551" t="s">
        <v>4006</v>
      </c>
      <c r="C14" s="552" t="s">
        <v>3996</v>
      </c>
      <c r="D14" s="560" t="s">
        <v>4007</v>
      </c>
      <c r="E14" s="555"/>
      <c r="F14" s="555">
        <v>0.5</v>
      </c>
      <c r="G14" s="789"/>
      <c r="H14" s="555"/>
      <c r="I14" s="555"/>
      <c r="J14" s="555"/>
      <c r="K14" s="555"/>
      <c r="L14" s="555"/>
      <c r="M14" s="555"/>
      <c r="N14" s="555" t="s">
        <v>22</v>
      </c>
      <c r="O14" s="555"/>
      <c r="P14" s="1505" t="s">
        <v>19</v>
      </c>
      <c r="Q14" s="1506"/>
    </row>
    <row r="15" spans="1:20" s="539" customFormat="1" ht="15.75" thickBot="1" x14ac:dyDescent="0.3">
      <c r="A15" s="880" t="s">
        <v>493</v>
      </c>
      <c r="B15" s="551" t="s">
        <v>4008</v>
      </c>
      <c r="C15" s="552" t="s">
        <v>3996</v>
      </c>
      <c r="D15" s="553" t="s">
        <v>20</v>
      </c>
      <c r="E15" s="554"/>
      <c r="F15" s="789">
        <v>1</v>
      </c>
      <c r="G15" s="789">
        <v>334</v>
      </c>
      <c r="H15" s="555"/>
      <c r="I15" s="555"/>
      <c r="J15" s="555"/>
      <c r="K15" s="555"/>
      <c r="L15" s="555"/>
      <c r="M15" s="555"/>
      <c r="N15" s="555"/>
      <c r="O15" s="555" t="s">
        <v>22</v>
      </c>
      <c r="P15" s="569"/>
      <c r="Q15" s="890">
        <f>F15*G15*ROUND(P15, 2)</f>
        <v>0</v>
      </c>
    </row>
    <row r="16" spans="1:20" s="539" customFormat="1" x14ac:dyDescent="0.25">
      <c r="A16" s="878"/>
      <c r="B16" s="1509" t="s">
        <v>4009</v>
      </c>
      <c r="C16" s="1509"/>
      <c r="D16" s="1509"/>
      <c r="E16" s="1509"/>
      <c r="F16" s="1509"/>
      <c r="G16" s="1509"/>
      <c r="H16" s="1509"/>
      <c r="I16" s="1509"/>
      <c r="J16" s="1509"/>
      <c r="K16" s="1509"/>
      <c r="L16" s="1509"/>
      <c r="M16" s="1509"/>
      <c r="N16" s="1509"/>
      <c r="O16" s="1509"/>
      <c r="P16" s="1509"/>
      <c r="Q16" s="1510"/>
    </row>
    <row r="17" spans="1:17" s="539" customFormat="1" x14ac:dyDescent="0.25">
      <c r="A17" s="879" t="s">
        <v>494</v>
      </c>
      <c r="B17" s="547" t="s">
        <v>4010</v>
      </c>
      <c r="C17" s="548" t="s">
        <v>3996</v>
      </c>
      <c r="D17" s="548" t="s">
        <v>3997</v>
      </c>
      <c r="E17" s="550"/>
      <c r="F17" s="788">
        <v>12</v>
      </c>
      <c r="G17" s="788">
        <v>12</v>
      </c>
      <c r="H17" s="550"/>
      <c r="I17" s="550"/>
      <c r="J17" s="550" t="s">
        <v>22</v>
      </c>
      <c r="K17" s="550"/>
      <c r="L17" s="550"/>
      <c r="M17" s="550"/>
      <c r="N17" s="550"/>
      <c r="O17" s="550"/>
      <c r="P17" s="1505" t="s">
        <v>19</v>
      </c>
      <c r="Q17" s="1506"/>
    </row>
    <row r="18" spans="1:17" s="539" customFormat="1" x14ac:dyDescent="0.25">
      <c r="A18" s="880" t="s">
        <v>495</v>
      </c>
      <c r="B18" s="551" t="s">
        <v>4011</v>
      </c>
      <c r="C18" s="552" t="s">
        <v>3996</v>
      </c>
      <c r="D18" s="556" t="s">
        <v>3999</v>
      </c>
      <c r="E18" s="554"/>
      <c r="F18" s="789">
        <v>12</v>
      </c>
      <c r="G18" s="789">
        <v>12</v>
      </c>
      <c r="H18" s="555"/>
      <c r="I18" s="555"/>
      <c r="J18" s="555" t="s">
        <v>22</v>
      </c>
      <c r="K18" s="555"/>
      <c r="L18" s="555"/>
      <c r="M18" s="555"/>
      <c r="N18" s="555"/>
      <c r="O18" s="555"/>
      <c r="P18" s="1505" t="s">
        <v>19</v>
      </c>
      <c r="Q18" s="1506"/>
    </row>
    <row r="19" spans="1:17" s="539" customFormat="1" x14ac:dyDescent="0.25">
      <c r="A19" s="879" t="s">
        <v>496</v>
      </c>
      <c r="B19" s="547" t="s">
        <v>4012</v>
      </c>
      <c r="C19" s="548" t="s">
        <v>3996</v>
      </c>
      <c r="D19" s="557" t="s">
        <v>4001</v>
      </c>
      <c r="E19" s="558"/>
      <c r="F19" s="788">
        <v>2</v>
      </c>
      <c r="G19" s="788"/>
      <c r="H19" s="550"/>
      <c r="I19" s="550"/>
      <c r="J19" s="550"/>
      <c r="K19" s="550"/>
      <c r="L19" s="550"/>
      <c r="M19" s="550" t="s">
        <v>22</v>
      </c>
      <c r="N19" s="550" t="s">
        <v>22</v>
      </c>
      <c r="O19" s="550"/>
      <c r="P19" s="1505" t="s">
        <v>19</v>
      </c>
      <c r="Q19" s="1506"/>
    </row>
    <row r="20" spans="1:17" s="539" customFormat="1" x14ac:dyDescent="0.25">
      <c r="A20" s="879" t="s">
        <v>497</v>
      </c>
      <c r="B20" s="547" t="s">
        <v>4013</v>
      </c>
      <c r="C20" s="548" t="s">
        <v>3996</v>
      </c>
      <c r="D20" s="559" t="s">
        <v>4003</v>
      </c>
      <c r="E20" s="558"/>
      <c r="F20" s="788">
        <v>2</v>
      </c>
      <c r="G20" s="788"/>
      <c r="H20" s="550"/>
      <c r="I20" s="550"/>
      <c r="J20" s="550"/>
      <c r="K20" s="550"/>
      <c r="L20" s="550"/>
      <c r="M20" s="550" t="s">
        <v>22</v>
      </c>
      <c r="N20" s="550" t="s">
        <v>22</v>
      </c>
      <c r="O20" s="550"/>
      <c r="P20" s="1505" t="s">
        <v>19</v>
      </c>
      <c r="Q20" s="1506"/>
    </row>
    <row r="21" spans="1:17" s="539" customFormat="1" x14ac:dyDescent="0.25">
      <c r="A21" s="879" t="s">
        <v>498</v>
      </c>
      <c r="B21" s="547" t="s">
        <v>4014</v>
      </c>
      <c r="C21" s="548" t="s">
        <v>3996</v>
      </c>
      <c r="D21" s="549" t="s">
        <v>4005</v>
      </c>
      <c r="E21" s="550"/>
      <c r="F21" s="788">
        <v>2</v>
      </c>
      <c r="G21" s="788">
        <v>12</v>
      </c>
      <c r="H21" s="550"/>
      <c r="I21" s="550"/>
      <c r="J21" s="550"/>
      <c r="K21" s="550"/>
      <c r="L21" s="550"/>
      <c r="M21" s="550" t="s">
        <v>22</v>
      </c>
      <c r="N21" s="550" t="s">
        <v>22</v>
      </c>
      <c r="O21" s="550"/>
      <c r="P21" s="1505" t="s">
        <v>19</v>
      </c>
      <c r="Q21" s="1506"/>
    </row>
    <row r="22" spans="1:17" s="539" customFormat="1" x14ac:dyDescent="0.25">
      <c r="A22" s="879" t="s">
        <v>499</v>
      </c>
      <c r="B22" s="551" t="s">
        <v>4015</v>
      </c>
      <c r="C22" s="552" t="s">
        <v>3996</v>
      </c>
      <c r="D22" s="560" t="s">
        <v>4007</v>
      </c>
      <c r="E22" s="555"/>
      <c r="F22" s="555">
        <v>0.5</v>
      </c>
      <c r="G22" s="789"/>
      <c r="H22" s="555"/>
      <c r="I22" s="555"/>
      <c r="J22" s="555"/>
      <c r="K22" s="555"/>
      <c r="L22" s="555"/>
      <c r="M22" s="555"/>
      <c r="N22" s="555" t="s">
        <v>22</v>
      </c>
      <c r="O22" s="555"/>
      <c r="P22" s="1505" t="s">
        <v>19</v>
      </c>
      <c r="Q22" s="1506"/>
    </row>
    <row r="23" spans="1:17" s="539" customFormat="1" ht="15.75" thickBot="1" x14ac:dyDescent="0.3">
      <c r="A23" s="879" t="s">
        <v>500</v>
      </c>
      <c r="B23" s="551" t="s">
        <v>4016</v>
      </c>
      <c r="C23" s="552" t="s">
        <v>3996</v>
      </c>
      <c r="D23" s="560" t="s">
        <v>20</v>
      </c>
      <c r="E23" s="555"/>
      <c r="F23" s="789">
        <v>1</v>
      </c>
      <c r="G23" s="789">
        <v>12</v>
      </c>
      <c r="H23" s="555"/>
      <c r="I23" s="555"/>
      <c r="J23" s="555"/>
      <c r="K23" s="555"/>
      <c r="L23" s="555"/>
      <c r="M23" s="555"/>
      <c r="N23" s="555"/>
      <c r="O23" s="555" t="s">
        <v>22</v>
      </c>
      <c r="P23" s="569"/>
      <c r="Q23" s="890">
        <f>F23*G23*ROUND(P23, 2)</f>
        <v>0</v>
      </c>
    </row>
    <row r="24" spans="1:17" s="539" customFormat="1" x14ac:dyDescent="0.25">
      <c r="A24" s="878"/>
      <c r="B24" s="1509" t="s">
        <v>4017</v>
      </c>
      <c r="C24" s="1509"/>
      <c r="D24" s="1509"/>
      <c r="E24" s="1509"/>
      <c r="F24" s="1509"/>
      <c r="G24" s="1509"/>
      <c r="H24" s="1509"/>
      <c r="I24" s="1509"/>
      <c r="J24" s="1509"/>
      <c r="K24" s="1509"/>
      <c r="L24" s="1509"/>
      <c r="M24" s="1509"/>
      <c r="N24" s="1509"/>
      <c r="O24" s="1509"/>
      <c r="P24" s="1509"/>
      <c r="Q24" s="1510"/>
    </row>
    <row r="25" spans="1:17" s="539" customFormat="1" x14ac:dyDescent="0.25">
      <c r="A25" s="879" t="s">
        <v>501</v>
      </c>
      <c r="B25" s="547" t="s">
        <v>4018</v>
      </c>
      <c r="C25" s="548" t="s">
        <v>3996</v>
      </c>
      <c r="D25" s="559" t="s">
        <v>3997</v>
      </c>
      <c r="E25" s="558"/>
      <c r="F25" s="788">
        <v>12</v>
      </c>
      <c r="G25" s="788">
        <v>109</v>
      </c>
      <c r="H25" s="550"/>
      <c r="I25" s="550"/>
      <c r="J25" s="550" t="s">
        <v>22</v>
      </c>
      <c r="K25" s="550"/>
      <c r="L25" s="550"/>
      <c r="M25" s="550"/>
      <c r="N25" s="550"/>
      <c r="O25" s="550"/>
      <c r="P25" s="1505" t="s">
        <v>19</v>
      </c>
      <c r="Q25" s="1506"/>
    </row>
    <row r="26" spans="1:17" s="539" customFormat="1" x14ac:dyDescent="0.25">
      <c r="A26" s="854" t="s">
        <v>502</v>
      </c>
      <c r="B26" s="540" t="s">
        <v>4019</v>
      </c>
      <c r="C26" s="541" t="s">
        <v>3996</v>
      </c>
      <c r="D26" s="541" t="s">
        <v>3999</v>
      </c>
      <c r="E26" s="544"/>
      <c r="F26" s="787">
        <v>12</v>
      </c>
      <c r="G26" s="787">
        <v>109</v>
      </c>
      <c r="H26" s="544"/>
      <c r="I26" s="544"/>
      <c r="J26" s="544" t="s">
        <v>22</v>
      </c>
      <c r="K26" s="544"/>
      <c r="L26" s="544"/>
      <c r="M26" s="544"/>
      <c r="N26" s="544"/>
      <c r="O26" s="544"/>
      <c r="P26" s="1505" t="s">
        <v>19</v>
      </c>
      <c r="Q26" s="1506"/>
    </row>
    <row r="27" spans="1:17" s="539" customFormat="1" x14ac:dyDescent="0.25">
      <c r="A27" s="879" t="s">
        <v>503</v>
      </c>
      <c r="B27" s="547" t="s">
        <v>4020</v>
      </c>
      <c r="C27" s="541" t="s">
        <v>3996</v>
      </c>
      <c r="D27" s="541" t="s">
        <v>4001</v>
      </c>
      <c r="E27" s="544"/>
      <c r="F27" s="787">
        <v>2</v>
      </c>
      <c r="G27" s="787"/>
      <c r="H27" s="544"/>
      <c r="I27" s="544"/>
      <c r="J27" s="544"/>
      <c r="K27" s="544"/>
      <c r="L27" s="544"/>
      <c r="M27" s="544" t="s">
        <v>22</v>
      </c>
      <c r="N27" s="544" t="s">
        <v>22</v>
      </c>
      <c r="O27" s="544"/>
      <c r="P27" s="1505" t="s">
        <v>19</v>
      </c>
      <c r="Q27" s="1506"/>
    </row>
    <row r="28" spans="1:17" s="539" customFormat="1" x14ac:dyDescent="0.25">
      <c r="A28" s="854" t="s">
        <v>504</v>
      </c>
      <c r="B28" s="540" t="s">
        <v>4021</v>
      </c>
      <c r="C28" s="541" t="s">
        <v>3996</v>
      </c>
      <c r="D28" s="541" t="s">
        <v>4003</v>
      </c>
      <c r="E28" s="544"/>
      <c r="F28" s="787">
        <v>2</v>
      </c>
      <c r="G28" s="787"/>
      <c r="H28" s="544"/>
      <c r="I28" s="544"/>
      <c r="J28" s="544"/>
      <c r="K28" s="544"/>
      <c r="L28" s="544"/>
      <c r="M28" s="544" t="s">
        <v>22</v>
      </c>
      <c r="N28" s="544" t="s">
        <v>22</v>
      </c>
      <c r="O28" s="544"/>
      <c r="P28" s="1505" t="s">
        <v>19</v>
      </c>
      <c r="Q28" s="1506"/>
    </row>
    <row r="29" spans="1:17" s="539" customFormat="1" x14ac:dyDescent="0.25">
      <c r="A29" s="879" t="s">
        <v>505</v>
      </c>
      <c r="B29" s="547" t="s">
        <v>4022</v>
      </c>
      <c r="C29" s="541" t="s">
        <v>3996</v>
      </c>
      <c r="D29" s="541" t="s">
        <v>4005</v>
      </c>
      <c r="E29" s="544"/>
      <c r="F29" s="787">
        <v>2</v>
      </c>
      <c r="G29" s="787">
        <v>109</v>
      </c>
      <c r="H29" s="544"/>
      <c r="I29" s="544"/>
      <c r="J29" s="544"/>
      <c r="K29" s="544"/>
      <c r="L29" s="544"/>
      <c r="M29" s="544" t="s">
        <v>22</v>
      </c>
      <c r="N29" s="544" t="s">
        <v>22</v>
      </c>
      <c r="O29" s="544"/>
      <c r="P29" s="1505" t="s">
        <v>19</v>
      </c>
      <c r="Q29" s="1506"/>
    </row>
    <row r="30" spans="1:17" s="539" customFormat="1" ht="15.75" thickBot="1" x14ac:dyDescent="0.3">
      <c r="A30" s="882" t="s">
        <v>506</v>
      </c>
      <c r="B30" s="563" t="s">
        <v>4023</v>
      </c>
      <c r="C30" s="564" t="s">
        <v>3996</v>
      </c>
      <c r="D30" s="564" t="s">
        <v>20</v>
      </c>
      <c r="E30" s="565"/>
      <c r="F30" s="790">
        <v>1</v>
      </c>
      <c r="G30" s="790">
        <v>109</v>
      </c>
      <c r="H30" s="565"/>
      <c r="I30" s="565"/>
      <c r="J30" s="565"/>
      <c r="K30" s="565"/>
      <c r="L30" s="565"/>
      <c r="M30" s="565"/>
      <c r="N30" s="565"/>
      <c r="O30" s="565" t="s">
        <v>22</v>
      </c>
      <c r="P30" s="569"/>
      <c r="Q30" s="890">
        <f>F30*G30*ROUND(P30, 2)</f>
        <v>0</v>
      </c>
    </row>
    <row r="31" spans="1:17" s="539" customFormat="1" x14ac:dyDescent="0.25">
      <c r="A31" s="878"/>
      <c r="B31" s="1509" t="s">
        <v>4024</v>
      </c>
      <c r="C31" s="1509"/>
      <c r="D31" s="1509"/>
      <c r="E31" s="1509"/>
      <c r="F31" s="1509"/>
      <c r="G31" s="1509"/>
      <c r="H31" s="1509"/>
      <c r="I31" s="1509"/>
      <c r="J31" s="1509"/>
      <c r="K31" s="1509"/>
      <c r="L31" s="1509"/>
      <c r="M31" s="1509"/>
      <c r="N31" s="1509"/>
      <c r="O31" s="1509"/>
      <c r="P31" s="1509"/>
      <c r="Q31" s="1510"/>
    </row>
    <row r="32" spans="1:17" s="539" customFormat="1" x14ac:dyDescent="0.25">
      <c r="A32" s="854" t="s">
        <v>507</v>
      </c>
      <c r="B32" s="540" t="s">
        <v>4025</v>
      </c>
      <c r="C32" s="541" t="s">
        <v>3996</v>
      </c>
      <c r="D32" s="541" t="s">
        <v>3997</v>
      </c>
      <c r="E32" s="544"/>
      <c r="F32" s="787">
        <v>12</v>
      </c>
      <c r="G32" s="787">
        <v>36</v>
      </c>
      <c r="H32" s="544"/>
      <c r="I32" s="544"/>
      <c r="J32" s="544" t="s">
        <v>22</v>
      </c>
      <c r="K32" s="544"/>
      <c r="L32" s="544"/>
      <c r="M32" s="544"/>
      <c r="N32" s="544"/>
      <c r="O32" s="544"/>
      <c r="P32" s="1505" t="s">
        <v>19</v>
      </c>
      <c r="Q32" s="1506"/>
    </row>
    <row r="33" spans="1:18" s="539" customFormat="1" x14ac:dyDescent="0.25">
      <c r="A33" s="854" t="s">
        <v>508</v>
      </c>
      <c r="B33" s="540" t="s">
        <v>4026</v>
      </c>
      <c r="C33" s="541" t="s">
        <v>3996</v>
      </c>
      <c r="D33" s="541" t="s">
        <v>3999</v>
      </c>
      <c r="E33" s="544"/>
      <c r="F33" s="787">
        <v>12</v>
      </c>
      <c r="G33" s="787">
        <v>36</v>
      </c>
      <c r="H33" s="544"/>
      <c r="I33" s="544"/>
      <c r="J33" s="544" t="s">
        <v>22</v>
      </c>
      <c r="K33" s="544"/>
      <c r="L33" s="544"/>
      <c r="M33" s="544"/>
      <c r="N33" s="544"/>
      <c r="O33" s="544"/>
      <c r="P33" s="1505" t="s">
        <v>19</v>
      </c>
      <c r="Q33" s="1506"/>
    </row>
    <row r="34" spans="1:18" s="539" customFormat="1" x14ac:dyDescent="0.25">
      <c r="A34" s="854" t="s">
        <v>509</v>
      </c>
      <c r="B34" s="540" t="s">
        <v>4027</v>
      </c>
      <c r="C34" s="541" t="s">
        <v>3996</v>
      </c>
      <c r="D34" s="541" t="s">
        <v>4001</v>
      </c>
      <c r="E34" s="544"/>
      <c r="F34" s="787">
        <v>2</v>
      </c>
      <c r="G34" s="787"/>
      <c r="H34" s="544"/>
      <c r="I34" s="544"/>
      <c r="J34" s="544"/>
      <c r="K34" s="544"/>
      <c r="L34" s="544"/>
      <c r="M34" s="544" t="s">
        <v>22</v>
      </c>
      <c r="N34" s="544" t="s">
        <v>22</v>
      </c>
      <c r="O34" s="544"/>
      <c r="P34" s="1505" t="s">
        <v>19</v>
      </c>
      <c r="Q34" s="1506"/>
    </row>
    <row r="35" spans="1:18" s="539" customFormat="1" x14ac:dyDescent="0.25">
      <c r="A35" s="854" t="s">
        <v>510</v>
      </c>
      <c r="B35" s="540" t="s">
        <v>4028</v>
      </c>
      <c r="C35" s="541" t="s">
        <v>3996</v>
      </c>
      <c r="D35" s="541" t="s">
        <v>4029</v>
      </c>
      <c r="E35" s="544"/>
      <c r="F35" s="787">
        <v>2</v>
      </c>
      <c r="G35" s="787"/>
      <c r="H35" s="544"/>
      <c r="I35" s="544"/>
      <c r="J35" s="544"/>
      <c r="K35" s="544"/>
      <c r="L35" s="544"/>
      <c r="M35" s="544" t="s">
        <v>22</v>
      </c>
      <c r="N35" s="544" t="s">
        <v>22</v>
      </c>
      <c r="O35" s="544"/>
      <c r="P35" s="1505" t="s">
        <v>19</v>
      </c>
      <c r="Q35" s="1506"/>
    </row>
    <row r="36" spans="1:18" s="539" customFormat="1" x14ac:dyDescent="0.25">
      <c r="A36" s="879" t="s">
        <v>511</v>
      </c>
      <c r="B36" s="547" t="s">
        <v>4030</v>
      </c>
      <c r="C36" s="541" t="s">
        <v>3996</v>
      </c>
      <c r="D36" s="541" t="s">
        <v>4005</v>
      </c>
      <c r="E36" s="544"/>
      <c r="F36" s="787">
        <v>2</v>
      </c>
      <c r="G36" s="787">
        <v>36</v>
      </c>
      <c r="H36" s="544"/>
      <c r="I36" s="544"/>
      <c r="J36" s="544"/>
      <c r="K36" s="544"/>
      <c r="L36" s="544"/>
      <c r="M36" s="544" t="s">
        <v>22</v>
      </c>
      <c r="N36" s="544" t="s">
        <v>22</v>
      </c>
      <c r="O36" s="544"/>
      <c r="P36" s="1505" t="s">
        <v>19</v>
      </c>
      <c r="Q36" s="1506"/>
    </row>
    <row r="37" spans="1:18" s="539" customFormat="1" ht="15.75" thickBot="1" x14ac:dyDescent="0.3">
      <c r="A37" s="879" t="s">
        <v>512</v>
      </c>
      <c r="B37" s="547" t="s">
        <v>4031</v>
      </c>
      <c r="C37" s="541" t="s">
        <v>3996</v>
      </c>
      <c r="D37" s="541" t="s">
        <v>20</v>
      </c>
      <c r="E37" s="544"/>
      <c r="F37" s="787">
        <v>1</v>
      </c>
      <c r="G37" s="787">
        <v>36</v>
      </c>
      <c r="H37" s="544"/>
      <c r="I37" s="544"/>
      <c r="J37" s="544"/>
      <c r="K37" s="544"/>
      <c r="L37" s="544"/>
      <c r="M37" s="544"/>
      <c r="N37" s="544"/>
      <c r="O37" s="544" t="s">
        <v>22</v>
      </c>
      <c r="P37" s="569"/>
      <c r="Q37" s="890">
        <f>F37*G37*ROUND(P37, 2)</f>
        <v>0</v>
      </c>
    </row>
    <row r="38" spans="1:18" s="539" customFormat="1" x14ac:dyDescent="0.25">
      <c r="A38" s="878"/>
      <c r="B38" s="1509" t="s">
        <v>4032</v>
      </c>
      <c r="C38" s="1509"/>
      <c r="D38" s="1509"/>
      <c r="E38" s="1509"/>
      <c r="F38" s="1509"/>
      <c r="G38" s="1509"/>
      <c r="H38" s="1509"/>
      <c r="I38" s="1509"/>
      <c r="J38" s="1509"/>
      <c r="K38" s="1509"/>
      <c r="L38" s="1509"/>
      <c r="M38" s="1509"/>
      <c r="N38" s="1509"/>
      <c r="O38" s="1509"/>
      <c r="P38" s="1509"/>
      <c r="Q38" s="1510"/>
    </row>
    <row r="39" spans="1:18" s="539" customFormat="1" x14ac:dyDescent="0.25">
      <c r="A39" s="881" t="s">
        <v>513</v>
      </c>
      <c r="B39" s="541" t="s">
        <v>4033</v>
      </c>
      <c r="C39" s="548" t="s">
        <v>3996</v>
      </c>
      <c r="D39" s="564" t="s">
        <v>3997</v>
      </c>
      <c r="E39" s="565"/>
      <c r="F39" s="790">
        <v>12</v>
      </c>
      <c r="G39" s="790">
        <v>264</v>
      </c>
      <c r="H39" s="565"/>
      <c r="I39" s="565"/>
      <c r="J39" s="565" t="s">
        <v>22</v>
      </c>
      <c r="K39" s="565"/>
      <c r="L39" s="565"/>
      <c r="M39" s="565"/>
      <c r="N39" s="565"/>
      <c r="O39" s="565"/>
      <c r="P39" s="1505" t="s">
        <v>19</v>
      </c>
      <c r="Q39" s="1506"/>
      <c r="R39" s="566"/>
    </row>
    <row r="40" spans="1:18" s="539" customFormat="1" x14ac:dyDescent="0.25">
      <c r="A40" s="881" t="s">
        <v>514</v>
      </c>
      <c r="B40" s="541" t="s">
        <v>4034</v>
      </c>
      <c r="C40" s="548" t="s">
        <v>3996</v>
      </c>
      <c r="D40" s="564" t="s">
        <v>3999</v>
      </c>
      <c r="E40" s="565"/>
      <c r="F40" s="790">
        <v>12</v>
      </c>
      <c r="G40" s="790">
        <v>264</v>
      </c>
      <c r="H40" s="565"/>
      <c r="I40" s="565"/>
      <c r="J40" s="565" t="s">
        <v>22</v>
      </c>
      <c r="K40" s="565"/>
      <c r="L40" s="565"/>
      <c r="M40" s="565"/>
      <c r="N40" s="565"/>
      <c r="O40" s="565"/>
      <c r="P40" s="1505" t="s">
        <v>19</v>
      </c>
      <c r="Q40" s="1506"/>
      <c r="R40" s="566"/>
    </row>
    <row r="41" spans="1:18" s="539" customFormat="1" x14ac:dyDescent="0.25">
      <c r="A41" s="881" t="s">
        <v>515</v>
      </c>
      <c r="B41" s="541" t="s">
        <v>4035</v>
      </c>
      <c r="C41" s="548" t="s">
        <v>3996</v>
      </c>
      <c r="D41" s="564" t="s">
        <v>4001</v>
      </c>
      <c r="E41" s="565"/>
      <c r="F41" s="790">
        <v>2</v>
      </c>
      <c r="G41" s="790"/>
      <c r="H41" s="565"/>
      <c r="I41" s="565"/>
      <c r="J41" s="565"/>
      <c r="K41" s="565"/>
      <c r="L41" s="565"/>
      <c r="M41" s="565" t="s">
        <v>22</v>
      </c>
      <c r="N41" s="565" t="s">
        <v>22</v>
      </c>
      <c r="O41" s="565"/>
      <c r="P41" s="1505" t="s">
        <v>19</v>
      </c>
      <c r="Q41" s="1506"/>
      <c r="R41" s="566"/>
    </row>
    <row r="42" spans="1:18" s="539" customFormat="1" x14ac:dyDescent="0.25">
      <c r="A42" s="881" t="s">
        <v>516</v>
      </c>
      <c r="B42" s="541" t="s">
        <v>4036</v>
      </c>
      <c r="C42" s="548" t="s">
        <v>3996</v>
      </c>
      <c r="D42" s="564" t="s">
        <v>4029</v>
      </c>
      <c r="E42" s="565"/>
      <c r="F42" s="790">
        <v>2</v>
      </c>
      <c r="G42" s="790"/>
      <c r="H42" s="565"/>
      <c r="I42" s="565"/>
      <c r="J42" s="565"/>
      <c r="K42" s="565"/>
      <c r="L42" s="565"/>
      <c r="M42" s="565" t="s">
        <v>22</v>
      </c>
      <c r="N42" s="565" t="s">
        <v>22</v>
      </c>
      <c r="O42" s="565"/>
      <c r="P42" s="1505" t="s">
        <v>19</v>
      </c>
      <c r="Q42" s="1506"/>
    </row>
    <row r="43" spans="1:18" s="539" customFormat="1" x14ac:dyDescent="0.25">
      <c r="A43" s="881" t="s">
        <v>517</v>
      </c>
      <c r="B43" s="541" t="s">
        <v>4037</v>
      </c>
      <c r="C43" s="548" t="s">
        <v>3996</v>
      </c>
      <c r="D43" s="564" t="s">
        <v>4005</v>
      </c>
      <c r="E43" s="565"/>
      <c r="F43" s="790">
        <v>2</v>
      </c>
      <c r="G43" s="790">
        <v>264</v>
      </c>
      <c r="H43" s="565"/>
      <c r="I43" s="565"/>
      <c r="J43" s="565"/>
      <c r="K43" s="565"/>
      <c r="L43" s="565"/>
      <c r="M43" s="565" t="s">
        <v>22</v>
      </c>
      <c r="N43" s="565" t="s">
        <v>22</v>
      </c>
      <c r="O43" s="565"/>
      <c r="P43" s="1505" t="s">
        <v>19</v>
      </c>
      <c r="Q43" s="1506"/>
    </row>
    <row r="44" spans="1:18" s="539" customFormat="1" ht="15.75" thickBot="1" x14ac:dyDescent="0.3">
      <c r="A44" s="881" t="s">
        <v>518</v>
      </c>
      <c r="B44" s="541" t="s">
        <v>4038</v>
      </c>
      <c r="C44" s="548" t="s">
        <v>3996</v>
      </c>
      <c r="D44" s="564" t="s">
        <v>20</v>
      </c>
      <c r="E44" s="565"/>
      <c r="F44" s="790">
        <v>1</v>
      </c>
      <c r="G44" s="790">
        <v>264</v>
      </c>
      <c r="H44" s="565"/>
      <c r="I44" s="565"/>
      <c r="J44" s="565"/>
      <c r="K44" s="565"/>
      <c r="L44" s="565"/>
      <c r="M44" s="565"/>
      <c r="N44" s="565"/>
      <c r="O44" s="565" t="s">
        <v>22</v>
      </c>
      <c r="P44" s="569"/>
      <c r="Q44" s="890">
        <f>F44*G44*ROUND(P44, 2)</f>
        <v>0</v>
      </c>
      <c r="R44" s="566"/>
    </row>
    <row r="45" spans="1:18" s="539" customFormat="1" x14ac:dyDescent="0.25">
      <c r="A45" s="878"/>
      <c r="B45" s="1509" t="s">
        <v>4039</v>
      </c>
      <c r="C45" s="1509"/>
      <c r="D45" s="1509"/>
      <c r="E45" s="1509"/>
      <c r="F45" s="1509"/>
      <c r="G45" s="1509"/>
      <c r="H45" s="1509"/>
      <c r="I45" s="1509"/>
      <c r="J45" s="1509"/>
      <c r="K45" s="1509"/>
      <c r="L45" s="1509"/>
      <c r="M45" s="1509"/>
      <c r="N45" s="1509"/>
      <c r="O45" s="1509"/>
      <c r="P45" s="1509"/>
      <c r="Q45" s="1510"/>
    </row>
    <row r="46" spans="1:18" s="539" customFormat="1" x14ac:dyDescent="0.25">
      <c r="A46" s="854" t="s">
        <v>519</v>
      </c>
      <c r="B46" s="540" t="s">
        <v>4040</v>
      </c>
      <c r="C46" s="541" t="s">
        <v>4041</v>
      </c>
      <c r="D46" s="548" t="s">
        <v>3997</v>
      </c>
      <c r="E46" s="550"/>
      <c r="F46" s="788">
        <v>12</v>
      </c>
      <c r="G46" s="788">
        <v>16</v>
      </c>
      <c r="H46" s="550"/>
      <c r="I46" s="550"/>
      <c r="J46" s="550" t="s">
        <v>22</v>
      </c>
      <c r="K46" s="550"/>
      <c r="L46" s="550"/>
      <c r="M46" s="550"/>
      <c r="N46" s="550"/>
      <c r="O46" s="550"/>
      <c r="P46" s="1505" t="s">
        <v>19</v>
      </c>
      <c r="Q46" s="1506"/>
    </row>
    <row r="47" spans="1:18" s="539" customFormat="1" x14ac:dyDescent="0.25">
      <c r="A47" s="854" t="s">
        <v>520</v>
      </c>
      <c r="B47" s="540" t="s">
        <v>4042</v>
      </c>
      <c r="C47" s="541" t="s">
        <v>4041</v>
      </c>
      <c r="D47" s="556" t="s">
        <v>3999</v>
      </c>
      <c r="E47" s="554"/>
      <c r="F47" s="789">
        <v>12</v>
      </c>
      <c r="G47" s="789">
        <v>16</v>
      </c>
      <c r="H47" s="555"/>
      <c r="I47" s="555"/>
      <c r="J47" s="555" t="s">
        <v>22</v>
      </c>
      <c r="K47" s="555"/>
      <c r="L47" s="555"/>
      <c r="M47" s="555"/>
      <c r="N47" s="555"/>
      <c r="O47" s="555"/>
      <c r="P47" s="1505" t="s">
        <v>19</v>
      </c>
      <c r="Q47" s="1506"/>
    </row>
    <row r="48" spans="1:18" s="539" customFormat="1" x14ac:dyDescent="0.25">
      <c r="A48" s="854" t="s">
        <v>521</v>
      </c>
      <c r="B48" s="540" t="s">
        <v>4043</v>
      </c>
      <c r="C48" s="541" t="s">
        <v>4041</v>
      </c>
      <c r="D48" s="557" t="s">
        <v>4001</v>
      </c>
      <c r="E48" s="558"/>
      <c r="F48" s="788">
        <v>2</v>
      </c>
      <c r="G48" s="788"/>
      <c r="H48" s="550"/>
      <c r="I48" s="550"/>
      <c r="J48" s="550"/>
      <c r="K48" s="550"/>
      <c r="L48" s="550"/>
      <c r="M48" s="550" t="s">
        <v>22</v>
      </c>
      <c r="N48" s="550" t="s">
        <v>22</v>
      </c>
      <c r="O48" s="550"/>
      <c r="P48" s="1505" t="s">
        <v>19</v>
      </c>
      <c r="Q48" s="1506"/>
    </row>
    <row r="49" spans="1:18" s="539" customFormat="1" x14ac:dyDescent="0.25">
      <c r="A49" s="854" t="s">
        <v>522</v>
      </c>
      <c r="B49" s="540" t="s">
        <v>4044</v>
      </c>
      <c r="C49" s="541" t="s">
        <v>4041</v>
      </c>
      <c r="D49" s="559" t="s">
        <v>4045</v>
      </c>
      <c r="E49" s="558"/>
      <c r="F49" s="788">
        <v>2</v>
      </c>
      <c r="G49" s="788"/>
      <c r="H49" s="550"/>
      <c r="I49" s="550"/>
      <c r="J49" s="550"/>
      <c r="K49" s="550"/>
      <c r="L49" s="550"/>
      <c r="M49" s="550" t="s">
        <v>22</v>
      </c>
      <c r="N49" s="550" t="s">
        <v>22</v>
      </c>
      <c r="O49" s="550"/>
      <c r="P49" s="1505" t="s">
        <v>19</v>
      </c>
      <c r="Q49" s="1506"/>
    </row>
    <row r="50" spans="1:18" s="539" customFormat="1" x14ac:dyDescent="0.25">
      <c r="A50" s="854" t="s">
        <v>523</v>
      </c>
      <c r="B50" s="540" t="s">
        <v>4046</v>
      </c>
      <c r="C50" s="541" t="s">
        <v>4041</v>
      </c>
      <c r="D50" s="549" t="s">
        <v>4005</v>
      </c>
      <c r="E50" s="550"/>
      <c r="F50" s="788">
        <v>2</v>
      </c>
      <c r="G50" s="788">
        <v>16</v>
      </c>
      <c r="H50" s="550"/>
      <c r="I50" s="550"/>
      <c r="J50" s="550"/>
      <c r="K50" s="550"/>
      <c r="L50" s="550"/>
      <c r="M50" s="550" t="s">
        <v>22</v>
      </c>
      <c r="N50" s="550" t="s">
        <v>22</v>
      </c>
      <c r="O50" s="550"/>
      <c r="P50" s="1505" t="s">
        <v>19</v>
      </c>
      <c r="Q50" s="1506"/>
    </row>
    <row r="51" spans="1:18" s="539" customFormat="1" ht="15.75" thickBot="1" x14ac:dyDescent="0.3">
      <c r="A51" s="855" t="s">
        <v>524</v>
      </c>
      <c r="B51" s="848" t="s">
        <v>4047</v>
      </c>
      <c r="C51" s="848" t="s">
        <v>4041</v>
      </c>
      <c r="D51" s="848" t="s">
        <v>20</v>
      </c>
      <c r="E51" s="849"/>
      <c r="F51" s="850">
        <v>1</v>
      </c>
      <c r="G51" s="850">
        <v>16</v>
      </c>
      <c r="H51" s="849"/>
      <c r="I51" s="849"/>
      <c r="J51" s="849"/>
      <c r="K51" s="849"/>
      <c r="L51" s="849"/>
      <c r="M51" s="849"/>
      <c r="N51" s="849"/>
      <c r="O51" s="849" t="s">
        <v>22</v>
      </c>
      <c r="P51" s="851"/>
      <c r="Q51" s="918">
        <f>F51*G51*ROUND(P51, 2)</f>
        <v>0</v>
      </c>
    </row>
    <row r="52" spans="1:18" s="539" customFormat="1" x14ac:dyDescent="0.25">
      <c r="A52" s="948"/>
      <c r="B52" s="1637" t="s">
        <v>4213</v>
      </c>
      <c r="C52" s="1637"/>
      <c r="D52" s="1637"/>
      <c r="E52" s="1637"/>
      <c r="F52" s="1637"/>
      <c r="G52" s="1637"/>
      <c r="H52" s="1637"/>
      <c r="I52" s="1637"/>
      <c r="J52" s="1637"/>
      <c r="K52" s="1637"/>
      <c r="L52" s="1637"/>
      <c r="M52" s="1637"/>
      <c r="N52" s="1637"/>
      <c r="O52" s="1637"/>
      <c r="P52" s="1637"/>
      <c r="Q52" s="1638"/>
    </row>
    <row r="53" spans="1:18" s="539" customFormat="1" x14ac:dyDescent="0.25">
      <c r="A53" s="854" t="s">
        <v>525</v>
      </c>
      <c r="B53" s="540" t="s">
        <v>4214</v>
      </c>
      <c r="C53" s="541" t="s">
        <v>4215</v>
      </c>
      <c r="D53" s="548" t="s">
        <v>3997</v>
      </c>
      <c r="E53" s="550"/>
      <c r="F53" s="788">
        <v>12</v>
      </c>
      <c r="G53" s="788">
        <v>19</v>
      </c>
      <c r="H53" s="550"/>
      <c r="I53" s="550"/>
      <c r="J53" s="550" t="s">
        <v>22</v>
      </c>
      <c r="K53" s="550"/>
      <c r="L53" s="550"/>
      <c r="M53" s="550"/>
      <c r="N53" s="550"/>
      <c r="O53" s="550"/>
      <c r="P53" s="1505" t="s">
        <v>19</v>
      </c>
      <c r="Q53" s="1506"/>
    </row>
    <row r="54" spans="1:18" s="539" customFormat="1" x14ac:dyDescent="0.25">
      <c r="A54" s="854" t="s">
        <v>526</v>
      </c>
      <c r="B54" s="540" t="s">
        <v>4216</v>
      </c>
      <c r="C54" s="541" t="s">
        <v>4215</v>
      </c>
      <c r="D54" s="556" t="s">
        <v>3999</v>
      </c>
      <c r="E54" s="554"/>
      <c r="F54" s="789">
        <v>12</v>
      </c>
      <c r="G54" s="789">
        <v>19</v>
      </c>
      <c r="H54" s="555"/>
      <c r="I54" s="555"/>
      <c r="J54" s="555" t="s">
        <v>22</v>
      </c>
      <c r="K54" s="555"/>
      <c r="L54" s="555"/>
      <c r="M54" s="555"/>
      <c r="N54" s="555"/>
      <c r="O54" s="555"/>
      <c r="P54" s="1505" t="s">
        <v>19</v>
      </c>
      <c r="Q54" s="1506"/>
    </row>
    <row r="55" spans="1:18" s="539" customFormat="1" x14ac:dyDescent="0.25">
      <c r="A55" s="854" t="s">
        <v>527</v>
      </c>
      <c r="B55" s="540" t="s">
        <v>4217</v>
      </c>
      <c r="C55" s="541" t="s">
        <v>4215</v>
      </c>
      <c r="D55" s="557" t="s">
        <v>4001</v>
      </c>
      <c r="E55" s="558"/>
      <c r="F55" s="788">
        <v>2</v>
      </c>
      <c r="G55" s="788"/>
      <c r="H55" s="550"/>
      <c r="I55" s="550"/>
      <c r="J55" s="550"/>
      <c r="K55" s="550"/>
      <c r="L55" s="550"/>
      <c r="M55" s="550" t="s">
        <v>22</v>
      </c>
      <c r="N55" s="550" t="s">
        <v>22</v>
      </c>
      <c r="O55" s="550"/>
      <c r="P55" s="1505" t="s">
        <v>19</v>
      </c>
      <c r="Q55" s="1506"/>
    </row>
    <row r="56" spans="1:18" s="539" customFormat="1" x14ac:dyDescent="0.25">
      <c r="A56" s="854" t="s">
        <v>528</v>
      </c>
      <c r="B56" s="540" t="s">
        <v>4218</v>
      </c>
      <c r="C56" s="541" t="s">
        <v>4215</v>
      </c>
      <c r="D56" s="559" t="s">
        <v>4045</v>
      </c>
      <c r="E56" s="558"/>
      <c r="F56" s="788">
        <v>2</v>
      </c>
      <c r="G56" s="788"/>
      <c r="H56" s="550"/>
      <c r="I56" s="550"/>
      <c r="J56" s="550"/>
      <c r="K56" s="550"/>
      <c r="L56" s="550"/>
      <c r="M56" s="550" t="s">
        <v>22</v>
      </c>
      <c r="N56" s="550" t="s">
        <v>22</v>
      </c>
      <c r="O56" s="550"/>
      <c r="P56" s="1505" t="s">
        <v>19</v>
      </c>
      <c r="Q56" s="1506"/>
    </row>
    <row r="57" spans="1:18" s="539" customFormat="1" x14ac:dyDescent="0.25">
      <c r="A57" s="854" t="s">
        <v>529</v>
      </c>
      <c r="B57" s="540" t="s">
        <v>4219</v>
      </c>
      <c r="C57" s="541" t="s">
        <v>4215</v>
      </c>
      <c r="D57" s="549" t="s">
        <v>4005</v>
      </c>
      <c r="E57" s="550"/>
      <c r="F57" s="788">
        <v>2</v>
      </c>
      <c r="G57" s="788">
        <v>19</v>
      </c>
      <c r="H57" s="550"/>
      <c r="I57" s="550"/>
      <c r="J57" s="550"/>
      <c r="K57" s="550"/>
      <c r="L57" s="550"/>
      <c r="M57" s="550" t="s">
        <v>22</v>
      </c>
      <c r="N57" s="550" t="s">
        <v>22</v>
      </c>
      <c r="O57" s="550"/>
      <c r="P57" s="1505" t="s">
        <v>19</v>
      </c>
      <c r="Q57" s="1506"/>
    </row>
    <row r="58" spans="1:18" s="539" customFormat="1" ht="15.75" thickBot="1" x14ac:dyDescent="0.3">
      <c r="A58" s="949" t="s">
        <v>530</v>
      </c>
      <c r="B58" s="552" t="s">
        <v>4220</v>
      </c>
      <c r="C58" s="552" t="s">
        <v>4215</v>
      </c>
      <c r="D58" s="552" t="s">
        <v>20</v>
      </c>
      <c r="E58" s="555"/>
      <c r="F58" s="555">
        <v>0.25</v>
      </c>
      <c r="G58" s="789">
        <v>19</v>
      </c>
      <c r="H58" s="555"/>
      <c r="I58" s="555"/>
      <c r="J58" s="555"/>
      <c r="K58" s="555"/>
      <c r="L58" s="555"/>
      <c r="M58" s="555"/>
      <c r="N58" s="555"/>
      <c r="O58" s="555" t="s">
        <v>22</v>
      </c>
      <c r="P58" s="852"/>
      <c r="Q58" s="994">
        <f>F58*G58*ROUND(P58, 2)</f>
        <v>0</v>
      </c>
      <c r="R58" s="566"/>
    </row>
    <row r="59" spans="1:18" s="539" customFormat="1" x14ac:dyDescent="0.25">
      <c r="A59" s="1344"/>
      <c r="B59" s="1630" t="s">
        <v>4234</v>
      </c>
      <c r="C59" s="1630"/>
      <c r="D59" s="1630"/>
      <c r="E59" s="1630"/>
      <c r="F59" s="1630"/>
      <c r="G59" s="1630"/>
      <c r="H59" s="1630"/>
      <c r="I59" s="1630"/>
      <c r="J59" s="1630"/>
      <c r="K59" s="1630"/>
      <c r="L59" s="1630"/>
      <c r="M59" s="1630"/>
      <c r="N59" s="1630"/>
      <c r="O59" s="1630"/>
      <c r="P59" s="1630"/>
      <c r="Q59" s="1631"/>
      <c r="R59" s="566"/>
    </row>
    <row r="60" spans="1:18" s="539" customFormat="1" x14ac:dyDescent="0.25">
      <c r="A60" s="1345" t="s">
        <v>531</v>
      </c>
      <c r="B60" s="1346" t="s">
        <v>4235</v>
      </c>
      <c r="C60" s="1346" t="s">
        <v>4215</v>
      </c>
      <c r="D60" s="1346" t="s">
        <v>4236</v>
      </c>
      <c r="E60" s="1336"/>
      <c r="F60" s="1336">
        <v>12</v>
      </c>
      <c r="G60" s="1336">
        <v>2</v>
      </c>
      <c r="H60" s="1336"/>
      <c r="I60" s="1336"/>
      <c r="J60" s="1336" t="s">
        <v>22</v>
      </c>
      <c r="K60" s="1336"/>
      <c r="L60" s="1336"/>
      <c r="M60" s="1336"/>
      <c r="N60" s="1336"/>
      <c r="O60" s="1336"/>
      <c r="P60" s="1623" t="s">
        <v>19</v>
      </c>
      <c r="Q60" s="1624"/>
      <c r="R60" s="566"/>
    </row>
    <row r="61" spans="1:18" s="539" customFormat="1" x14ac:dyDescent="0.25">
      <c r="A61" s="1345" t="s">
        <v>532</v>
      </c>
      <c r="B61" s="1346" t="s">
        <v>4237</v>
      </c>
      <c r="C61" s="1346" t="s">
        <v>4215</v>
      </c>
      <c r="D61" s="1347" t="s">
        <v>4238</v>
      </c>
      <c r="E61" s="1348"/>
      <c r="F61" s="1336">
        <v>12</v>
      </c>
      <c r="G61" s="1336">
        <v>2</v>
      </c>
      <c r="H61" s="1336"/>
      <c r="I61" s="1336"/>
      <c r="J61" s="1336" t="s">
        <v>22</v>
      </c>
      <c r="K61" s="1336"/>
      <c r="L61" s="1336"/>
      <c r="M61" s="1336"/>
      <c r="N61" s="1336"/>
      <c r="O61" s="1336"/>
      <c r="P61" s="1623" t="s">
        <v>19</v>
      </c>
      <c r="Q61" s="1624"/>
      <c r="R61" s="566"/>
    </row>
    <row r="62" spans="1:18" s="539" customFormat="1" x14ac:dyDescent="0.25">
      <c r="A62" s="1345" t="s">
        <v>533</v>
      </c>
      <c r="B62" s="1346" t="s">
        <v>4239</v>
      </c>
      <c r="C62" s="1346" t="s">
        <v>4215</v>
      </c>
      <c r="D62" s="1347" t="s">
        <v>4240</v>
      </c>
      <c r="E62" s="1348"/>
      <c r="F62" s="1336">
        <v>2</v>
      </c>
      <c r="G62" s="1336">
        <v>2</v>
      </c>
      <c r="H62" s="1336"/>
      <c r="I62" s="1336"/>
      <c r="J62" s="1336"/>
      <c r="K62" s="1336"/>
      <c r="L62" s="1336"/>
      <c r="M62" s="1336" t="s">
        <v>22</v>
      </c>
      <c r="N62" s="1336" t="s">
        <v>22</v>
      </c>
      <c r="O62" s="1336"/>
      <c r="P62" s="1623" t="s">
        <v>19</v>
      </c>
      <c r="Q62" s="1624"/>
      <c r="R62" s="566"/>
    </row>
    <row r="63" spans="1:18" s="539" customFormat="1" x14ac:dyDescent="0.25">
      <c r="A63" s="1345" t="s">
        <v>534</v>
      </c>
      <c r="B63" s="1346" t="s">
        <v>4241</v>
      </c>
      <c r="C63" s="1346" t="s">
        <v>4215</v>
      </c>
      <c r="D63" s="1347" t="s">
        <v>4242</v>
      </c>
      <c r="E63" s="1348"/>
      <c r="F63" s="1336">
        <v>4</v>
      </c>
      <c r="G63" s="1336">
        <v>2</v>
      </c>
      <c r="H63" s="1336"/>
      <c r="I63" s="1336"/>
      <c r="J63" s="1336"/>
      <c r="K63" s="1336"/>
      <c r="L63" s="1336" t="s">
        <v>22</v>
      </c>
      <c r="M63" s="1336"/>
      <c r="N63" s="1336"/>
      <c r="O63" s="1336"/>
      <c r="P63" s="1623" t="s">
        <v>19</v>
      </c>
      <c r="Q63" s="1624"/>
      <c r="R63" s="566"/>
    </row>
    <row r="64" spans="1:18" s="539" customFormat="1" ht="15.75" thickBot="1" x14ac:dyDescent="0.3">
      <c r="A64" s="1349" t="s">
        <v>535</v>
      </c>
      <c r="B64" s="1350" t="s">
        <v>4243</v>
      </c>
      <c r="C64" s="1350" t="s">
        <v>4215</v>
      </c>
      <c r="D64" s="1351" t="s">
        <v>4244</v>
      </c>
      <c r="E64" s="1352" t="s">
        <v>3752</v>
      </c>
      <c r="F64" s="1353">
        <v>2</v>
      </c>
      <c r="G64" s="1353">
        <v>2</v>
      </c>
      <c r="H64" s="1353"/>
      <c r="I64" s="1353"/>
      <c r="J64" s="1353"/>
      <c r="K64" s="1353"/>
      <c r="L64" s="1353"/>
      <c r="M64" s="1353" t="s">
        <v>22</v>
      </c>
      <c r="N64" s="1353" t="s">
        <v>22</v>
      </c>
      <c r="O64" s="1353"/>
      <c r="P64" s="1354"/>
      <c r="Q64" s="918">
        <f>F64*G64*ROUND(P64, 2)</f>
        <v>0</v>
      </c>
      <c r="R64" s="566"/>
    </row>
    <row r="65" spans="1:17" ht="15.75" thickBot="1" x14ac:dyDescent="0.3">
      <c r="P65" s="875" t="s">
        <v>76</v>
      </c>
      <c r="Q65" s="571">
        <f>SUM(Q15,Q23,Q30,Q37,Q44,Q58,Q51,Q64)</f>
        <v>0</v>
      </c>
    </row>
    <row r="67" spans="1:17" x14ac:dyDescent="0.25">
      <c r="A67" s="567"/>
      <c r="B67" s="568"/>
    </row>
    <row r="68" spans="1:17" x14ac:dyDescent="0.25">
      <c r="A68" s="567"/>
      <c r="B68" s="568"/>
    </row>
  </sheetData>
  <sheetProtection algorithmName="SHA-512" hashValue="hmwgpWsar6mxqkIGVMntq/v070M63zmRyevDywrZDheodRaZaUYWvavlU9cFASptMTeFAoUXVGKci7j6K9gYpA==" saltValue="09uzK7jjG+QxgniXHvr1dQ==" spinCount="100000" sheet="1" objects="1" scenarios="1" sort="0" autoFilter="0" pivotTables="0"/>
  <mergeCells count="66">
    <mergeCell ref="P56:Q56"/>
    <mergeCell ref="P57:Q57"/>
    <mergeCell ref="P49:Q49"/>
    <mergeCell ref="P50:Q50"/>
    <mergeCell ref="B52:Q52"/>
    <mergeCell ref="P53:Q53"/>
    <mergeCell ref="P54:Q54"/>
    <mergeCell ref="P55:Q55"/>
    <mergeCell ref="P48:Q48"/>
    <mergeCell ref="P35:Q35"/>
    <mergeCell ref="P36:Q36"/>
    <mergeCell ref="B38:Q38"/>
    <mergeCell ref="P39:Q39"/>
    <mergeCell ref="P40:Q40"/>
    <mergeCell ref="P41:Q41"/>
    <mergeCell ref="P42:Q42"/>
    <mergeCell ref="P43:Q43"/>
    <mergeCell ref="B45:Q45"/>
    <mergeCell ref="P46:Q46"/>
    <mergeCell ref="P47:Q47"/>
    <mergeCell ref="P34:Q34"/>
    <mergeCell ref="P21:Q21"/>
    <mergeCell ref="P22:Q22"/>
    <mergeCell ref="B24:Q24"/>
    <mergeCell ref="P25:Q25"/>
    <mergeCell ref="P26:Q26"/>
    <mergeCell ref="P27:Q27"/>
    <mergeCell ref="P28:Q28"/>
    <mergeCell ref="P29:Q29"/>
    <mergeCell ref="B31:Q31"/>
    <mergeCell ref="P32:Q32"/>
    <mergeCell ref="P33:Q33"/>
    <mergeCell ref="P20:Q20"/>
    <mergeCell ref="B8:Q8"/>
    <mergeCell ref="P9:Q9"/>
    <mergeCell ref="P10:Q10"/>
    <mergeCell ref="P11:Q11"/>
    <mergeCell ref="P12:Q12"/>
    <mergeCell ref="P13:Q13"/>
    <mergeCell ref="P14:Q14"/>
    <mergeCell ref="B16:Q16"/>
    <mergeCell ref="P17:Q17"/>
    <mergeCell ref="P18:Q18"/>
    <mergeCell ref="P19:Q19"/>
    <mergeCell ref="F5:F7"/>
    <mergeCell ref="G5:G7"/>
    <mergeCell ref="H5:O5"/>
    <mergeCell ref="P5:P7"/>
    <mergeCell ref="Q5:Q7"/>
    <mergeCell ref="H6:K6"/>
    <mergeCell ref="L6:N6"/>
    <mergeCell ref="A1:F1"/>
    <mergeCell ref="G1:Q1"/>
    <mergeCell ref="A2:Q2"/>
    <mergeCell ref="A3:Q3"/>
    <mergeCell ref="A4:Q4"/>
    <mergeCell ref="A5:A7"/>
    <mergeCell ref="B5:B7"/>
    <mergeCell ref="C5:C7"/>
    <mergeCell ref="D5:D7"/>
    <mergeCell ref="E5:E7"/>
    <mergeCell ref="B59:Q59"/>
    <mergeCell ref="P60:Q60"/>
    <mergeCell ref="P61:Q61"/>
    <mergeCell ref="P62:Q62"/>
    <mergeCell ref="P63:Q63"/>
  </mergeCells>
  <pageMargins left="0.39370078740157483" right="0.39370078740157483" top="0.39370078740157483" bottom="0.39370078740157483" header="0.19685039370078741" footer="0.19685039370078741"/>
  <pageSetup paperSize="9" scale="76" fitToHeight="0" orientation="landscape" horizontalDpi="4294967295" verticalDpi="4294967295" r:id="rId1"/>
  <headerFooter>
    <oddFooter>Strana &amp;P z &amp;N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>
    <tabColor rgb="FF92D050"/>
    <pageSetUpPr fitToPage="1"/>
  </sheetPr>
  <dimension ref="A1:T102"/>
  <sheetViews>
    <sheetView workbookViewId="0">
      <selection activeCell="A3" sqref="A3:R3"/>
    </sheetView>
  </sheetViews>
  <sheetFormatPr defaultColWidth="9.140625" defaultRowHeight="15" x14ac:dyDescent="0.25"/>
  <cols>
    <col min="1" max="1" width="5.7109375" style="1446" customWidth="1"/>
    <col min="2" max="2" width="10.7109375" style="17" customWidth="1"/>
    <col min="3" max="3" width="16.5703125" style="17" customWidth="1"/>
    <col min="4" max="4" width="58.7109375" style="17" customWidth="1"/>
    <col min="5" max="5" width="6.7109375" style="77" customWidth="1"/>
    <col min="6" max="6" width="7.7109375" style="1446" customWidth="1"/>
    <col min="7" max="7" width="8.28515625" style="1446" bestFit="1" customWidth="1"/>
    <col min="8" max="16" width="5.7109375" style="1446" customWidth="1"/>
    <col min="17" max="17" width="11.7109375" style="1446" customWidth="1"/>
    <col min="18" max="18" width="13.7109375" style="1446" customWidth="1"/>
    <col min="19" max="19" width="9.140625" style="17"/>
    <col min="20" max="20" width="11.85546875" style="17" bestFit="1" customWidth="1"/>
    <col min="21" max="16384" width="9.140625" style="17"/>
  </cols>
  <sheetData>
    <row r="1" spans="1:20" ht="54" customHeight="1" x14ac:dyDescent="0.25">
      <c r="A1" s="1543"/>
      <c r="B1" s="1543"/>
      <c r="C1" s="1543"/>
      <c r="D1" s="1543"/>
      <c r="E1" s="1543"/>
      <c r="F1" s="1543"/>
      <c r="G1" s="1544" t="s">
        <v>3721</v>
      </c>
      <c r="H1" s="1544"/>
      <c r="I1" s="1544"/>
      <c r="J1" s="1544"/>
      <c r="K1" s="1544"/>
      <c r="L1" s="1544"/>
      <c r="M1" s="1544"/>
      <c r="N1" s="1544"/>
      <c r="O1" s="1544"/>
      <c r="P1" s="1544"/>
      <c r="Q1" s="1544"/>
      <c r="R1" s="1544"/>
    </row>
    <row r="2" spans="1:20" ht="15.75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  <c r="J2" s="1540"/>
      <c r="K2" s="1540"/>
      <c r="L2" s="1540"/>
      <c r="M2" s="1540"/>
      <c r="N2" s="1540"/>
      <c r="O2" s="1540"/>
      <c r="P2" s="1540"/>
      <c r="Q2" s="1540"/>
      <c r="R2" s="1540"/>
    </row>
    <row r="3" spans="1:20" ht="15.75" x14ac:dyDescent="0.25">
      <c r="A3" s="1540" t="s">
        <v>759</v>
      </c>
      <c r="B3" s="1540"/>
      <c r="C3" s="1540"/>
      <c r="D3" s="1540"/>
      <c r="E3" s="1540"/>
      <c r="F3" s="1540"/>
      <c r="G3" s="1540"/>
      <c r="H3" s="1540"/>
      <c r="I3" s="1540"/>
      <c r="J3" s="1540"/>
      <c r="K3" s="1540"/>
      <c r="L3" s="1540"/>
      <c r="M3" s="1540"/>
      <c r="N3" s="1540"/>
      <c r="O3" s="1540"/>
      <c r="P3" s="1540"/>
      <c r="Q3" s="1540"/>
      <c r="R3" s="1540"/>
    </row>
    <row r="4" spans="1:20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  <c r="J4" s="1547"/>
      <c r="K4" s="1547"/>
      <c r="L4" s="1547"/>
      <c r="M4" s="1547"/>
      <c r="N4" s="1547"/>
      <c r="O4" s="1547"/>
      <c r="P4" s="1547"/>
      <c r="Q4" s="1547"/>
      <c r="R4" s="1547"/>
    </row>
    <row r="5" spans="1:20" ht="15" customHeight="1" x14ac:dyDescent="0.25">
      <c r="A5" s="1558" t="s">
        <v>486</v>
      </c>
      <c r="B5" s="1560" t="s">
        <v>0</v>
      </c>
      <c r="C5" s="1560" t="s">
        <v>1</v>
      </c>
      <c r="D5" s="1560" t="s">
        <v>2</v>
      </c>
      <c r="E5" s="1566" t="s">
        <v>3751</v>
      </c>
      <c r="F5" s="1558" t="s">
        <v>3</v>
      </c>
      <c r="G5" s="1558" t="s">
        <v>3762</v>
      </c>
      <c r="H5" s="1644" t="s">
        <v>7</v>
      </c>
      <c r="I5" s="1645"/>
      <c r="J5" s="1645"/>
      <c r="K5" s="1645"/>
      <c r="L5" s="1645"/>
      <c r="M5" s="1645"/>
      <c r="N5" s="1645"/>
      <c r="O5" s="1645"/>
      <c r="P5" s="1646"/>
      <c r="Q5" s="1558" t="s">
        <v>4407</v>
      </c>
      <c r="R5" s="1514" t="s">
        <v>4408</v>
      </c>
    </row>
    <row r="6" spans="1:20" ht="15" customHeight="1" x14ac:dyDescent="0.25">
      <c r="A6" s="1559"/>
      <c r="B6" s="1559"/>
      <c r="C6" s="1559"/>
      <c r="D6" s="1559"/>
      <c r="E6" s="1567"/>
      <c r="F6" s="1561"/>
      <c r="G6" s="1561"/>
      <c r="H6" s="1562" t="s">
        <v>5</v>
      </c>
      <c r="I6" s="1563"/>
      <c r="J6" s="1563"/>
      <c r="K6" s="1563"/>
      <c r="L6" s="1563" t="s">
        <v>6</v>
      </c>
      <c r="M6" s="1563"/>
      <c r="N6" s="1563"/>
      <c r="O6" s="1563" t="s">
        <v>8</v>
      </c>
      <c r="P6" s="1643"/>
      <c r="Q6" s="1561"/>
      <c r="R6" s="1515"/>
    </row>
    <row r="7" spans="1:20" ht="65.099999999999994" customHeight="1" thickBot="1" x14ac:dyDescent="0.3">
      <c r="A7" s="1619"/>
      <c r="B7" s="1619"/>
      <c r="C7" s="1619"/>
      <c r="D7" s="1619"/>
      <c r="E7" s="1614"/>
      <c r="F7" s="1620"/>
      <c r="G7" s="1620"/>
      <c r="H7" s="1281" t="s">
        <v>11</v>
      </c>
      <c r="I7" s="1283" t="s">
        <v>238</v>
      </c>
      <c r="J7" s="1282" t="s">
        <v>237</v>
      </c>
      <c r="K7" s="1283" t="s">
        <v>12</v>
      </c>
      <c r="L7" s="1283" t="s">
        <v>27</v>
      </c>
      <c r="M7" s="1283" t="s">
        <v>13</v>
      </c>
      <c r="N7" s="1283" t="s">
        <v>14</v>
      </c>
      <c r="O7" s="1283" t="s">
        <v>15</v>
      </c>
      <c r="P7" s="1284" t="s">
        <v>239</v>
      </c>
      <c r="Q7" s="1620"/>
      <c r="R7" s="1640"/>
    </row>
    <row r="8" spans="1:20" s="76" customFormat="1" ht="15" customHeight="1" x14ac:dyDescent="0.25">
      <c r="A8" s="895"/>
      <c r="B8" s="1641" t="s">
        <v>250</v>
      </c>
      <c r="C8" s="1641"/>
      <c r="D8" s="1641"/>
      <c r="E8" s="1641"/>
      <c r="F8" s="1641"/>
      <c r="G8" s="1641"/>
      <c r="H8" s="1641"/>
      <c r="I8" s="1641"/>
      <c r="J8" s="1641"/>
      <c r="K8" s="1641"/>
      <c r="L8" s="1641"/>
      <c r="M8" s="1641"/>
      <c r="N8" s="1641"/>
      <c r="O8" s="1641"/>
      <c r="P8" s="1641"/>
      <c r="Q8" s="1641"/>
      <c r="R8" s="1642"/>
    </row>
    <row r="9" spans="1:20" s="76" customFormat="1" ht="38.25" x14ac:dyDescent="0.25">
      <c r="A9" s="862" t="s">
        <v>487</v>
      </c>
      <c r="B9" s="1442"/>
      <c r="C9" s="1572" t="s">
        <v>2748</v>
      </c>
      <c r="D9" s="14" t="s">
        <v>4245</v>
      </c>
      <c r="E9" s="1467"/>
      <c r="F9" s="1442">
        <v>2</v>
      </c>
      <c r="G9" s="1442">
        <v>16</v>
      </c>
      <c r="H9" s="1442"/>
      <c r="I9" s="1442"/>
      <c r="J9" s="1442"/>
      <c r="K9" s="1442"/>
      <c r="L9" s="1442"/>
      <c r="M9" s="1442" t="s">
        <v>22</v>
      </c>
      <c r="N9" s="1442" t="s">
        <v>22</v>
      </c>
      <c r="O9" s="1442"/>
      <c r="P9" s="1442"/>
      <c r="Q9" s="2"/>
      <c r="R9" s="889">
        <f>F9*G9*ROUND(Q9, 2)</f>
        <v>0</v>
      </c>
      <c r="S9" s="412"/>
      <c r="T9" s="412"/>
    </row>
    <row r="10" spans="1:20" s="76" customFormat="1" ht="38.25" x14ac:dyDescent="0.25">
      <c r="A10" s="862" t="s">
        <v>488</v>
      </c>
      <c r="B10" s="1442"/>
      <c r="C10" s="1577"/>
      <c r="D10" s="14" t="s">
        <v>4246</v>
      </c>
      <c r="E10" s="87"/>
      <c r="F10" s="1442">
        <v>2</v>
      </c>
      <c r="G10" s="1442">
        <v>16</v>
      </c>
      <c r="H10" s="1442"/>
      <c r="I10" s="1442"/>
      <c r="J10" s="1442"/>
      <c r="K10" s="1442"/>
      <c r="L10" s="1442"/>
      <c r="M10" s="1442" t="s">
        <v>22</v>
      </c>
      <c r="N10" s="1442" t="s">
        <v>22</v>
      </c>
      <c r="O10" s="1442"/>
      <c r="P10" s="19"/>
      <c r="Q10" s="2"/>
      <c r="R10" s="889">
        <f>F10*G10*ROUND(Q10, 2)</f>
        <v>0</v>
      </c>
      <c r="S10" s="412"/>
      <c r="T10" s="412"/>
    </row>
    <row r="11" spans="1:20" s="76" customFormat="1" ht="25.5" x14ac:dyDescent="0.25">
      <c r="A11" s="862" t="s">
        <v>489</v>
      </c>
      <c r="B11" s="1442"/>
      <c r="C11" s="1577"/>
      <c r="D11" s="14" t="s">
        <v>4248</v>
      </c>
      <c r="E11" s="87"/>
      <c r="F11" s="1442">
        <v>2</v>
      </c>
      <c r="G11" s="1442">
        <v>16</v>
      </c>
      <c r="H11" s="1442"/>
      <c r="I11" s="1442"/>
      <c r="J11" s="1442"/>
      <c r="K11" s="1442"/>
      <c r="L11" s="1442"/>
      <c r="M11" s="1442" t="s">
        <v>22</v>
      </c>
      <c r="N11" s="1442" t="s">
        <v>22</v>
      </c>
      <c r="O11" s="1442"/>
      <c r="P11" s="19"/>
      <c r="Q11" s="2"/>
      <c r="R11" s="889">
        <f>F11*G11*ROUND(Q11, 2)</f>
        <v>0</v>
      </c>
      <c r="S11" s="412"/>
      <c r="T11" s="412"/>
    </row>
    <row r="12" spans="1:20" s="76" customFormat="1" x14ac:dyDescent="0.25">
      <c r="A12" s="862" t="s">
        <v>490</v>
      </c>
      <c r="B12" s="1442"/>
      <c r="C12" s="1577"/>
      <c r="D12" s="14" t="s">
        <v>4327</v>
      </c>
      <c r="E12" s="1442"/>
      <c r="F12" s="1442">
        <v>2</v>
      </c>
      <c r="G12" s="1442">
        <v>16</v>
      </c>
      <c r="H12" s="1442"/>
      <c r="I12" s="1442"/>
      <c r="J12" s="1442"/>
      <c r="K12" s="1442"/>
      <c r="L12" s="1442"/>
      <c r="M12" s="1442" t="s">
        <v>22</v>
      </c>
      <c r="N12" s="1442" t="s">
        <v>22</v>
      </c>
      <c r="O12" s="1442"/>
      <c r="P12" s="19"/>
      <c r="Q12" s="2"/>
      <c r="R12" s="889">
        <f>F12*G12*ROUND(Q12, 2)</f>
        <v>0</v>
      </c>
      <c r="S12" s="412"/>
      <c r="T12" s="412"/>
    </row>
    <row r="13" spans="1:20" s="76" customFormat="1" ht="25.5" x14ac:dyDescent="0.25">
      <c r="A13" s="862" t="s">
        <v>491</v>
      </c>
      <c r="B13" s="1442"/>
      <c r="C13" s="1577"/>
      <c r="D13" s="14" t="s">
        <v>4328</v>
      </c>
      <c r="E13" s="1439"/>
      <c r="F13" s="1442">
        <v>6</v>
      </c>
      <c r="G13" s="1442">
        <v>12</v>
      </c>
      <c r="H13" s="1442"/>
      <c r="I13" s="1442" t="s">
        <v>22</v>
      </c>
      <c r="J13" s="1442"/>
      <c r="K13" s="1442"/>
      <c r="L13" s="1442"/>
      <c r="M13" s="1442"/>
      <c r="N13" s="1442"/>
      <c r="O13" s="1442"/>
      <c r="P13" s="1442"/>
      <c r="Q13" s="1527" t="s">
        <v>19</v>
      </c>
      <c r="R13" s="1528"/>
      <c r="S13" s="455"/>
      <c r="T13" s="412"/>
    </row>
    <row r="14" spans="1:20" s="76" customFormat="1" ht="25.5" x14ac:dyDescent="0.25">
      <c r="A14" s="862" t="s">
        <v>492</v>
      </c>
      <c r="B14" s="1442"/>
      <c r="C14" s="1577"/>
      <c r="D14" s="14" t="s">
        <v>4330</v>
      </c>
      <c r="E14" s="1439"/>
      <c r="F14" s="1442">
        <v>12</v>
      </c>
      <c r="G14" s="1442">
        <v>16</v>
      </c>
      <c r="H14" s="1442" t="s">
        <v>22</v>
      </c>
      <c r="I14" s="1442"/>
      <c r="J14" s="1442"/>
      <c r="K14" s="1442"/>
      <c r="L14" s="1442"/>
      <c r="M14" s="1442"/>
      <c r="N14" s="1442"/>
      <c r="O14" s="1442"/>
      <c r="P14" s="19"/>
      <c r="Q14" s="1527" t="s">
        <v>19</v>
      </c>
      <c r="R14" s="1528"/>
      <c r="S14" s="455"/>
      <c r="T14" s="412"/>
    </row>
    <row r="15" spans="1:20" s="76" customFormat="1" x14ac:dyDescent="0.25">
      <c r="A15" s="862" t="s">
        <v>493</v>
      </c>
      <c r="B15" s="1442"/>
      <c r="C15" s="1577"/>
      <c r="D15" s="14" t="s">
        <v>4332</v>
      </c>
      <c r="E15" s="1439"/>
      <c r="F15" s="1442">
        <v>12</v>
      </c>
      <c r="G15" s="1442">
        <v>16</v>
      </c>
      <c r="H15" s="1442" t="s">
        <v>22</v>
      </c>
      <c r="I15" s="1442"/>
      <c r="J15" s="1442"/>
      <c r="K15" s="1442"/>
      <c r="L15" s="1442"/>
      <c r="M15" s="1442"/>
      <c r="N15" s="1442"/>
      <c r="O15" s="1442"/>
      <c r="P15" s="19"/>
      <c r="Q15" s="1527" t="s">
        <v>19</v>
      </c>
      <c r="R15" s="1528"/>
      <c r="S15" s="455"/>
      <c r="T15" s="412"/>
    </row>
    <row r="16" spans="1:20" s="76" customFormat="1" x14ac:dyDescent="0.25">
      <c r="A16" s="862" t="s">
        <v>494</v>
      </c>
      <c r="B16" s="1442"/>
      <c r="C16" s="1577"/>
      <c r="D16" s="14" t="s">
        <v>4333</v>
      </c>
      <c r="E16" s="1439"/>
      <c r="F16" s="1442">
        <v>1</v>
      </c>
      <c r="G16" s="1442">
        <v>16</v>
      </c>
      <c r="H16" s="1442"/>
      <c r="I16" s="1442"/>
      <c r="J16" s="1442"/>
      <c r="K16" s="1442"/>
      <c r="L16" s="1442"/>
      <c r="M16" s="1442"/>
      <c r="N16" s="1442" t="s">
        <v>22</v>
      </c>
      <c r="O16" s="1442"/>
      <c r="P16" s="19"/>
      <c r="Q16" s="2"/>
      <c r="R16" s="889">
        <f>F16*G16*ROUND(Q16, 2)</f>
        <v>0</v>
      </c>
      <c r="S16" s="455"/>
      <c r="T16" s="412"/>
    </row>
    <row r="17" spans="1:20" s="76" customFormat="1" x14ac:dyDescent="0.25">
      <c r="A17" s="862" t="s">
        <v>495</v>
      </c>
      <c r="B17" s="1442"/>
      <c r="C17" s="1577"/>
      <c r="D17" s="14" t="s">
        <v>4334</v>
      </c>
      <c r="E17" s="1439"/>
      <c r="F17" s="1442">
        <v>1</v>
      </c>
      <c r="G17" s="1442">
        <v>16</v>
      </c>
      <c r="H17" s="1442"/>
      <c r="I17" s="1442"/>
      <c r="J17" s="1442"/>
      <c r="K17" s="1442"/>
      <c r="L17" s="1442"/>
      <c r="M17" s="1442"/>
      <c r="N17" s="1442" t="s">
        <v>22</v>
      </c>
      <c r="O17" s="1442"/>
      <c r="P17" s="19"/>
      <c r="Q17" s="2"/>
      <c r="R17" s="889">
        <f>F17*G17*ROUND(Q17, 2)</f>
        <v>0</v>
      </c>
      <c r="S17" s="455"/>
      <c r="T17" s="412"/>
    </row>
    <row r="18" spans="1:20" s="76" customFormat="1" x14ac:dyDescent="0.25">
      <c r="A18" s="862" t="s">
        <v>496</v>
      </c>
      <c r="B18" s="1442"/>
      <c r="C18" s="1577"/>
      <c r="D18" s="14" t="s">
        <v>240</v>
      </c>
      <c r="E18" s="23"/>
      <c r="F18" s="1442">
        <v>2</v>
      </c>
      <c r="G18" s="1442">
        <v>16</v>
      </c>
      <c r="H18" s="1442"/>
      <c r="I18" s="1442"/>
      <c r="J18" s="1442"/>
      <c r="K18" s="1442"/>
      <c r="L18" s="1442"/>
      <c r="M18" s="1442" t="s">
        <v>22</v>
      </c>
      <c r="N18" s="1442" t="s">
        <v>22</v>
      </c>
      <c r="O18" s="1442"/>
      <c r="P18" s="19"/>
      <c r="Q18" s="2"/>
      <c r="R18" s="889">
        <f>F18*G18*ROUND(Q18, 2)</f>
        <v>0</v>
      </c>
      <c r="S18" s="455"/>
      <c r="T18" s="412"/>
    </row>
    <row r="19" spans="1:20" s="76" customFormat="1" ht="25.5" x14ac:dyDescent="0.25">
      <c r="A19" s="862" t="s">
        <v>497</v>
      </c>
      <c r="B19" s="1442"/>
      <c r="C19" s="1577"/>
      <c r="D19" s="14" t="s">
        <v>4331</v>
      </c>
      <c r="E19" s="1442"/>
      <c r="F19" s="1442">
        <v>1</v>
      </c>
      <c r="G19" s="1442">
        <v>12</v>
      </c>
      <c r="H19" s="1442"/>
      <c r="I19" s="1442"/>
      <c r="J19" s="1442"/>
      <c r="K19" s="1442"/>
      <c r="L19" s="1442"/>
      <c r="M19" s="1442"/>
      <c r="N19" s="1442" t="s">
        <v>22</v>
      </c>
      <c r="O19" s="1442"/>
      <c r="P19" s="1442"/>
      <c r="Q19" s="2"/>
      <c r="R19" s="889">
        <f>F19*G19*ROUND(Q19, 2)</f>
        <v>0</v>
      </c>
      <c r="S19" s="455"/>
      <c r="T19" s="412"/>
    </row>
    <row r="20" spans="1:20" s="76" customFormat="1" ht="25.5" x14ac:dyDescent="0.25">
      <c r="A20" s="862" t="s">
        <v>498</v>
      </c>
      <c r="B20" s="1442"/>
      <c r="C20" s="1577"/>
      <c r="D20" s="14" t="s">
        <v>4335</v>
      </c>
      <c r="E20" s="1440"/>
      <c r="F20" s="1442">
        <v>1</v>
      </c>
      <c r="G20" s="1442">
        <v>16</v>
      </c>
      <c r="H20" s="1442"/>
      <c r="I20" s="1442"/>
      <c r="J20" s="1442"/>
      <c r="K20" s="1442"/>
      <c r="L20" s="1442"/>
      <c r="M20" s="1442"/>
      <c r="N20" s="1442" t="s">
        <v>22</v>
      </c>
      <c r="O20" s="1442"/>
      <c r="P20" s="1442"/>
      <c r="Q20" s="2"/>
      <c r="R20" s="889">
        <f>F20*G20*ROUND(Q20, 2)</f>
        <v>0</v>
      </c>
      <c r="S20" s="455"/>
      <c r="T20" s="412"/>
    </row>
    <row r="21" spans="1:20" s="76" customFormat="1" x14ac:dyDescent="0.25">
      <c r="A21" s="862" t="s">
        <v>499</v>
      </c>
      <c r="B21" s="1442"/>
      <c r="C21" s="1577"/>
      <c r="D21" s="10" t="s">
        <v>241</v>
      </c>
      <c r="E21" s="1439"/>
      <c r="F21" s="1442">
        <v>6</v>
      </c>
      <c r="G21" s="1442">
        <v>16</v>
      </c>
      <c r="H21" s="1442"/>
      <c r="I21" s="1442" t="s">
        <v>22</v>
      </c>
      <c r="J21" s="1442"/>
      <c r="K21" s="1442"/>
      <c r="L21" s="1442"/>
      <c r="M21" s="1442"/>
      <c r="N21" s="1442"/>
      <c r="O21" s="1442"/>
      <c r="P21" s="1442"/>
      <c r="Q21" s="1527" t="s">
        <v>19</v>
      </c>
      <c r="R21" s="1528"/>
      <c r="S21" s="455"/>
      <c r="T21" s="412"/>
    </row>
    <row r="22" spans="1:20" s="76" customFormat="1" x14ac:dyDescent="0.25">
      <c r="A22" s="862" t="s">
        <v>500</v>
      </c>
      <c r="B22" s="473"/>
      <c r="C22" s="1577"/>
      <c r="D22" s="10" t="s">
        <v>4329</v>
      </c>
      <c r="E22" s="23"/>
      <c r="F22" s="1442">
        <v>1</v>
      </c>
      <c r="G22" s="1442">
        <v>16</v>
      </c>
      <c r="H22" s="1442"/>
      <c r="I22" s="1442"/>
      <c r="J22" s="1442"/>
      <c r="K22" s="1442"/>
      <c r="L22" s="1442"/>
      <c r="M22" s="1442"/>
      <c r="N22" s="1442" t="s">
        <v>22</v>
      </c>
      <c r="O22" s="1442"/>
      <c r="P22" s="1442"/>
      <c r="Q22" s="2"/>
      <c r="R22" s="889">
        <f t="shared" ref="R22:R27" si="0">F22*G22*ROUND(Q22, 2)</f>
        <v>0</v>
      </c>
      <c r="S22" s="455"/>
      <c r="T22" s="412"/>
    </row>
    <row r="23" spans="1:20" s="76" customFormat="1" x14ac:dyDescent="0.25">
      <c r="A23" s="862" t="s">
        <v>501</v>
      </c>
      <c r="B23" s="473"/>
      <c r="C23" s="1573"/>
      <c r="D23" s="10" t="s">
        <v>3525</v>
      </c>
      <c r="E23" s="23"/>
      <c r="F23" s="1442">
        <v>2</v>
      </c>
      <c r="G23" s="1442">
        <v>16</v>
      </c>
      <c r="H23" s="1442"/>
      <c r="I23" s="1442"/>
      <c r="J23" s="1442"/>
      <c r="K23" s="1442"/>
      <c r="L23" s="1442"/>
      <c r="M23" s="1442" t="s">
        <v>22</v>
      </c>
      <c r="N23" s="1442" t="s">
        <v>22</v>
      </c>
      <c r="O23" s="1442"/>
      <c r="P23" s="1442"/>
      <c r="Q23" s="2"/>
      <c r="R23" s="889">
        <f t="shared" si="0"/>
        <v>0</v>
      </c>
      <c r="S23" s="455"/>
      <c r="T23" s="412"/>
    </row>
    <row r="24" spans="1:20" s="76" customFormat="1" ht="25.5" x14ac:dyDescent="0.25">
      <c r="A24" s="862" t="s">
        <v>502</v>
      </c>
      <c r="B24" s="62"/>
      <c r="C24" s="15" t="s">
        <v>243</v>
      </c>
      <c r="D24" s="10" t="s">
        <v>242</v>
      </c>
      <c r="E24" s="1442"/>
      <c r="F24" s="1442">
        <v>2</v>
      </c>
      <c r="G24" s="1442">
        <v>16</v>
      </c>
      <c r="H24" s="1442"/>
      <c r="I24" s="1442"/>
      <c r="J24" s="1442"/>
      <c r="K24" s="1442"/>
      <c r="L24" s="1442"/>
      <c r="M24" s="1442" t="s">
        <v>22</v>
      </c>
      <c r="N24" s="1442" t="s">
        <v>22</v>
      </c>
      <c r="O24" s="1442"/>
      <c r="P24" s="1442"/>
      <c r="Q24" s="2"/>
      <c r="R24" s="889">
        <f t="shared" si="0"/>
        <v>0</v>
      </c>
      <c r="S24" s="412"/>
      <c r="T24" s="412"/>
    </row>
    <row r="25" spans="1:20" s="76" customFormat="1" ht="25.5" x14ac:dyDescent="0.25">
      <c r="A25" s="862" t="s">
        <v>503</v>
      </c>
      <c r="B25" s="62"/>
      <c r="C25" s="15" t="s">
        <v>244</v>
      </c>
      <c r="D25" s="10" t="s">
        <v>242</v>
      </c>
      <c r="E25" s="1439"/>
      <c r="F25" s="1442">
        <v>2</v>
      </c>
      <c r="G25" s="1442">
        <v>16</v>
      </c>
      <c r="H25" s="1442"/>
      <c r="I25" s="1442"/>
      <c r="J25" s="1442"/>
      <c r="K25" s="1442"/>
      <c r="L25" s="1442"/>
      <c r="M25" s="1442" t="s">
        <v>22</v>
      </c>
      <c r="N25" s="1442" t="s">
        <v>22</v>
      </c>
      <c r="O25" s="1442"/>
      <c r="P25" s="1442"/>
      <c r="Q25" s="2"/>
      <c r="R25" s="889">
        <f t="shared" si="0"/>
        <v>0</v>
      </c>
      <c r="S25" s="412"/>
      <c r="T25" s="412"/>
    </row>
    <row r="26" spans="1:20" s="76" customFormat="1" x14ac:dyDescent="0.25">
      <c r="A26" s="862" t="s">
        <v>504</v>
      </c>
      <c r="B26" s="63"/>
      <c r="C26" s="13" t="s">
        <v>2616</v>
      </c>
      <c r="D26" s="12" t="s">
        <v>2617</v>
      </c>
      <c r="E26" s="1440"/>
      <c r="F26" s="1440">
        <v>2</v>
      </c>
      <c r="G26" s="1440">
        <v>16</v>
      </c>
      <c r="H26" s="1440"/>
      <c r="I26" s="1440"/>
      <c r="J26" s="1440"/>
      <c r="K26" s="1440"/>
      <c r="L26" s="1440"/>
      <c r="M26" s="1440" t="s">
        <v>22</v>
      </c>
      <c r="N26" s="1440" t="s">
        <v>22</v>
      </c>
      <c r="O26" s="1440"/>
      <c r="P26" s="1440"/>
      <c r="Q26" s="2"/>
      <c r="R26" s="889">
        <f t="shared" si="0"/>
        <v>0</v>
      </c>
      <c r="S26" s="412"/>
      <c r="T26" s="412"/>
    </row>
    <row r="27" spans="1:20" s="76" customFormat="1" ht="15.75" thickBot="1" x14ac:dyDescent="0.3">
      <c r="A27" s="892" t="s">
        <v>505</v>
      </c>
      <c r="B27" s="63"/>
      <c r="C27" s="12" t="s">
        <v>245</v>
      </c>
      <c r="D27" s="1456" t="s">
        <v>20</v>
      </c>
      <c r="E27" s="1440"/>
      <c r="F27" s="1440">
        <v>1</v>
      </c>
      <c r="G27" s="1440">
        <v>16</v>
      </c>
      <c r="H27" s="1440"/>
      <c r="I27" s="1440"/>
      <c r="J27" s="1440"/>
      <c r="K27" s="1440"/>
      <c r="L27" s="1440"/>
      <c r="M27" s="1440"/>
      <c r="N27" s="1440"/>
      <c r="O27" s="1440" t="s">
        <v>22</v>
      </c>
      <c r="P27" s="1440"/>
      <c r="Q27" s="2"/>
      <c r="R27" s="889">
        <f t="shared" si="0"/>
        <v>0</v>
      </c>
      <c r="S27" s="412"/>
      <c r="T27" s="412"/>
    </row>
    <row r="28" spans="1:20" s="76" customFormat="1" x14ac:dyDescent="0.25">
      <c r="A28" s="886"/>
      <c r="B28" s="1556" t="s">
        <v>248</v>
      </c>
      <c r="C28" s="1556"/>
      <c r="D28" s="1556"/>
      <c r="E28" s="1556"/>
      <c r="F28" s="1556"/>
      <c r="G28" s="1556"/>
      <c r="H28" s="1556"/>
      <c r="I28" s="1556"/>
      <c r="J28" s="1556"/>
      <c r="K28" s="1556"/>
      <c r="L28" s="1556"/>
      <c r="M28" s="1556"/>
      <c r="N28" s="1556"/>
      <c r="O28" s="1556"/>
      <c r="P28" s="1556"/>
      <c r="Q28" s="1556"/>
      <c r="R28" s="1557"/>
      <c r="S28" s="412"/>
      <c r="T28" s="412"/>
    </row>
    <row r="29" spans="1:20" s="76" customFormat="1" ht="25.5" x14ac:dyDescent="0.25">
      <c r="A29" s="862" t="s">
        <v>506</v>
      </c>
      <c r="B29" s="62"/>
      <c r="C29" s="15" t="s">
        <v>251</v>
      </c>
      <c r="D29" s="10" t="s">
        <v>253</v>
      </c>
      <c r="E29" s="1439"/>
      <c r="F29" s="1442">
        <v>2</v>
      </c>
      <c r="G29" s="1442">
        <v>6</v>
      </c>
      <c r="H29" s="1442"/>
      <c r="I29" s="1442"/>
      <c r="J29" s="1442"/>
      <c r="K29" s="1442"/>
      <c r="L29" s="1442"/>
      <c r="M29" s="1442" t="s">
        <v>22</v>
      </c>
      <c r="N29" s="1442" t="s">
        <v>22</v>
      </c>
      <c r="O29" s="1442"/>
      <c r="P29" s="1442"/>
      <c r="Q29" s="2"/>
      <c r="R29" s="889">
        <f>F29*G29*ROUND(Q29, 2)</f>
        <v>0</v>
      </c>
      <c r="S29" s="412"/>
      <c r="T29" s="412"/>
    </row>
    <row r="30" spans="1:20" s="76" customFormat="1" x14ac:dyDescent="0.25">
      <c r="A30" s="862" t="s">
        <v>507</v>
      </c>
      <c r="B30" s="62"/>
      <c r="C30" s="15" t="s">
        <v>829</v>
      </c>
      <c r="D30" s="10" t="s">
        <v>254</v>
      </c>
      <c r="E30" s="1442"/>
      <c r="F30" s="1442">
        <v>2</v>
      </c>
      <c r="G30" s="1442">
        <v>6</v>
      </c>
      <c r="H30" s="1442"/>
      <c r="I30" s="1442"/>
      <c r="J30" s="1442"/>
      <c r="K30" s="1442"/>
      <c r="L30" s="1442"/>
      <c r="M30" s="1442" t="s">
        <v>22</v>
      </c>
      <c r="N30" s="1442" t="s">
        <v>22</v>
      </c>
      <c r="O30" s="1442"/>
      <c r="P30" s="1442"/>
      <c r="Q30" s="2"/>
      <c r="R30" s="889">
        <f>F30*G30*ROUND(Q30, 2)</f>
        <v>0</v>
      </c>
      <c r="S30" s="412"/>
      <c r="T30" s="412"/>
    </row>
    <row r="31" spans="1:20" s="76" customFormat="1" ht="25.5" x14ac:dyDescent="0.25">
      <c r="A31" s="862" t="s">
        <v>508</v>
      </c>
      <c r="B31" s="62"/>
      <c r="C31" s="15" t="s">
        <v>252</v>
      </c>
      <c r="D31" s="20" t="s">
        <v>20</v>
      </c>
      <c r="E31" s="23"/>
      <c r="F31" s="1442">
        <v>1</v>
      </c>
      <c r="G31" s="1442">
        <v>12</v>
      </c>
      <c r="H31" s="1442"/>
      <c r="I31" s="1442"/>
      <c r="J31" s="1442"/>
      <c r="K31" s="1442"/>
      <c r="L31" s="1442"/>
      <c r="M31" s="1442"/>
      <c r="N31" s="1442"/>
      <c r="O31" s="1442"/>
      <c r="P31" s="1442" t="s">
        <v>22</v>
      </c>
      <c r="Q31" s="2"/>
      <c r="R31" s="889">
        <f>F31*G31*ROUND(Q31, 2)</f>
        <v>0</v>
      </c>
      <c r="S31" s="412"/>
      <c r="T31" s="412"/>
    </row>
    <row r="32" spans="1:20" s="76" customFormat="1" ht="15.75" thickBot="1" x14ac:dyDescent="0.3">
      <c r="A32" s="892" t="s">
        <v>509</v>
      </c>
      <c r="B32" s="63"/>
      <c r="C32" s="12" t="s">
        <v>245</v>
      </c>
      <c r="D32" s="1456" t="s">
        <v>20</v>
      </c>
      <c r="E32" s="1440"/>
      <c r="F32" s="1440">
        <v>1</v>
      </c>
      <c r="G32" s="1440">
        <v>6</v>
      </c>
      <c r="H32" s="1440"/>
      <c r="I32" s="1440"/>
      <c r="J32" s="1440"/>
      <c r="K32" s="1440"/>
      <c r="L32" s="1440"/>
      <c r="M32" s="1440"/>
      <c r="N32" s="1440"/>
      <c r="O32" s="1440" t="s">
        <v>22</v>
      </c>
      <c r="P32" s="1440"/>
      <c r="Q32" s="2"/>
      <c r="R32" s="889">
        <f>F32*G32*ROUND(Q32, 2)</f>
        <v>0</v>
      </c>
      <c r="S32" s="412"/>
      <c r="T32" s="412"/>
    </row>
    <row r="33" spans="1:20" s="77" customFormat="1" x14ac:dyDescent="0.25">
      <c r="A33" s="886"/>
      <c r="B33" s="1556" t="s">
        <v>249</v>
      </c>
      <c r="C33" s="1556"/>
      <c r="D33" s="1556"/>
      <c r="E33" s="1556"/>
      <c r="F33" s="1556"/>
      <c r="G33" s="1556"/>
      <c r="H33" s="1556"/>
      <c r="I33" s="1556"/>
      <c r="J33" s="1556"/>
      <c r="K33" s="1556"/>
      <c r="L33" s="1556"/>
      <c r="M33" s="1556"/>
      <c r="N33" s="1556"/>
      <c r="O33" s="1556"/>
      <c r="P33" s="1556"/>
      <c r="Q33" s="1556"/>
      <c r="R33" s="1557"/>
      <c r="S33" s="412"/>
      <c r="T33" s="412"/>
    </row>
    <row r="34" spans="1:20" s="76" customFormat="1" ht="25.5" x14ac:dyDescent="0.25">
      <c r="A34" s="862" t="s">
        <v>510</v>
      </c>
      <c r="B34" s="62"/>
      <c r="C34" s="15" t="s">
        <v>252</v>
      </c>
      <c r="D34" s="20" t="s">
        <v>20</v>
      </c>
      <c r="E34" s="23"/>
      <c r="F34" s="1442">
        <v>1</v>
      </c>
      <c r="G34" s="1442">
        <v>4</v>
      </c>
      <c r="H34" s="1442"/>
      <c r="I34" s="1442"/>
      <c r="J34" s="1442"/>
      <c r="K34" s="1442"/>
      <c r="L34" s="1442"/>
      <c r="M34" s="1442"/>
      <c r="N34" s="1442"/>
      <c r="O34" s="1442"/>
      <c r="P34" s="1442" t="s">
        <v>22</v>
      </c>
      <c r="Q34" s="2"/>
      <c r="R34" s="889">
        <f>F34*G34*ROUND(Q34, 2)</f>
        <v>0</v>
      </c>
      <c r="S34" s="412"/>
      <c r="T34" s="412"/>
    </row>
    <row r="35" spans="1:20" s="76" customFormat="1" x14ac:dyDescent="0.25">
      <c r="A35" s="862" t="s">
        <v>511</v>
      </c>
      <c r="B35" s="62"/>
      <c r="C35" s="15" t="s">
        <v>255</v>
      </c>
      <c r="D35" s="10" t="s">
        <v>253</v>
      </c>
      <c r="E35" s="8"/>
      <c r="F35" s="1442">
        <v>2</v>
      </c>
      <c r="G35" s="1442">
        <v>2</v>
      </c>
      <c r="H35" s="1442"/>
      <c r="I35" s="1442"/>
      <c r="J35" s="1442"/>
      <c r="K35" s="1442"/>
      <c r="L35" s="1442"/>
      <c r="M35" s="1442" t="s">
        <v>22</v>
      </c>
      <c r="N35" s="1442" t="s">
        <v>22</v>
      </c>
      <c r="O35" s="1442"/>
      <c r="P35" s="1442"/>
      <c r="Q35" s="2"/>
      <c r="R35" s="889">
        <f>F35*G35*ROUND(Q35, 2)</f>
        <v>0</v>
      </c>
      <c r="S35" s="412"/>
      <c r="T35" s="412"/>
    </row>
    <row r="36" spans="1:20" s="76" customFormat="1" x14ac:dyDescent="0.25">
      <c r="A36" s="862" t="s">
        <v>512</v>
      </c>
      <c r="B36" s="62"/>
      <c r="C36" s="15" t="s">
        <v>256</v>
      </c>
      <c r="D36" s="10" t="s">
        <v>253</v>
      </c>
      <c r="E36" s="8"/>
      <c r="F36" s="1442">
        <v>2</v>
      </c>
      <c r="G36" s="1442">
        <v>2</v>
      </c>
      <c r="H36" s="1442"/>
      <c r="I36" s="1442"/>
      <c r="J36" s="1442"/>
      <c r="K36" s="1442"/>
      <c r="L36" s="1442"/>
      <c r="M36" s="1442" t="s">
        <v>22</v>
      </c>
      <c r="N36" s="1442" t="s">
        <v>22</v>
      </c>
      <c r="O36" s="1442"/>
      <c r="P36" s="1442"/>
      <c r="Q36" s="2"/>
      <c r="R36" s="889">
        <f>F36*G36*ROUND(Q36, 2)</f>
        <v>0</v>
      </c>
      <c r="S36" s="412"/>
      <c r="T36" s="412"/>
    </row>
    <row r="37" spans="1:20" s="76" customFormat="1" ht="51.75" thickBot="1" x14ac:dyDescent="0.3">
      <c r="A37" s="892" t="s">
        <v>513</v>
      </c>
      <c r="B37" s="63"/>
      <c r="C37" s="13" t="s">
        <v>257</v>
      </c>
      <c r="D37" s="12" t="s">
        <v>254</v>
      </c>
      <c r="E37" s="8"/>
      <c r="F37" s="1440">
        <v>2</v>
      </c>
      <c r="G37" s="1440">
        <v>2</v>
      </c>
      <c r="H37" s="1440"/>
      <c r="I37" s="1440"/>
      <c r="J37" s="1440"/>
      <c r="K37" s="1440"/>
      <c r="L37" s="1440"/>
      <c r="M37" s="1440" t="s">
        <v>22</v>
      </c>
      <c r="N37" s="1440" t="s">
        <v>22</v>
      </c>
      <c r="O37" s="1440"/>
      <c r="P37" s="1440"/>
      <c r="Q37" s="2"/>
      <c r="R37" s="941">
        <f>F37*G37*ROUND(Q37, 2)</f>
        <v>0</v>
      </c>
      <c r="S37" s="412"/>
      <c r="T37" s="412"/>
    </row>
    <row r="38" spans="1:20" s="76" customFormat="1" x14ac:dyDescent="0.25">
      <c r="A38" s="886"/>
      <c r="B38" s="1556" t="s">
        <v>835</v>
      </c>
      <c r="C38" s="1556"/>
      <c r="D38" s="1556"/>
      <c r="E38" s="1556"/>
      <c r="F38" s="1556"/>
      <c r="G38" s="1556"/>
      <c r="H38" s="1556"/>
      <c r="I38" s="1556"/>
      <c r="J38" s="1556"/>
      <c r="K38" s="1556"/>
      <c r="L38" s="1556"/>
      <c r="M38" s="1556"/>
      <c r="N38" s="1556"/>
      <c r="O38" s="1556"/>
      <c r="P38" s="1556"/>
      <c r="Q38" s="1556"/>
      <c r="R38" s="1557"/>
      <c r="S38" s="412"/>
      <c r="T38" s="412"/>
    </row>
    <row r="39" spans="1:20" s="76" customFormat="1" x14ac:dyDescent="0.25">
      <c r="A39" s="862" t="s">
        <v>514</v>
      </c>
      <c r="B39" s="62"/>
      <c r="C39" s="15" t="s">
        <v>2590</v>
      </c>
      <c r="D39" s="20" t="s">
        <v>4225</v>
      </c>
      <c r="E39" s="16"/>
      <c r="F39" s="1442">
        <v>2</v>
      </c>
      <c r="G39" s="1442">
        <v>4</v>
      </c>
      <c r="H39" s="1442"/>
      <c r="I39" s="1442"/>
      <c r="J39" s="1442"/>
      <c r="K39" s="1442"/>
      <c r="L39" s="1442"/>
      <c r="M39" s="1442" t="s">
        <v>22</v>
      </c>
      <c r="N39" s="1442" t="s">
        <v>22</v>
      </c>
      <c r="O39" s="1442"/>
      <c r="P39" s="1442"/>
      <c r="Q39" s="2"/>
      <c r="R39" s="889">
        <f>F39*G39*ROUND(Q39, 2)</f>
        <v>0</v>
      </c>
      <c r="S39" s="412"/>
      <c r="T39" s="412"/>
    </row>
    <row r="40" spans="1:20" s="76" customFormat="1" ht="15.75" thickBot="1" x14ac:dyDescent="0.3">
      <c r="A40" s="867" t="s">
        <v>515</v>
      </c>
      <c r="B40" s="945"/>
      <c r="C40" s="607" t="s">
        <v>2590</v>
      </c>
      <c r="D40" s="470" t="s">
        <v>2589</v>
      </c>
      <c r="E40" s="472"/>
      <c r="F40" s="472">
        <v>2</v>
      </c>
      <c r="G40" s="472">
        <v>3</v>
      </c>
      <c r="H40" s="472"/>
      <c r="I40" s="472"/>
      <c r="J40" s="472"/>
      <c r="K40" s="472"/>
      <c r="L40" s="472"/>
      <c r="M40" s="472" t="s">
        <v>22</v>
      </c>
      <c r="N40" s="472" t="s">
        <v>22</v>
      </c>
      <c r="O40" s="472"/>
      <c r="P40" s="472"/>
      <c r="Q40" s="911"/>
      <c r="R40" s="914">
        <f>F40*G40*ROUND(Q40, 2)</f>
        <v>0</v>
      </c>
      <c r="S40" s="412"/>
      <c r="T40" s="412"/>
    </row>
    <row r="41" spans="1:20" ht="15.75" thickBot="1" x14ac:dyDescent="0.3">
      <c r="A41" s="1378" t="s">
        <v>2543</v>
      </c>
      <c r="B41" s="1639" t="s">
        <v>4336</v>
      </c>
      <c r="C41" s="1639"/>
      <c r="D41" s="1639"/>
      <c r="E41" s="1639"/>
      <c r="F41" s="1379"/>
      <c r="G41" s="1379"/>
      <c r="Q41" s="904" t="s">
        <v>76</v>
      </c>
      <c r="R41" s="905">
        <f>SUM(R9:R12,R16:R20,R22:R27,R29:R32,R34:R37,R39:R40)</f>
        <v>0</v>
      </c>
      <c r="T41" s="413"/>
    </row>
    <row r="43" spans="1:20" x14ac:dyDescent="0.25">
      <c r="A43" s="78"/>
      <c r="B43" s="79"/>
      <c r="E43" s="1464"/>
    </row>
    <row r="44" spans="1:20" x14ac:dyDescent="0.25">
      <c r="E44" s="534"/>
    </row>
    <row r="45" spans="1:20" x14ac:dyDescent="0.25">
      <c r="E45" s="1464"/>
    </row>
    <row r="46" spans="1:20" x14ac:dyDescent="0.25">
      <c r="E46" s="1464"/>
    </row>
    <row r="47" spans="1:20" x14ac:dyDescent="0.25">
      <c r="E47" s="1464"/>
    </row>
    <row r="48" spans="1:20" x14ac:dyDescent="0.25">
      <c r="E48" s="1464"/>
    </row>
    <row r="49" spans="5:5" x14ac:dyDescent="0.25">
      <c r="E49" s="1464"/>
    </row>
    <row r="50" spans="5:5" x14ac:dyDescent="0.25">
      <c r="E50" s="1464"/>
    </row>
    <row r="51" spans="5:5" x14ac:dyDescent="0.25">
      <c r="E51" s="1464"/>
    </row>
    <row r="52" spans="5:5" x14ac:dyDescent="0.25">
      <c r="E52" s="1464"/>
    </row>
    <row r="53" spans="5:5" x14ac:dyDescent="0.25">
      <c r="E53" s="1464"/>
    </row>
    <row r="54" spans="5:5" x14ac:dyDescent="0.25">
      <c r="E54" s="1464"/>
    </row>
    <row r="55" spans="5:5" x14ac:dyDescent="0.25">
      <c r="E55" s="1464"/>
    </row>
    <row r="56" spans="5:5" x14ac:dyDescent="0.25">
      <c r="E56" s="1464"/>
    </row>
    <row r="57" spans="5:5" x14ac:dyDescent="0.25">
      <c r="E57" s="1464"/>
    </row>
    <row r="58" spans="5:5" x14ac:dyDescent="0.25">
      <c r="E58" s="1464"/>
    </row>
    <row r="59" spans="5:5" x14ac:dyDescent="0.25">
      <c r="E59" s="1464"/>
    </row>
    <row r="60" spans="5:5" x14ac:dyDescent="0.25">
      <c r="E60" s="534"/>
    </row>
    <row r="61" spans="5:5" x14ac:dyDescent="0.25">
      <c r="E61" s="1464"/>
    </row>
    <row r="62" spans="5:5" x14ac:dyDescent="0.25">
      <c r="E62" s="534"/>
    </row>
    <row r="63" spans="5:5" x14ac:dyDescent="0.25">
      <c r="E63" s="519"/>
    </row>
    <row r="64" spans="5:5" x14ac:dyDescent="0.25">
      <c r="E64" s="520"/>
    </row>
    <row r="65" spans="5:5" x14ac:dyDescent="0.25">
      <c r="E65" s="521"/>
    </row>
    <row r="66" spans="5:5" x14ac:dyDescent="0.25">
      <c r="E66" s="522"/>
    </row>
    <row r="67" spans="5:5" x14ac:dyDescent="0.25">
      <c r="E67" s="534"/>
    </row>
    <row r="68" spans="5:5" x14ac:dyDescent="0.25">
      <c r="E68" s="521"/>
    </row>
    <row r="69" spans="5:5" x14ac:dyDescent="0.25">
      <c r="E69" s="522"/>
    </row>
    <row r="70" spans="5:5" x14ac:dyDescent="0.25">
      <c r="E70" s="522"/>
    </row>
    <row r="71" spans="5:5" x14ac:dyDescent="0.25">
      <c r="E71" s="522"/>
    </row>
    <row r="72" spans="5:5" x14ac:dyDescent="0.25">
      <c r="E72" s="521"/>
    </row>
    <row r="73" spans="5:5" x14ac:dyDescent="0.25">
      <c r="E73" s="522"/>
    </row>
    <row r="74" spans="5:5" x14ac:dyDescent="0.25">
      <c r="E74" s="521"/>
    </row>
    <row r="75" spans="5:5" x14ac:dyDescent="0.25">
      <c r="E75" s="521"/>
    </row>
    <row r="76" spans="5:5" x14ac:dyDescent="0.25">
      <c r="E76" s="521"/>
    </row>
    <row r="77" spans="5:5" x14ac:dyDescent="0.25">
      <c r="E77" s="522"/>
    </row>
    <row r="78" spans="5:5" x14ac:dyDescent="0.25">
      <c r="E78" s="521"/>
    </row>
    <row r="79" spans="5:5" x14ac:dyDescent="0.25">
      <c r="E79" s="522"/>
    </row>
    <row r="80" spans="5:5" x14ac:dyDescent="0.25">
      <c r="E80" s="521"/>
    </row>
    <row r="81" spans="5:5" x14ac:dyDescent="0.25">
      <c r="E81" s="534"/>
    </row>
    <row r="82" spans="5:5" x14ac:dyDescent="0.25">
      <c r="E82" s="522"/>
    </row>
    <row r="83" spans="5:5" x14ac:dyDescent="0.25">
      <c r="E83" s="1464"/>
    </row>
    <row r="84" spans="5:5" x14ac:dyDescent="0.25">
      <c r="E84" s="1464"/>
    </row>
    <row r="85" spans="5:5" x14ac:dyDescent="0.25">
      <c r="E85" s="1464"/>
    </row>
    <row r="86" spans="5:5" x14ac:dyDescent="0.25">
      <c r="E86" s="1464"/>
    </row>
    <row r="87" spans="5:5" x14ac:dyDescent="0.25">
      <c r="E87" s="1464"/>
    </row>
    <row r="88" spans="5:5" x14ac:dyDescent="0.25">
      <c r="E88" s="534"/>
    </row>
    <row r="89" spans="5:5" x14ac:dyDescent="0.25">
      <c r="E89" s="1464"/>
    </row>
    <row r="90" spans="5:5" x14ac:dyDescent="0.25">
      <c r="E90" s="1464"/>
    </row>
    <row r="91" spans="5:5" x14ac:dyDescent="0.25">
      <c r="E91" s="1464"/>
    </row>
    <row r="92" spans="5:5" x14ac:dyDescent="0.25">
      <c r="E92" s="534"/>
    </row>
    <row r="93" spans="5:5" x14ac:dyDescent="0.25">
      <c r="E93" s="1464"/>
    </row>
    <row r="94" spans="5:5" x14ac:dyDescent="0.25">
      <c r="E94" s="1464"/>
    </row>
    <row r="95" spans="5:5" x14ac:dyDescent="0.25">
      <c r="E95" s="1464"/>
    </row>
    <row r="96" spans="5:5" x14ac:dyDescent="0.25">
      <c r="E96" s="1464"/>
    </row>
    <row r="97" spans="5:5" x14ac:dyDescent="0.25">
      <c r="E97" s="1464"/>
    </row>
    <row r="98" spans="5:5" x14ac:dyDescent="0.25">
      <c r="E98" s="534"/>
    </row>
    <row r="99" spans="5:5" x14ac:dyDescent="0.25">
      <c r="E99" s="1464"/>
    </row>
    <row r="100" spans="5:5" x14ac:dyDescent="0.25">
      <c r="E100" s="1464"/>
    </row>
    <row r="101" spans="5:5" x14ac:dyDescent="0.25">
      <c r="E101" s="534"/>
    </row>
    <row r="102" spans="5:5" x14ac:dyDescent="0.25">
      <c r="E102" s="521"/>
    </row>
  </sheetData>
  <sheetProtection algorithmName="SHA-512" hashValue="VAl03BTQ8g61Y0uh2H5rsSiOmNfyAlCRcZE9tNRw8B8vEapjA1krhCuVOwgkNSRirkkqWi9+tcRQx8P88Fogeg==" saltValue="GDynCP0bLfihA8f6E2kb7Q==" spinCount="100000" sheet="1" objects="1" scenarios="1" sort="0" autoFilter="0" pivotTables="0"/>
  <mergeCells count="28">
    <mergeCell ref="H5:P5"/>
    <mergeCell ref="Q5:Q7"/>
    <mergeCell ref="D5:D7"/>
    <mergeCell ref="C9:C23"/>
    <mergeCell ref="A5:A7"/>
    <mergeCell ref="C5:C7"/>
    <mergeCell ref="B5:B7"/>
    <mergeCell ref="F5:F7"/>
    <mergeCell ref="G5:G7"/>
    <mergeCell ref="E5:E7"/>
    <mergeCell ref="Q14:R14"/>
    <mergeCell ref="Q15:R15"/>
    <mergeCell ref="B41:E41"/>
    <mergeCell ref="B38:R38"/>
    <mergeCell ref="B28:R28"/>
    <mergeCell ref="B33:R33"/>
    <mergeCell ref="G1:R1"/>
    <mergeCell ref="A1:F1"/>
    <mergeCell ref="R5:R7"/>
    <mergeCell ref="H6:K6"/>
    <mergeCell ref="L6:N6"/>
    <mergeCell ref="A2:R2"/>
    <mergeCell ref="B8:R8"/>
    <mergeCell ref="Q21:R21"/>
    <mergeCell ref="O6:P6"/>
    <mergeCell ref="Q13:R13"/>
    <mergeCell ref="A3:R3"/>
    <mergeCell ref="A4:R4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2" fitToHeight="0" orientation="landscape" r:id="rId1"/>
  <headerFooter>
    <oddFooter>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5">
    <tabColor rgb="FF92D050"/>
    <pageSetUpPr fitToPage="1"/>
  </sheetPr>
  <dimension ref="A1:T47"/>
  <sheetViews>
    <sheetView workbookViewId="0">
      <selection activeCell="A3" sqref="A3:Q3"/>
    </sheetView>
  </sheetViews>
  <sheetFormatPr defaultColWidth="9.140625" defaultRowHeight="15" x14ac:dyDescent="0.25"/>
  <cols>
    <col min="1" max="1" width="5.7109375" style="1436" customWidth="1"/>
    <col min="2" max="2" width="10.7109375" style="538" customWidth="1"/>
    <col min="3" max="3" width="11.7109375" style="538" customWidth="1"/>
    <col min="4" max="4" width="58.7109375" style="538" customWidth="1"/>
    <col min="5" max="5" width="6.7109375" style="562" customWidth="1"/>
    <col min="6" max="6" width="7.7109375" style="1436" customWidth="1"/>
    <col min="7" max="7" width="8.28515625" style="1436" bestFit="1" customWidth="1"/>
    <col min="8" max="15" width="5.7109375" style="1436" customWidth="1"/>
    <col min="16" max="16" width="11.7109375" style="1436" customWidth="1"/>
    <col min="17" max="17" width="13.7109375" style="1436" customWidth="1"/>
    <col min="18" max="16384" width="9.140625" style="538"/>
  </cols>
  <sheetData>
    <row r="1" spans="1:20" ht="54" customHeight="1" x14ac:dyDescent="0.25">
      <c r="A1" s="1494"/>
      <c r="B1" s="1494"/>
      <c r="C1" s="1494"/>
      <c r="D1" s="1494"/>
      <c r="E1" s="1494"/>
      <c r="F1" s="1494"/>
      <c r="G1" s="1495" t="s">
        <v>2730</v>
      </c>
      <c r="H1" s="1496"/>
      <c r="I1" s="1496"/>
      <c r="J1" s="1496"/>
      <c r="K1" s="1496"/>
      <c r="L1" s="1496"/>
      <c r="M1" s="1496"/>
      <c r="N1" s="1496"/>
      <c r="O1" s="1496"/>
      <c r="P1" s="1496"/>
      <c r="Q1" s="1496"/>
    </row>
    <row r="2" spans="1:20" ht="15.75" x14ac:dyDescent="0.25">
      <c r="A2" s="1497" t="s">
        <v>828</v>
      </c>
      <c r="B2" s="1497"/>
      <c r="C2" s="1497"/>
      <c r="D2" s="1497"/>
      <c r="E2" s="1497"/>
      <c r="F2" s="1497"/>
      <c r="G2" s="1497"/>
      <c r="H2" s="1497"/>
      <c r="I2" s="1497"/>
      <c r="J2" s="1497"/>
      <c r="K2" s="1497"/>
      <c r="L2" s="1497"/>
      <c r="M2" s="1497"/>
      <c r="N2" s="1497"/>
      <c r="O2" s="1497"/>
      <c r="P2" s="1497"/>
      <c r="Q2" s="1497"/>
    </row>
    <row r="3" spans="1:20" ht="15.75" x14ac:dyDescent="0.25">
      <c r="A3" s="1497" t="s">
        <v>1309</v>
      </c>
      <c r="B3" s="1497"/>
      <c r="C3" s="1497"/>
      <c r="D3" s="1497"/>
      <c r="E3" s="1497"/>
      <c r="F3" s="1497"/>
      <c r="G3" s="1497"/>
      <c r="H3" s="1497"/>
      <c r="I3" s="1497"/>
      <c r="J3" s="1497"/>
      <c r="K3" s="1497"/>
      <c r="L3" s="1497"/>
      <c r="M3" s="1497"/>
      <c r="N3" s="1497"/>
      <c r="O3" s="1497"/>
      <c r="P3" s="1497"/>
      <c r="Q3" s="1497"/>
    </row>
    <row r="4" spans="1:20" ht="15.75" thickBot="1" x14ac:dyDescent="0.3">
      <c r="A4" s="1498"/>
      <c r="B4" s="1498"/>
      <c r="C4" s="1498"/>
      <c r="D4" s="1498"/>
      <c r="E4" s="1498"/>
      <c r="F4" s="1498"/>
      <c r="G4" s="1498"/>
      <c r="H4" s="1498"/>
      <c r="I4" s="1498"/>
      <c r="J4" s="1498"/>
      <c r="K4" s="1498"/>
      <c r="L4" s="1498"/>
      <c r="M4" s="1498"/>
      <c r="N4" s="1498"/>
      <c r="O4" s="1498"/>
      <c r="P4" s="1498"/>
      <c r="Q4" s="1498"/>
    </row>
    <row r="5" spans="1:20" ht="15" customHeight="1" x14ac:dyDescent="0.25">
      <c r="A5" s="1489" t="s">
        <v>486</v>
      </c>
      <c r="B5" s="1491" t="s">
        <v>0</v>
      </c>
      <c r="C5" s="1491" t="s">
        <v>1</v>
      </c>
      <c r="D5" s="1491" t="s">
        <v>2</v>
      </c>
      <c r="E5" s="1492" t="s">
        <v>3751</v>
      </c>
      <c r="F5" s="1489" t="s">
        <v>3</v>
      </c>
      <c r="G5" s="1489" t="s">
        <v>3761</v>
      </c>
      <c r="H5" s="1500" t="s">
        <v>7</v>
      </c>
      <c r="I5" s="1501"/>
      <c r="J5" s="1501"/>
      <c r="K5" s="1501"/>
      <c r="L5" s="1501"/>
      <c r="M5" s="1501"/>
      <c r="N5" s="1501"/>
      <c r="O5" s="1501"/>
      <c r="P5" s="1489" t="s">
        <v>4407</v>
      </c>
      <c r="Q5" s="1489" t="s">
        <v>4408</v>
      </c>
    </row>
    <row r="6" spans="1:20" ht="15" customHeight="1" x14ac:dyDescent="0.25">
      <c r="A6" s="1490"/>
      <c r="B6" s="1490"/>
      <c r="C6" s="1490"/>
      <c r="D6" s="1490"/>
      <c r="E6" s="1493"/>
      <c r="F6" s="1499"/>
      <c r="G6" s="1499"/>
      <c r="H6" s="1502" t="s">
        <v>5</v>
      </c>
      <c r="I6" s="1503"/>
      <c r="J6" s="1503"/>
      <c r="K6" s="1503"/>
      <c r="L6" s="1503" t="s">
        <v>6</v>
      </c>
      <c r="M6" s="1503"/>
      <c r="N6" s="1503"/>
      <c r="O6" s="1437" t="s">
        <v>8</v>
      </c>
      <c r="P6" s="1499"/>
      <c r="Q6" s="1499"/>
    </row>
    <row r="7" spans="1:20" ht="65.099999999999994" customHeight="1" thickBot="1" x14ac:dyDescent="0.3">
      <c r="A7" s="1490"/>
      <c r="B7" s="1490"/>
      <c r="C7" s="1490"/>
      <c r="D7" s="1490"/>
      <c r="E7" s="1493"/>
      <c r="F7" s="1499"/>
      <c r="G7" s="1499"/>
      <c r="H7" s="1259" t="s">
        <v>9</v>
      </c>
      <c r="I7" s="1260" t="s">
        <v>10</v>
      </c>
      <c r="J7" s="1260" t="s">
        <v>11</v>
      </c>
      <c r="K7" s="1261" t="s">
        <v>36</v>
      </c>
      <c r="L7" s="1261" t="s">
        <v>27</v>
      </c>
      <c r="M7" s="1261" t="s">
        <v>13</v>
      </c>
      <c r="N7" s="1261" t="s">
        <v>14</v>
      </c>
      <c r="O7" s="1261" t="s">
        <v>15</v>
      </c>
      <c r="P7" s="1499"/>
      <c r="Q7" s="1499"/>
    </row>
    <row r="8" spans="1:20" s="539" customFormat="1" x14ac:dyDescent="0.25">
      <c r="A8" s="1262"/>
      <c r="B8" s="1507" t="s">
        <v>4050</v>
      </c>
      <c r="C8" s="1507"/>
      <c r="D8" s="1507"/>
      <c r="E8" s="1507"/>
      <c r="F8" s="1507"/>
      <c r="G8" s="1507"/>
      <c r="H8" s="1507"/>
      <c r="I8" s="1507"/>
      <c r="J8" s="1507"/>
      <c r="K8" s="1507"/>
      <c r="L8" s="1507"/>
      <c r="M8" s="1507"/>
      <c r="N8" s="1507"/>
      <c r="O8" s="1507"/>
      <c r="P8" s="1507"/>
      <c r="Q8" s="1508"/>
    </row>
    <row r="9" spans="1:20" s="539" customFormat="1" x14ac:dyDescent="0.25">
      <c r="A9" s="854" t="s">
        <v>487</v>
      </c>
      <c r="B9" s="540" t="s">
        <v>4051</v>
      </c>
      <c r="C9" s="541" t="s">
        <v>4052</v>
      </c>
      <c r="D9" s="542" t="s">
        <v>4053</v>
      </c>
      <c r="E9" s="543"/>
      <c r="F9" s="787">
        <v>52</v>
      </c>
      <c r="G9" s="787">
        <v>4</v>
      </c>
      <c r="H9" s="544"/>
      <c r="I9" s="544" t="s">
        <v>22</v>
      </c>
      <c r="J9" s="544"/>
      <c r="K9" s="544"/>
      <c r="L9" s="544"/>
      <c r="M9" s="544"/>
      <c r="N9" s="544"/>
      <c r="O9" s="544"/>
      <c r="P9" s="1505" t="s">
        <v>19</v>
      </c>
      <c r="Q9" s="1506"/>
      <c r="T9" s="687"/>
    </row>
    <row r="10" spans="1:20" s="539" customFormat="1" x14ac:dyDescent="0.25">
      <c r="A10" s="854" t="s">
        <v>488</v>
      </c>
      <c r="B10" s="540" t="s">
        <v>4054</v>
      </c>
      <c r="C10" s="541" t="s">
        <v>4052</v>
      </c>
      <c r="D10" s="542" t="s">
        <v>4055</v>
      </c>
      <c r="E10" s="543"/>
      <c r="F10" s="787">
        <v>1</v>
      </c>
      <c r="G10" s="787">
        <v>1</v>
      </c>
      <c r="H10" s="544"/>
      <c r="I10" s="544"/>
      <c r="J10" s="544"/>
      <c r="K10" s="544"/>
      <c r="L10" s="544"/>
      <c r="M10" s="544"/>
      <c r="N10" s="544" t="s">
        <v>22</v>
      </c>
      <c r="O10" s="544"/>
      <c r="P10" s="1505" t="s">
        <v>19</v>
      </c>
      <c r="Q10" s="1506"/>
      <c r="T10" s="687"/>
    </row>
    <row r="11" spans="1:20" s="539" customFormat="1" ht="15.75" thickBot="1" x14ac:dyDescent="0.3">
      <c r="A11" s="854" t="s">
        <v>489</v>
      </c>
      <c r="B11" s="540" t="s">
        <v>4056</v>
      </c>
      <c r="C11" s="541" t="s">
        <v>4052</v>
      </c>
      <c r="D11" s="542" t="s">
        <v>20</v>
      </c>
      <c r="E11" s="543"/>
      <c r="F11" s="544">
        <v>0.2</v>
      </c>
      <c r="G11" s="787">
        <v>1</v>
      </c>
      <c r="H11" s="544"/>
      <c r="I11" s="544"/>
      <c r="J11" s="544"/>
      <c r="K11" s="544"/>
      <c r="L11" s="544"/>
      <c r="M11" s="544"/>
      <c r="N11" s="544"/>
      <c r="O11" s="544" t="s">
        <v>22</v>
      </c>
      <c r="P11" s="569"/>
      <c r="Q11" s="877">
        <f>F11*G11*ROUND(P11, 2)</f>
        <v>0</v>
      </c>
      <c r="T11" s="687"/>
    </row>
    <row r="12" spans="1:20" s="539" customFormat="1" x14ac:dyDescent="0.25">
      <c r="A12" s="878"/>
      <c r="B12" s="1509" t="s">
        <v>4057</v>
      </c>
      <c r="C12" s="1509"/>
      <c r="D12" s="1509"/>
      <c r="E12" s="1509"/>
      <c r="F12" s="1509"/>
      <c r="G12" s="1509"/>
      <c r="H12" s="1509"/>
      <c r="I12" s="1509"/>
      <c r="J12" s="1509"/>
      <c r="K12" s="1509"/>
      <c r="L12" s="1509"/>
      <c r="M12" s="1509"/>
      <c r="N12" s="1509"/>
      <c r="O12" s="1509"/>
      <c r="P12" s="1509"/>
      <c r="Q12" s="1510"/>
    </row>
    <row r="13" spans="1:20" s="539" customFormat="1" x14ac:dyDescent="0.25">
      <c r="A13" s="879" t="s">
        <v>490</v>
      </c>
      <c r="B13" s="547" t="s">
        <v>4058</v>
      </c>
      <c r="C13" s="548" t="s">
        <v>4059</v>
      </c>
      <c r="D13" s="1194" t="s">
        <v>4060</v>
      </c>
      <c r="E13" s="550"/>
      <c r="F13" s="788">
        <v>1</v>
      </c>
      <c r="G13" s="788">
        <v>2</v>
      </c>
      <c r="H13" s="550"/>
      <c r="I13" s="550"/>
      <c r="J13" s="550"/>
      <c r="K13" s="550"/>
      <c r="L13" s="550"/>
      <c r="M13" s="550"/>
      <c r="N13" s="544" t="s">
        <v>35</v>
      </c>
      <c r="O13" s="550"/>
      <c r="P13" s="1505" t="s">
        <v>19</v>
      </c>
      <c r="Q13" s="1506"/>
    </row>
    <row r="14" spans="1:20" s="539" customFormat="1" x14ac:dyDescent="0.25">
      <c r="A14" s="880" t="s">
        <v>491</v>
      </c>
      <c r="B14" s="551" t="s">
        <v>4061</v>
      </c>
      <c r="C14" s="552" t="s">
        <v>4059</v>
      </c>
      <c r="D14" s="556" t="s">
        <v>4062</v>
      </c>
      <c r="E14" s="554"/>
      <c r="F14" s="789">
        <v>1</v>
      </c>
      <c r="G14" s="789">
        <v>2</v>
      </c>
      <c r="H14" s="555"/>
      <c r="I14" s="555"/>
      <c r="J14" s="555"/>
      <c r="K14" s="555"/>
      <c r="L14" s="555"/>
      <c r="M14" s="555"/>
      <c r="N14" s="555" t="s">
        <v>22</v>
      </c>
      <c r="O14" s="555"/>
      <c r="P14" s="1505" t="s">
        <v>19</v>
      </c>
      <c r="Q14" s="1506"/>
    </row>
    <row r="15" spans="1:20" s="539" customFormat="1" ht="15.75" thickBot="1" x14ac:dyDescent="0.3">
      <c r="A15" s="879" t="s">
        <v>492</v>
      </c>
      <c r="B15" s="547" t="s">
        <v>4063</v>
      </c>
      <c r="C15" s="548" t="s">
        <v>4059</v>
      </c>
      <c r="D15" s="557" t="s">
        <v>21</v>
      </c>
      <c r="E15" s="558"/>
      <c r="F15" s="788">
        <v>1</v>
      </c>
      <c r="G15" s="788">
        <v>2</v>
      </c>
      <c r="H15" s="550"/>
      <c r="I15" s="550"/>
      <c r="J15" s="550"/>
      <c r="K15" s="550"/>
      <c r="L15" s="550"/>
      <c r="M15" s="550"/>
      <c r="N15" s="550" t="s">
        <v>22</v>
      </c>
      <c r="O15" s="550"/>
      <c r="P15" s="1505" t="s">
        <v>19</v>
      </c>
      <c r="Q15" s="1506"/>
    </row>
    <row r="16" spans="1:20" s="539" customFormat="1" x14ac:dyDescent="0.25">
      <c r="A16" s="878"/>
      <c r="B16" s="1509" t="s">
        <v>4064</v>
      </c>
      <c r="C16" s="1509"/>
      <c r="D16" s="1509"/>
      <c r="E16" s="1509"/>
      <c r="F16" s="1509"/>
      <c r="G16" s="1509"/>
      <c r="H16" s="1509"/>
      <c r="I16" s="1509"/>
      <c r="J16" s="1509"/>
      <c r="K16" s="1509"/>
      <c r="L16" s="1509"/>
      <c r="M16" s="1509"/>
      <c r="N16" s="1509"/>
      <c r="O16" s="1509"/>
      <c r="P16" s="1509"/>
      <c r="Q16" s="1510"/>
    </row>
    <row r="17" spans="1:20" s="539" customFormat="1" x14ac:dyDescent="0.25">
      <c r="A17" s="879" t="s">
        <v>493</v>
      </c>
      <c r="B17" s="547" t="s">
        <v>4065</v>
      </c>
      <c r="C17" s="548" t="s">
        <v>4066</v>
      </c>
      <c r="D17" s="1195" t="s">
        <v>4060</v>
      </c>
      <c r="E17" s="558"/>
      <c r="F17" s="788">
        <v>1</v>
      </c>
      <c r="G17" s="788">
        <v>2</v>
      </c>
      <c r="H17" s="550"/>
      <c r="I17" s="550"/>
      <c r="J17" s="550"/>
      <c r="K17" s="550"/>
      <c r="L17" s="550"/>
      <c r="M17" s="550"/>
      <c r="N17" s="544" t="s">
        <v>35</v>
      </c>
      <c r="O17" s="550"/>
      <c r="P17" s="1505" t="s">
        <v>19</v>
      </c>
      <c r="Q17" s="1506"/>
    </row>
    <row r="18" spans="1:20" s="539" customFormat="1" ht="15.75" thickBot="1" x14ac:dyDescent="0.3">
      <c r="A18" s="854" t="s">
        <v>494</v>
      </c>
      <c r="B18" s="540" t="s">
        <v>4067</v>
      </c>
      <c r="C18" s="541" t="s">
        <v>4066</v>
      </c>
      <c r="D18" s="541" t="s">
        <v>4068</v>
      </c>
      <c r="E18" s="544"/>
      <c r="F18" s="787">
        <v>1</v>
      </c>
      <c r="G18" s="787">
        <v>1</v>
      </c>
      <c r="H18" s="544"/>
      <c r="I18" s="544"/>
      <c r="J18" s="544"/>
      <c r="K18" s="544"/>
      <c r="L18" s="544"/>
      <c r="M18" s="544"/>
      <c r="N18" s="544" t="s">
        <v>22</v>
      </c>
      <c r="O18" s="544"/>
      <c r="P18" s="1505" t="s">
        <v>19</v>
      </c>
      <c r="Q18" s="1506"/>
    </row>
    <row r="19" spans="1:20" s="539" customFormat="1" x14ac:dyDescent="0.25">
      <c r="A19" s="878"/>
      <c r="B19" s="1509" t="s">
        <v>4069</v>
      </c>
      <c r="C19" s="1509"/>
      <c r="D19" s="1509"/>
      <c r="E19" s="1509"/>
      <c r="F19" s="1509"/>
      <c r="G19" s="1509"/>
      <c r="H19" s="1509"/>
      <c r="I19" s="1509"/>
      <c r="J19" s="1509"/>
      <c r="K19" s="1509"/>
      <c r="L19" s="1509"/>
      <c r="M19" s="1509"/>
      <c r="N19" s="1509"/>
      <c r="O19" s="1509"/>
      <c r="P19" s="1509"/>
      <c r="Q19" s="1510"/>
    </row>
    <row r="20" spans="1:20" s="539" customFormat="1" x14ac:dyDescent="0.25">
      <c r="A20" s="854" t="s">
        <v>495</v>
      </c>
      <c r="B20" s="540" t="s">
        <v>4070</v>
      </c>
      <c r="C20" s="541" t="s">
        <v>4071</v>
      </c>
      <c r="D20" s="1194" t="s">
        <v>4060</v>
      </c>
      <c r="E20" s="544"/>
      <c r="F20" s="787">
        <v>1</v>
      </c>
      <c r="G20" s="787">
        <v>2</v>
      </c>
      <c r="H20" s="544"/>
      <c r="I20" s="544"/>
      <c r="J20" s="544"/>
      <c r="K20" s="544"/>
      <c r="L20" s="544"/>
      <c r="M20" s="544"/>
      <c r="N20" s="544" t="s">
        <v>35</v>
      </c>
      <c r="O20" s="544"/>
      <c r="P20" s="1505" t="s">
        <v>19</v>
      </c>
      <c r="Q20" s="1506"/>
    </row>
    <row r="21" spans="1:20" s="539" customFormat="1" x14ac:dyDescent="0.25">
      <c r="A21" s="854" t="s">
        <v>496</v>
      </c>
      <c r="B21" s="540" t="s">
        <v>4072</v>
      </c>
      <c r="C21" s="541" t="s">
        <v>4071</v>
      </c>
      <c r="D21" s="541" t="s">
        <v>4068</v>
      </c>
      <c r="E21" s="544"/>
      <c r="F21" s="787">
        <v>1</v>
      </c>
      <c r="G21" s="787">
        <v>1</v>
      </c>
      <c r="H21" s="544"/>
      <c r="I21" s="544"/>
      <c r="J21" s="544"/>
      <c r="K21" s="544"/>
      <c r="L21" s="544"/>
      <c r="M21" s="544"/>
      <c r="N21" s="544" t="s">
        <v>22</v>
      </c>
      <c r="O21" s="544"/>
      <c r="P21" s="1505" t="s">
        <v>19</v>
      </c>
      <c r="Q21" s="1506"/>
    </row>
    <row r="22" spans="1:20" s="539" customFormat="1" ht="15.75" thickBot="1" x14ac:dyDescent="0.3">
      <c r="A22" s="854" t="s">
        <v>497</v>
      </c>
      <c r="B22" s="540" t="s">
        <v>4073</v>
      </c>
      <c r="C22" s="541" t="s">
        <v>4071</v>
      </c>
      <c r="D22" s="541" t="s">
        <v>4074</v>
      </c>
      <c r="E22" s="544"/>
      <c r="F22" s="787">
        <v>12</v>
      </c>
      <c r="G22" s="787">
        <v>1</v>
      </c>
      <c r="H22" s="544"/>
      <c r="I22" s="544"/>
      <c r="J22" s="544" t="s">
        <v>22</v>
      </c>
      <c r="K22" s="544"/>
      <c r="L22" s="544"/>
      <c r="M22" s="544"/>
      <c r="N22" s="544"/>
      <c r="O22" s="544"/>
      <c r="P22" s="1505" t="s">
        <v>19</v>
      </c>
      <c r="Q22" s="1506"/>
    </row>
    <row r="23" spans="1:20" s="539" customFormat="1" x14ac:dyDescent="0.25">
      <c r="A23" s="878"/>
      <c r="B23" s="1509" t="s">
        <v>4075</v>
      </c>
      <c r="C23" s="1509"/>
      <c r="D23" s="1509"/>
      <c r="E23" s="1509"/>
      <c r="F23" s="1509"/>
      <c r="G23" s="1509"/>
      <c r="H23" s="1509"/>
      <c r="I23" s="1509"/>
      <c r="J23" s="1509"/>
      <c r="K23" s="1509"/>
      <c r="L23" s="1509"/>
      <c r="M23" s="1509"/>
      <c r="N23" s="1509"/>
      <c r="O23" s="1509"/>
      <c r="P23" s="1509"/>
      <c r="Q23" s="1510"/>
    </row>
    <row r="24" spans="1:20" s="539" customFormat="1" ht="15.75" thickBot="1" x14ac:dyDescent="0.3">
      <c r="A24" s="881" t="s">
        <v>498</v>
      </c>
      <c r="B24" s="541" t="s">
        <v>4076</v>
      </c>
      <c r="C24" s="548" t="s">
        <v>4052</v>
      </c>
      <c r="D24" s="564" t="s">
        <v>4077</v>
      </c>
      <c r="E24" s="565"/>
      <c r="F24" s="790">
        <v>12</v>
      </c>
      <c r="G24" s="790">
        <v>1</v>
      </c>
      <c r="H24" s="565"/>
      <c r="I24" s="565"/>
      <c r="J24" s="565" t="s">
        <v>22</v>
      </c>
      <c r="K24" s="565"/>
      <c r="L24" s="565"/>
      <c r="M24" s="565"/>
      <c r="N24" s="565"/>
      <c r="O24" s="565"/>
      <c r="P24" s="1505" t="s">
        <v>19</v>
      </c>
      <c r="Q24" s="1506"/>
      <c r="R24" s="566"/>
    </row>
    <row r="25" spans="1:20" s="539" customFormat="1" ht="15.75" thickTop="1" x14ac:dyDescent="0.25">
      <c r="A25" s="853"/>
      <c r="B25" s="1511" t="s">
        <v>4078</v>
      </c>
      <c r="C25" s="1511"/>
      <c r="D25" s="1511"/>
      <c r="E25" s="1511"/>
      <c r="F25" s="1511"/>
      <c r="G25" s="1511"/>
      <c r="H25" s="1511"/>
      <c r="I25" s="1511"/>
      <c r="J25" s="1511"/>
      <c r="K25" s="1511"/>
      <c r="L25" s="1511"/>
      <c r="M25" s="1511"/>
      <c r="N25" s="1511"/>
      <c r="O25" s="1511"/>
      <c r="P25" s="1511"/>
      <c r="Q25" s="1512"/>
    </row>
    <row r="26" spans="1:20" s="539" customFormat="1" x14ac:dyDescent="0.25">
      <c r="A26" s="854" t="s">
        <v>499</v>
      </c>
      <c r="B26" s="540" t="s">
        <v>4079</v>
      </c>
      <c r="C26" s="541" t="s">
        <v>4080</v>
      </c>
      <c r="D26" s="542" t="s">
        <v>4081</v>
      </c>
      <c r="E26" s="543"/>
      <c r="F26" s="787">
        <v>52</v>
      </c>
      <c r="G26" s="787">
        <v>4</v>
      </c>
      <c r="H26" s="544"/>
      <c r="I26" s="544" t="s">
        <v>22</v>
      </c>
      <c r="J26" s="544"/>
      <c r="K26" s="544"/>
      <c r="L26" s="544"/>
      <c r="M26" s="544"/>
      <c r="N26" s="544"/>
      <c r="O26" s="544"/>
      <c r="P26" s="1505" t="s">
        <v>19</v>
      </c>
      <c r="Q26" s="1506"/>
      <c r="T26" s="687"/>
    </row>
    <row r="27" spans="1:20" s="539" customFormat="1" x14ac:dyDescent="0.25">
      <c r="A27" s="854" t="s">
        <v>500</v>
      </c>
      <c r="B27" s="540" t="s">
        <v>4082</v>
      </c>
      <c r="C27" s="541" t="s">
        <v>4080</v>
      </c>
      <c r="D27" s="542" t="s">
        <v>4055</v>
      </c>
      <c r="E27" s="543"/>
      <c r="F27" s="787">
        <v>1</v>
      </c>
      <c r="G27" s="787">
        <v>1</v>
      </c>
      <c r="H27" s="544"/>
      <c r="I27" s="544"/>
      <c r="J27" s="544"/>
      <c r="K27" s="544"/>
      <c r="L27" s="544"/>
      <c r="M27" s="544"/>
      <c r="N27" s="544" t="s">
        <v>22</v>
      </c>
      <c r="O27" s="544"/>
      <c r="P27" s="1505" t="s">
        <v>19</v>
      </c>
      <c r="Q27" s="1506"/>
      <c r="T27" s="687"/>
    </row>
    <row r="28" spans="1:20" s="539" customFormat="1" ht="15.75" thickBot="1" x14ac:dyDescent="0.3">
      <c r="A28" s="854" t="s">
        <v>501</v>
      </c>
      <c r="B28" s="540" t="s">
        <v>4083</v>
      </c>
      <c r="C28" s="541" t="s">
        <v>4080</v>
      </c>
      <c r="D28" s="542" t="s">
        <v>20</v>
      </c>
      <c r="E28" s="543"/>
      <c r="F28" s="544">
        <v>0.2</v>
      </c>
      <c r="G28" s="787">
        <v>1</v>
      </c>
      <c r="H28" s="544"/>
      <c r="I28" s="544"/>
      <c r="J28" s="544"/>
      <c r="K28" s="544"/>
      <c r="L28" s="544"/>
      <c r="M28" s="544"/>
      <c r="N28" s="544"/>
      <c r="O28" s="544" t="s">
        <v>22</v>
      </c>
      <c r="P28" s="569"/>
      <c r="Q28" s="877">
        <f>F28*G28*ROUND(P28, 2)</f>
        <v>0</v>
      </c>
      <c r="T28" s="687"/>
    </row>
    <row r="29" spans="1:20" s="539" customFormat="1" x14ac:dyDescent="0.25">
      <c r="A29" s="878"/>
      <c r="B29" s="1509" t="s">
        <v>4084</v>
      </c>
      <c r="C29" s="1509"/>
      <c r="D29" s="1509"/>
      <c r="E29" s="1509"/>
      <c r="F29" s="1509"/>
      <c r="G29" s="1509"/>
      <c r="H29" s="1509"/>
      <c r="I29" s="1509"/>
      <c r="J29" s="1509"/>
      <c r="K29" s="1509"/>
      <c r="L29" s="1509"/>
      <c r="M29" s="1509"/>
      <c r="N29" s="1509"/>
      <c r="O29" s="1509"/>
      <c r="P29" s="1509"/>
      <c r="Q29" s="1510"/>
    </row>
    <row r="30" spans="1:20" s="539" customFormat="1" x14ac:dyDescent="0.25">
      <c r="A30" s="879" t="s">
        <v>502</v>
      </c>
      <c r="B30" s="547" t="s">
        <v>4085</v>
      </c>
      <c r="C30" s="548" t="s">
        <v>4086</v>
      </c>
      <c r="D30" s="1194" t="s">
        <v>4060</v>
      </c>
      <c r="E30" s="550"/>
      <c r="F30" s="788">
        <v>1</v>
      </c>
      <c r="G30" s="788">
        <v>2</v>
      </c>
      <c r="H30" s="550"/>
      <c r="I30" s="550"/>
      <c r="J30" s="550"/>
      <c r="K30" s="550"/>
      <c r="L30" s="550"/>
      <c r="M30" s="550"/>
      <c r="N30" s="544" t="s">
        <v>35</v>
      </c>
      <c r="O30" s="550"/>
      <c r="P30" s="1505" t="s">
        <v>19</v>
      </c>
      <c r="Q30" s="1506"/>
    </row>
    <row r="31" spans="1:20" s="539" customFormat="1" x14ac:dyDescent="0.25">
      <c r="A31" s="880" t="s">
        <v>503</v>
      </c>
      <c r="B31" s="551" t="s">
        <v>4087</v>
      </c>
      <c r="C31" s="552" t="s">
        <v>4086</v>
      </c>
      <c r="D31" s="556" t="s">
        <v>4062</v>
      </c>
      <c r="E31" s="554"/>
      <c r="F31" s="789">
        <v>1</v>
      </c>
      <c r="G31" s="789">
        <v>2</v>
      </c>
      <c r="H31" s="555"/>
      <c r="I31" s="555"/>
      <c r="J31" s="555"/>
      <c r="K31" s="555"/>
      <c r="L31" s="555"/>
      <c r="M31" s="555"/>
      <c r="N31" s="555" t="s">
        <v>22</v>
      </c>
      <c r="O31" s="555"/>
      <c r="P31" s="1505" t="s">
        <v>19</v>
      </c>
      <c r="Q31" s="1506"/>
    </row>
    <row r="32" spans="1:20" s="539" customFormat="1" ht="15.75" thickBot="1" x14ac:dyDescent="0.3">
      <c r="A32" s="879" t="s">
        <v>504</v>
      </c>
      <c r="B32" s="547" t="s">
        <v>4088</v>
      </c>
      <c r="C32" s="548" t="s">
        <v>4086</v>
      </c>
      <c r="D32" s="557" t="s">
        <v>21</v>
      </c>
      <c r="E32" s="558"/>
      <c r="F32" s="788">
        <v>1</v>
      </c>
      <c r="G32" s="788">
        <v>2</v>
      </c>
      <c r="H32" s="550"/>
      <c r="I32" s="550"/>
      <c r="J32" s="550"/>
      <c r="K32" s="550"/>
      <c r="L32" s="550"/>
      <c r="M32" s="550"/>
      <c r="N32" s="550" t="s">
        <v>22</v>
      </c>
      <c r="O32" s="550"/>
      <c r="P32" s="1505" t="s">
        <v>19</v>
      </c>
      <c r="Q32" s="1506"/>
    </row>
    <row r="33" spans="1:18" s="539" customFormat="1" x14ac:dyDescent="0.25">
      <c r="A33" s="878"/>
      <c r="B33" s="1509" t="s">
        <v>4089</v>
      </c>
      <c r="C33" s="1509"/>
      <c r="D33" s="1509"/>
      <c r="E33" s="1509"/>
      <c r="F33" s="1509"/>
      <c r="G33" s="1509"/>
      <c r="H33" s="1509"/>
      <c r="I33" s="1509"/>
      <c r="J33" s="1509"/>
      <c r="K33" s="1509"/>
      <c r="L33" s="1509"/>
      <c r="M33" s="1509"/>
      <c r="N33" s="1509"/>
      <c r="O33" s="1509"/>
      <c r="P33" s="1509"/>
      <c r="Q33" s="1510"/>
    </row>
    <row r="34" spans="1:18" s="539" customFormat="1" x14ac:dyDescent="0.25">
      <c r="A34" s="879" t="s">
        <v>505</v>
      </c>
      <c r="B34" s="547" t="s">
        <v>4090</v>
      </c>
      <c r="C34" s="548" t="s">
        <v>4091</v>
      </c>
      <c r="D34" s="1195" t="s">
        <v>4060</v>
      </c>
      <c r="E34" s="558"/>
      <c r="F34" s="788">
        <v>1</v>
      </c>
      <c r="G34" s="788">
        <v>2</v>
      </c>
      <c r="H34" s="550"/>
      <c r="I34" s="550"/>
      <c r="J34" s="550"/>
      <c r="K34" s="550"/>
      <c r="L34" s="550"/>
      <c r="M34" s="550"/>
      <c r="N34" s="544" t="s">
        <v>35</v>
      </c>
      <c r="O34" s="550"/>
      <c r="P34" s="1505" t="s">
        <v>19</v>
      </c>
      <c r="Q34" s="1506"/>
    </row>
    <row r="35" spans="1:18" s="539" customFormat="1" ht="15.75" thickBot="1" x14ac:dyDescent="0.3">
      <c r="A35" s="854" t="s">
        <v>506</v>
      </c>
      <c r="B35" s="540" t="s">
        <v>4092</v>
      </c>
      <c r="C35" s="541" t="s">
        <v>4091</v>
      </c>
      <c r="D35" s="541" t="s">
        <v>4068</v>
      </c>
      <c r="E35" s="544"/>
      <c r="F35" s="787">
        <v>1</v>
      </c>
      <c r="G35" s="787">
        <v>1</v>
      </c>
      <c r="H35" s="544"/>
      <c r="I35" s="544"/>
      <c r="J35" s="544"/>
      <c r="K35" s="544"/>
      <c r="L35" s="544"/>
      <c r="M35" s="544"/>
      <c r="N35" s="544" t="s">
        <v>22</v>
      </c>
      <c r="O35" s="544"/>
      <c r="P35" s="1505" t="s">
        <v>19</v>
      </c>
      <c r="Q35" s="1506"/>
    </row>
    <row r="36" spans="1:18" s="539" customFormat="1" x14ac:dyDescent="0.25">
      <c r="A36" s="878"/>
      <c r="B36" s="1509" t="s">
        <v>4093</v>
      </c>
      <c r="C36" s="1509"/>
      <c r="D36" s="1509"/>
      <c r="E36" s="1509"/>
      <c r="F36" s="1509"/>
      <c r="G36" s="1509"/>
      <c r="H36" s="1509"/>
      <c r="I36" s="1509"/>
      <c r="J36" s="1509"/>
      <c r="K36" s="1509"/>
      <c r="L36" s="1509"/>
      <c r="M36" s="1509"/>
      <c r="N36" s="1509"/>
      <c r="O36" s="1509"/>
      <c r="P36" s="1509"/>
      <c r="Q36" s="1510"/>
    </row>
    <row r="37" spans="1:18" s="539" customFormat="1" x14ac:dyDescent="0.25">
      <c r="A37" s="854" t="s">
        <v>507</v>
      </c>
      <c r="B37" s="540" t="s">
        <v>4094</v>
      </c>
      <c r="C37" s="541" t="s">
        <v>4095</v>
      </c>
      <c r="D37" s="1194" t="s">
        <v>4060</v>
      </c>
      <c r="E37" s="544"/>
      <c r="F37" s="787">
        <v>1</v>
      </c>
      <c r="G37" s="787">
        <v>2</v>
      </c>
      <c r="H37" s="544"/>
      <c r="I37" s="544"/>
      <c r="J37" s="544"/>
      <c r="K37" s="544"/>
      <c r="L37" s="544"/>
      <c r="M37" s="544"/>
      <c r="N37" s="544" t="s">
        <v>35</v>
      </c>
      <c r="O37" s="544"/>
      <c r="P37" s="1505" t="s">
        <v>19</v>
      </c>
      <c r="Q37" s="1506"/>
    </row>
    <row r="38" spans="1:18" s="539" customFormat="1" x14ac:dyDescent="0.25">
      <c r="A38" s="854" t="s">
        <v>508</v>
      </c>
      <c r="B38" s="540" t="s">
        <v>4096</v>
      </c>
      <c r="C38" s="541" t="s">
        <v>4095</v>
      </c>
      <c r="D38" s="541" t="s">
        <v>4068</v>
      </c>
      <c r="E38" s="544"/>
      <c r="F38" s="787">
        <v>1</v>
      </c>
      <c r="G38" s="787">
        <v>1</v>
      </c>
      <c r="H38" s="544"/>
      <c r="I38" s="544"/>
      <c r="J38" s="544"/>
      <c r="K38" s="544"/>
      <c r="L38" s="544"/>
      <c r="M38" s="544"/>
      <c r="N38" s="544" t="s">
        <v>22</v>
      </c>
      <c r="O38" s="544"/>
      <c r="P38" s="1505" t="s">
        <v>19</v>
      </c>
      <c r="Q38" s="1506"/>
    </row>
    <row r="39" spans="1:18" s="539" customFormat="1" ht="15.75" thickBot="1" x14ac:dyDescent="0.3">
      <c r="A39" s="854" t="s">
        <v>509</v>
      </c>
      <c r="B39" s="540" t="s">
        <v>4097</v>
      </c>
      <c r="C39" s="541" t="s">
        <v>4095</v>
      </c>
      <c r="D39" s="541" t="s">
        <v>4074</v>
      </c>
      <c r="E39" s="544"/>
      <c r="F39" s="787">
        <v>12</v>
      </c>
      <c r="G39" s="787">
        <v>1</v>
      </c>
      <c r="H39" s="544"/>
      <c r="I39" s="544"/>
      <c r="J39" s="544" t="s">
        <v>22</v>
      </c>
      <c r="K39" s="544"/>
      <c r="L39" s="544"/>
      <c r="M39" s="544"/>
      <c r="N39" s="544"/>
      <c r="O39" s="544"/>
      <c r="P39" s="1505" t="s">
        <v>19</v>
      </c>
      <c r="Q39" s="1506"/>
    </row>
    <row r="40" spans="1:18" s="539" customFormat="1" x14ac:dyDescent="0.25">
      <c r="A40" s="878"/>
      <c r="B40" s="1509" t="s">
        <v>4098</v>
      </c>
      <c r="C40" s="1509"/>
      <c r="D40" s="1509"/>
      <c r="E40" s="1509"/>
      <c r="F40" s="1509"/>
      <c r="G40" s="1509"/>
      <c r="H40" s="1509"/>
      <c r="I40" s="1509"/>
      <c r="J40" s="1509"/>
      <c r="K40" s="1509"/>
      <c r="L40" s="1509"/>
      <c r="M40" s="1509"/>
      <c r="N40" s="1509"/>
      <c r="O40" s="1509"/>
      <c r="P40" s="1509"/>
      <c r="Q40" s="1510"/>
    </row>
    <row r="41" spans="1:18" s="539" customFormat="1" ht="15.75" thickBot="1" x14ac:dyDescent="0.3">
      <c r="A41" s="854" t="s">
        <v>510</v>
      </c>
      <c r="B41" s="540" t="s">
        <v>4099</v>
      </c>
      <c r="C41" s="541" t="s">
        <v>4080</v>
      </c>
      <c r="D41" s="541" t="s">
        <v>4077</v>
      </c>
      <c r="E41" s="544"/>
      <c r="F41" s="787">
        <v>12</v>
      </c>
      <c r="G41" s="787">
        <v>1</v>
      </c>
      <c r="H41" s="544"/>
      <c r="I41" s="544"/>
      <c r="J41" s="544" t="s">
        <v>22</v>
      </c>
      <c r="K41" s="544"/>
      <c r="L41" s="544"/>
      <c r="M41" s="544"/>
      <c r="N41" s="544"/>
      <c r="O41" s="544"/>
      <c r="P41" s="1505" t="s">
        <v>19</v>
      </c>
      <c r="Q41" s="1506"/>
      <c r="R41" s="566"/>
    </row>
    <row r="42" spans="1:18" s="539" customFormat="1" x14ac:dyDescent="0.25">
      <c r="A42" s="878"/>
      <c r="B42" s="1509" t="s">
        <v>4100</v>
      </c>
      <c r="C42" s="1509"/>
      <c r="D42" s="1509"/>
      <c r="E42" s="1509"/>
      <c r="F42" s="1509"/>
      <c r="G42" s="1509"/>
      <c r="H42" s="1509"/>
      <c r="I42" s="1509"/>
      <c r="J42" s="1509"/>
      <c r="K42" s="1509"/>
      <c r="L42" s="1509"/>
      <c r="M42" s="1509"/>
      <c r="N42" s="1509"/>
      <c r="O42" s="1509"/>
      <c r="P42" s="1509"/>
      <c r="Q42" s="1510"/>
    </row>
    <row r="43" spans="1:18" s="539" customFormat="1" ht="15.75" thickBot="1" x14ac:dyDescent="0.3">
      <c r="A43" s="855" t="s">
        <v>511</v>
      </c>
      <c r="B43" s="848" t="s">
        <v>4101</v>
      </c>
      <c r="C43" s="848" t="s">
        <v>4102</v>
      </c>
      <c r="D43" s="848" t="s">
        <v>20</v>
      </c>
      <c r="E43" s="849"/>
      <c r="F43" s="849">
        <v>0.33</v>
      </c>
      <c r="G43" s="850">
        <v>1</v>
      </c>
      <c r="H43" s="849"/>
      <c r="I43" s="849"/>
      <c r="J43" s="849"/>
      <c r="K43" s="849"/>
      <c r="L43" s="849"/>
      <c r="M43" s="849"/>
      <c r="N43" s="849"/>
      <c r="O43" s="849" t="s">
        <v>22</v>
      </c>
      <c r="P43" s="851"/>
      <c r="Q43" s="857">
        <f>F43*G43*ROUND(P43, 2)</f>
        <v>0</v>
      </c>
      <c r="R43" s="566"/>
    </row>
    <row r="44" spans="1:18" ht="15.75" thickBot="1" x14ac:dyDescent="0.3">
      <c r="A44" s="1198" t="s">
        <v>35</v>
      </c>
      <c r="B44" s="1504" t="s">
        <v>4249</v>
      </c>
      <c r="C44" s="1504"/>
      <c r="D44" s="1504"/>
      <c r="P44" s="875" t="s">
        <v>76</v>
      </c>
      <c r="Q44" s="876">
        <f>SUM(Q28,Q11,Q43)</f>
        <v>0</v>
      </c>
    </row>
    <row r="46" spans="1:18" x14ac:dyDescent="0.25">
      <c r="A46" s="567"/>
      <c r="B46" s="568"/>
    </row>
    <row r="47" spans="1:18" x14ac:dyDescent="0.25">
      <c r="A47" s="567"/>
      <c r="B47" s="568"/>
    </row>
  </sheetData>
  <sheetProtection algorithmName="SHA-512" hashValue="Z3GHOGRoV1FvKHj0X/B4KU5OG43lmVkvSgkYO9JOQHPdr15Z0LOOhBGuI305mpyh0clfOhopQrytZjfO/9oi1w==" saltValue="a8v30yrtF89A30LY2HysHw==" spinCount="100000" sheet="1" objects="1" scenarios="1" sort="0" autoFilter="0" pivotTables="0"/>
  <mergeCells count="51">
    <mergeCell ref="P32:Q32"/>
    <mergeCell ref="B40:Q40"/>
    <mergeCell ref="P41:Q41"/>
    <mergeCell ref="B42:Q42"/>
    <mergeCell ref="P34:Q34"/>
    <mergeCell ref="P35:Q35"/>
    <mergeCell ref="B36:Q36"/>
    <mergeCell ref="P37:Q37"/>
    <mergeCell ref="P38:Q38"/>
    <mergeCell ref="P39:Q39"/>
    <mergeCell ref="P20:Q20"/>
    <mergeCell ref="B8:Q8"/>
    <mergeCell ref="P9:Q9"/>
    <mergeCell ref="P10:Q10"/>
    <mergeCell ref="B12:Q12"/>
    <mergeCell ref="P13:Q13"/>
    <mergeCell ref="P14:Q14"/>
    <mergeCell ref="P15:Q15"/>
    <mergeCell ref="B16:Q16"/>
    <mergeCell ref="P17:Q17"/>
    <mergeCell ref="P18:Q18"/>
    <mergeCell ref="B19:Q19"/>
    <mergeCell ref="E5:E7"/>
    <mergeCell ref="A1:F1"/>
    <mergeCell ref="G1:Q1"/>
    <mergeCell ref="A2:Q2"/>
    <mergeCell ref="A3:Q3"/>
    <mergeCell ref="A4:Q4"/>
    <mergeCell ref="F5:F7"/>
    <mergeCell ref="G5:G7"/>
    <mergeCell ref="H5:O5"/>
    <mergeCell ref="P5:P7"/>
    <mergeCell ref="Q5:Q7"/>
    <mergeCell ref="H6:K6"/>
    <mergeCell ref="L6:N6"/>
    <mergeCell ref="B44:D44"/>
    <mergeCell ref="A5:A7"/>
    <mergeCell ref="B5:B7"/>
    <mergeCell ref="C5:C7"/>
    <mergeCell ref="D5:D7"/>
    <mergeCell ref="B33:Q33"/>
    <mergeCell ref="P21:Q21"/>
    <mergeCell ref="P22:Q22"/>
    <mergeCell ref="B23:Q23"/>
    <mergeCell ref="P24:Q24"/>
    <mergeCell ref="B25:Q25"/>
    <mergeCell ref="P26:Q26"/>
    <mergeCell ref="P27:Q27"/>
    <mergeCell ref="B29:Q29"/>
    <mergeCell ref="P30:Q30"/>
    <mergeCell ref="P31:Q31"/>
  </mergeCells>
  <pageMargins left="0.25" right="0.25" top="0.75" bottom="0.75" header="0.3" footer="0.3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>
    <tabColor rgb="FF92D050"/>
    <pageSetUpPr fitToPage="1"/>
  </sheetPr>
  <dimension ref="A1:R98"/>
  <sheetViews>
    <sheetView workbookViewId="0">
      <selection activeCell="A3" sqref="A3:Q3"/>
    </sheetView>
  </sheetViews>
  <sheetFormatPr defaultColWidth="9.140625" defaultRowHeight="15" x14ac:dyDescent="0.25"/>
  <cols>
    <col min="1" max="1" width="5.7109375" style="1446" customWidth="1"/>
    <col min="2" max="2" width="11.85546875" style="17" customWidth="1"/>
    <col min="3" max="3" width="15.42578125" style="17" customWidth="1"/>
    <col min="4" max="4" width="58.7109375" style="17" customWidth="1"/>
    <col min="5" max="5" width="6.7109375" style="77" customWidth="1"/>
    <col min="6" max="6" width="7.7109375" style="1446" customWidth="1"/>
    <col min="7" max="7" width="8.28515625" style="1446" bestFit="1" customWidth="1"/>
    <col min="8" max="15" width="5.7109375" style="1446" customWidth="1"/>
    <col min="16" max="16" width="11.7109375" style="1446" customWidth="1"/>
    <col min="17" max="17" width="13.7109375" style="1446" customWidth="1"/>
    <col min="18" max="18" width="9.42578125" style="17" bestFit="1" customWidth="1"/>
    <col min="19" max="16384" width="9.140625" style="17"/>
  </cols>
  <sheetData>
    <row r="1" spans="1:18" ht="54" customHeight="1" x14ac:dyDescent="0.25">
      <c r="A1" s="1543"/>
      <c r="B1" s="1543"/>
      <c r="C1" s="1543"/>
      <c r="D1" s="1543"/>
      <c r="E1" s="1543"/>
      <c r="F1" s="1543"/>
      <c r="G1" s="1553" t="s">
        <v>4049</v>
      </c>
      <c r="H1" s="1544"/>
      <c r="I1" s="1544"/>
      <c r="J1" s="1544"/>
      <c r="K1" s="1544"/>
      <c r="L1" s="1544"/>
      <c r="M1" s="1544"/>
      <c r="N1" s="1544"/>
      <c r="O1" s="1544"/>
      <c r="P1" s="1544"/>
      <c r="Q1" s="1544"/>
    </row>
    <row r="2" spans="1:18" ht="15.75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  <c r="J2" s="1540"/>
      <c r="K2" s="1540"/>
      <c r="L2" s="1540"/>
      <c r="M2" s="1540"/>
      <c r="N2" s="1540"/>
      <c r="O2" s="1540"/>
      <c r="P2" s="1540"/>
      <c r="Q2" s="1540"/>
    </row>
    <row r="3" spans="1:18" ht="15.75" x14ac:dyDescent="0.25">
      <c r="A3" s="1540" t="s">
        <v>742</v>
      </c>
      <c r="B3" s="1540"/>
      <c r="C3" s="1540"/>
      <c r="D3" s="1540"/>
      <c r="E3" s="1540"/>
      <c r="F3" s="1540"/>
      <c r="G3" s="1540"/>
      <c r="H3" s="1540"/>
      <c r="I3" s="1540"/>
      <c r="J3" s="1540"/>
      <c r="K3" s="1540"/>
      <c r="L3" s="1540"/>
      <c r="M3" s="1540"/>
      <c r="N3" s="1540"/>
      <c r="O3" s="1540"/>
      <c r="P3" s="1540"/>
      <c r="Q3" s="1540"/>
    </row>
    <row r="4" spans="1:18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  <c r="J4" s="1547"/>
      <c r="K4" s="1547"/>
      <c r="L4" s="1547"/>
      <c r="M4" s="1547"/>
      <c r="N4" s="1547"/>
      <c r="O4" s="1547"/>
      <c r="P4" s="1547"/>
      <c r="Q4" s="1547"/>
    </row>
    <row r="5" spans="1:18" ht="15" customHeight="1" x14ac:dyDescent="0.25">
      <c r="A5" s="1558" t="s">
        <v>486</v>
      </c>
      <c r="B5" s="1560" t="s">
        <v>0</v>
      </c>
      <c r="C5" s="1560" t="s">
        <v>1</v>
      </c>
      <c r="D5" s="1560" t="s">
        <v>2</v>
      </c>
      <c r="E5" s="1566" t="s">
        <v>3751</v>
      </c>
      <c r="F5" s="1558" t="s">
        <v>3</v>
      </c>
      <c r="G5" s="1558" t="s">
        <v>3762</v>
      </c>
      <c r="H5" s="1560" t="s">
        <v>7</v>
      </c>
      <c r="I5" s="1560"/>
      <c r="J5" s="1560"/>
      <c r="K5" s="1560"/>
      <c r="L5" s="1560"/>
      <c r="M5" s="1560"/>
      <c r="N5" s="1560"/>
      <c r="O5" s="1560"/>
      <c r="P5" s="1558" t="s">
        <v>4407</v>
      </c>
      <c r="Q5" s="1558" t="s">
        <v>4408</v>
      </c>
    </row>
    <row r="6" spans="1:18" ht="15" customHeight="1" x14ac:dyDescent="0.25">
      <c r="A6" s="1559"/>
      <c r="B6" s="1559"/>
      <c r="C6" s="1559"/>
      <c r="D6" s="1559"/>
      <c r="E6" s="1567"/>
      <c r="F6" s="1561"/>
      <c r="G6" s="1561"/>
      <c r="H6" s="1562" t="s">
        <v>5</v>
      </c>
      <c r="I6" s="1563"/>
      <c r="J6" s="1563"/>
      <c r="K6" s="1563"/>
      <c r="L6" s="1563" t="s">
        <v>6</v>
      </c>
      <c r="M6" s="1563"/>
      <c r="N6" s="1563"/>
      <c r="O6" s="1458" t="s">
        <v>8</v>
      </c>
      <c r="P6" s="1561"/>
      <c r="Q6" s="1561"/>
    </row>
    <row r="7" spans="1:18" ht="65.099999999999994" customHeight="1" thickBot="1" x14ac:dyDescent="0.3">
      <c r="A7" s="1619"/>
      <c r="B7" s="1619"/>
      <c r="C7" s="1619"/>
      <c r="D7" s="1619"/>
      <c r="E7" s="1614"/>
      <c r="F7" s="1620"/>
      <c r="G7" s="1620"/>
      <c r="H7" s="1281" t="s">
        <v>9</v>
      </c>
      <c r="I7" s="1282" t="s">
        <v>10</v>
      </c>
      <c r="J7" s="1282" t="s">
        <v>11</v>
      </c>
      <c r="K7" s="1282" t="s">
        <v>12</v>
      </c>
      <c r="L7" s="1283" t="s">
        <v>27</v>
      </c>
      <c r="M7" s="1283" t="s">
        <v>13</v>
      </c>
      <c r="N7" s="1283" t="s">
        <v>14</v>
      </c>
      <c r="O7" s="1284" t="s">
        <v>15</v>
      </c>
      <c r="P7" s="1620"/>
      <c r="Q7" s="1620"/>
    </row>
    <row r="8" spans="1:18" s="76" customFormat="1" ht="25.5" x14ac:dyDescent="0.25">
      <c r="A8" s="861" t="s">
        <v>487</v>
      </c>
      <c r="B8" s="489" t="s">
        <v>2536</v>
      </c>
      <c r="C8" s="1452" t="s">
        <v>88</v>
      </c>
      <c r="D8" s="1452" t="s">
        <v>743</v>
      </c>
      <c r="E8" s="1286"/>
      <c r="F8" s="1441">
        <v>365</v>
      </c>
      <c r="G8" s="1298">
        <v>1</v>
      </c>
      <c r="H8" s="1443" t="s">
        <v>22</v>
      </c>
      <c r="I8" s="1443"/>
      <c r="J8" s="1443"/>
      <c r="K8" s="1443"/>
      <c r="L8" s="1443"/>
      <c r="M8" s="1443"/>
      <c r="N8" s="1443"/>
      <c r="O8" s="1443"/>
      <c r="P8" s="1647" t="s">
        <v>19</v>
      </c>
      <c r="Q8" s="1648"/>
    </row>
    <row r="9" spans="1:18" s="76" customFormat="1" x14ac:dyDescent="0.25">
      <c r="A9" s="862" t="s">
        <v>488</v>
      </c>
      <c r="B9" s="75" t="s">
        <v>744</v>
      </c>
      <c r="C9" s="9" t="s">
        <v>94</v>
      </c>
      <c r="D9" s="27" t="s">
        <v>745</v>
      </c>
      <c r="E9" s="1467"/>
      <c r="F9" s="23">
        <v>12</v>
      </c>
      <c r="G9" s="24">
        <v>1</v>
      </c>
      <c r="H9" s="1442"/>
      <c r="I9" s="1442"/>
      <c r="J9" s="1442" t="s">
        <v>22</v>
      </c>
      <c r="K9" s="1442"/>
      <c r="L9" s="1442"/>
      <c r="M9" s="1442"/>
      <c r="N9" s="1442"/>
      <c r="O9" s="1442"/>
      <c r="P9" s="1527" t="s">
        <v>19</v>
      </c>
      <c r="Q9" s="1528"/>
    </row>
    <row r="10" spans="1:18" s="76" customFormat="1" x14ac:dyDescent="0.25">
      <c r="A10" s="862" t="s">
        <v>489</v>
      </c>
      <c r="B10" s="75" t="s">
        <v>744</v>
      </c>
      <c r="C10" s="9" t="s">
        <v>94</v>
      </c>
      <c r="D10" s="27" t="s">
        <v>746</v>
      </c>
      <c r="E10" s="87"/>
      <c r="F10" s="23">
        <v>12</v>
      </c>
      <c r="G10" s="24">
        <v>1</v>
      </c>
      <c r="H10" s="1442"/>
      <c r="I10" s="1442"/>
      <c r="J10" s="1442" t="s">
        <v>22</v>
      </c>
      <c r="K10" s="1442"/>
      <c r="L10" s="1442"/>
      <c r="M10" s="1442"/>
      <c r="N10" s="1442"/>
      <c r="O10" s="1442"/>
      <c r="P10" s="1527" t="s">
        <v>19</v>
      </c>
      <c r="Q10" s="1528"/>
    </row>
    <row r="11" spans="1:18" s="76" customFormat="1" x14ac:dyDescent="0.25">
      <c r="A11" s="862" t="s">
        <v>490</v>
      </c>
      <c r="B11" s="9"/>
      <c r="C11" s="20"/>
      <c r="D11" s="27" t="s">
        <v>99</v>
      </c>
      <c r="E11" s="1442"/>
      <c r="F11" s="23">
        <v>2</v>
      </c>
      <c r="G11" s="24">
        <v>11</v>
      </c>
      <c r="H11" s="1442"/>
      <c r="I11" s="1442"/>
      <c r="J11" s="1442"/>
      <c r="K11" s="1442"/>
      <c r="L11" s="1442"/>
      <c r="M11" s="1442" t="s">
        <v>22</v>
      </c>
      <c r="N11" s="1442" t="s">
        <v>22</v>
      </c>
      <c r="O11" s="1442"/>
      <c r="P11" s="5"/>
      <c r="Q11" s="812">
        <f>F11*G11*ROUND(P11, 2)</f>
        <v>0</v>
      </c>
      <c r="R11" s="412"/>
    </row>
    <row r="12" spans="1:18" s="76" customFormat="1" x14ac:dyDescent="0.25">
      <c r="A12" s="862" t="s">
        <v>491</v>
      </c>
      <c r="B12" s="9" t="s">
        <v>744</v>
      </c>
      <c r="C12" s="20"/>
      <c r="D12" s="27" t="s">
        <v>747</v>
      </c>
      <c r="E12" s="1439"/>
      <c r="F12" s="23">
        <v>2</v>
      </c>
      <c r="G12" s="24">
        <v>5</v>
      </c>
      <c r="H12" s="1442"/>
      <c r="I12" s="1442"/>
      <c r="J12" s="1442"/>
      <c r="K12" s="1442"/>
      <c r="L12" s="1442"/>
      <c r="M12" s="1442" t="s">
        <v>22</v>
      </c>
      <c r="N12" s="1442" t="s">
        <v>22</v>
      </c>
      <c r="O12" s="1442"/>
      <c r="P12" s="5"/>
      <c r="Q12" s="812">
        <f t="shared" ref="Q12:Q24" si="0">F12*G12*ROUND(P12, 2)</f>
        <v>0</v>
      </c>
      <c r="R12" s="412"/>
    </row>
    <row r="13" spans="1:18" s="76" customFormat="1" x14ac:dyDescent="0.25">
      <c r="A13" s="862" t="s">
        <v>492</v>
      </c>
      <c r="B13" s="9" t="s">
        <v>744</v>
      </c>
      <c r="C13" s="20"/>
      <c r="D13" s="27" t="s">
        <v>748</v>
      </c>
      <c r="E13" s="1462"/>
      <c r="F13" s="23">
        <v>2</v>
      </c>
      <c r="G13" s="24">
        <v>6</v>
      </c>
      <c r="H13" s="1442"/>
      <c r="I13" s="1442"/>
      <c r="J13" s="1442"/>
      <c r="K13" s="1442"/>
      <c r="L13" s="1442"/>
      <c r="M13" s="1442" t="s">
        <v>22</v>
      </c>
      <c r="N13" s="1442" t="s">
        <v>22</v>
      </c>
      <c r="O13" s="1442"/>
      <c r="P13" s="5"/>
      <c r="Q13" s="812">
        <f t="shared" si="0"/>
        <v>0</v>
      </c>
      <c r="R13" s="412"/>
    </row>
    <row r="14" spans="1:18" s="76" customFormat="1" x14ac:dyDescent="0.25">
      <c r="A14" s="862" t="s">
        <v>493</v>
      </c>
      <c r="B14" s="9" t="s">
        <v>744</v>
      </c>
      <c r="C14" s="20"/>
      <c r="D14" s="27" t="s">
        <v>749</v>
      </c>
      <c r="E14" s="1442"/>
      <c r="F14" s="23">
        <v>2</v>
      </c>
      <c r="G14" s="24">
        <v>3</v>
      </c>
      <c r="H14" s="1442"/>
      <c r="I14" s="1442"/>
      <c r="J14" s="1442"/>
      <c r="K14" s="1442"/>
      <c r="L14" s="1442"/>
      <c r="M14" s="1442" t="s">
        <v>22</v>
      </c>
      <c r="N14" s="1442" t="s">
        <v>22</v>
      </c>
      <c r="O14" s="1442"/>
      <c r="P14" s="5"/>
      <c r="Q14" s="812">
        <f t="shared" si="0"/>
        <v>0</v>
      </c>
      <c r="R14" s="412"/>
    </row>
    <row r="15" spans="1:18" s="76" customFormat="1" x14ac:dyDescent="0.25">
      <c r="A15" s="862" t="s">
        <v>494</v>
      </c>
      <c r="B15" s="9" t="s">
        <v>744</v>
      </c>
      <c r="C15" s="20"/>
      <c r="D15" s="27" t="s">
        <v>750</v>
      </c>
      <c r="E15" s="1439"/>
      <c r="F15" s="23">
        <v>2</v>
      </c>
      <c r="G15" s="24">
        <v>3</v>
      </c>
      <c r="H15" s="1442"/>
      <c r="I15" s="1442"/>
      <c r="J15" s="1442"/>
      <c r="K15" s="1442"/>
      <c r="L15" s="1442"/>
      <c r="M15" s="1442" t="s">
        <v>22</v>
      </c>
      <c r="N15" s="1442" t="s">
        <v>22</v>
      </c>
      <c r="O15" s="1442"/>
      <c r="P15" s="5"/>
      <c r="Q15" s="812">
        <f t="shared" si="0"/>
        <v>0</v>
      </c>
      <c r="R15" s="412"/>
    </row>
    <row r="16" spans="1:18" s="76" customFormat="1" x14ac:dyDescent="0.25">
      <c r="A16" s="862" t="s">
        <v>495</v>
      </c>
      <c r="B16" s="9" t="s">
        <v>744</v>
      </c>
      <c r="C16" s="20"/>
      <c r="D16" s="27" t="s">
        <v>751</v>
      </c>
      <c r="E16" s="23"/>
      <c r="F16" s="23">
        <v>2</v>
      </c>
      <c r="G16" s="24">
        <v>3</v>
      </c>
      <c r="H16" s="1442"/>
      <c r="I16" s="1442"/>
      <c r="J16" s="1442"/>
      <c r="K16" s="1442"/>
      <c r="L16" s="1442"/>
      <c r="M16" s="1442" t="s">
        <v>22</v>
      </c>
      <c r="N16" s="1442" t="s">
        <v>22</v>
      </c>
      <c r="O16" s="1442"/>
      <c r="P16" s="5"/>
      <c r="Q16" s="812">
        <f t="shared" si="0"/>
        <v>0</v>
      </c>
      <c r="R16" s="412"/>
    </row>
    <row r="17" spans="1:18" s="76" customFormat="1" x14ac:dyDescent="0.25">
      <c r="A17" s="862" t="s">
        <v>496</v>
      </c>
      <c r="B17" s="9" t="s">
        <v>744</v>
      </c>
      <c r="C17" s="20"/>
      <c r="D17" s="27" t="s">
        <v>752</v>
      </c>
      <c r="E17" s="23"/>
      <c r="F17" s="23">
        <v>2</v>
      </c>
      <c r="G17" s="24">
        <v>3</v>
      </c>
      <c r="H17" s="1442"/>
      <c r="I17" s="1442"/>
      <c r="J17" s="1442"/>
      <c r="K17" s="1442"/>
      <c r="L17" s="1442"/>
      <c r="M17" s="1442" t="s">
        <v>22</v>
      </c>
      <c r="N17" s="1442" t="s">
        <v>22</v>
      </c>
      <c r="O17" s="1442"/>
      <c r="P17" s="5"/>
      <c r="Q17" s="812">
        <f t="shared" si="0"/>
        <v>0</v>
      </c>
      <c r="R17" s="412"/>
    </row>
    <row r="18" spans="1:18" s="76" customFormat="1" x14ac:dyDescent="0.25">
      <c r="A18" s="884" t="s">
        <v>497</v>
      </c>
      <c r="B18" s="9" t="s">
        <v>744</v>
      </c>
      <c r="C18" s="20" t="s">
        <v>86</v>
      </c>
      <c r="D18" s="54" t="s">
        <v>3526</v>
      </c>
      <c r="E18" s="1442"/>
      <c r="F18" s="1467">
        <v>2</v>
      </c>
      <c r="G18" s="25">
        <v>36</v>
      </c>
      <c r="H18" s="1442"/>
      <c r="I18" s="1442"/>
      <c r="J18" s="1442"/>
      <c r="K18" s="1442"/>
      <c r="L18" s="1442"/>
      <c r="M18" s="1442" t="s">
        <v>22</v>
      </c>
      <c r="N18" s="1442" t="s">
        <v>22</v>
      </c>
      <c r="O18" s="1442"/>
      <c r="P18" s="5"/>
      <c r="Q18" s="812">
        <f t="shared" si="0"/>
        <v>0</v>
      </c>
      <c r="R18" s="412"/>
    </row>
    <row r="19" spans="1:18" s="76" customFormat="1" x14ac:dyDescent="0.25">
      <c r="A19" s="884" t="s">
        <v>498</v>
      </c>
      <c r="B19" s="9" t="s">
        <v>744</v>
      </c>
      <c r="C19" s="20" t="s">
        <v>86</v>
      </c>
      <c r="D19" s="54" t="s">
        <v>753</v>
      </c>
      <c r="E19" s="1439"/>
      <c r="F19" s="1467">
        <v>2</v>
      </c>
      <c r="G19" s="25">
        <v>36</v>
      </c>
      <c r="H19" s="1442"/>
      <c r="I19" s="1442"/>
      <c r="J19" s="1442"/>
      <c r="K19" s="1442"/>
      <c r="L19" s="1442"/>
      <c r="M19" s="1442" t="s">
        <v>22</v>
      </c>
      <c r="N19" s="1442" t="s">
        <v>22</v>
      </c>
      <c r="O19" s="1442"/>
      <c r="P19" s="5"/>
      <c r="Q19" s="812">
        <f t="shared" si="0"/>
        <v>0</v>
      </c>
      <c r="R19" s="412"/>
    </row>
    <row r="20" spans="1:18" s="76" customFormat="1" x14ac:dyDescent="0.25">
      <c r="A20" s="884" t="s">
        <v>499</v>
      </c>
      <c r="B20" s="9" t="s">
        <v>744</v>
      </c>
      <c r="C20" s="20" t="s">
        <v>86</v>
      </c>
      <c r="D20" s="54" t="s">
        <v>105</v>
      </c>
      <c r="E20" s="1440"/>
      <c r="F20" s="1467">
        <v>2</v>
      </c>
      <c r="G20" s="25">
        <v>36</v>
      </c>
      <c r="H20" s="1442"/>
      <c r="I20" s="1442"/>
      <c r="J20" s="1442"/>
      <c r="K20" s="1442"/>
      <c r="L20" s="1442"/>
      <c r="M20" s="1442" t="s">
        <v>22</v>
      </c>
      <c r="N20" s="1442" t="s">
        <v>22</v>
      </c>
      <c r="O20" s="1442"/>
      <c r="P20" s="5"/>
      <c r="Q20" s="812">
        <f t="shared" si="0"/>
        <v>0</v>
      </c>
      <c r="R20" s="412"/>
    </row>
    <row r="21" spans="1:18" s="76" customFormat="1" x14ac:dyDescent="0.25">
      <c r="A21" s="862" t="s">
        <v>500</v>
      </c>
      <c r="B21" s="9" t="s">
        <v>744</v>
      </c>
      <c r="C21" s="20" t="s">
        <v>86</v>
      </c>
      <c r="D21" s="54" t="s">
        <v>754</v>
      </c>
      <c r="E21" s="1440"/>
      <c r="F21" s="1467">
        <v>2</v>
      </c>
      <c r="G21" s="25">
        <v>36</v>
      </c>
      <c r="H21" s="1442"/>
      <c r="I21" s="1442"/>
      <c r="J21" s="1442"/>
      <c r="K21" s="1442"/>
      <c r="L21" s="1442"/>
      <c r="M21" s="1442" t="s">
        <v>22</v>
      </c>
      <c r="N21" s="1442" t="s">
        <v>22</v>
      </c>
      <c r="O21" s="1442"/>
      <c r="P21" s="5"/>
      <c r="Q21" s="812">
        <f t="shared" si="0"/>
        <v>0</v>
      </c>
      <c r="R21" s="412"/>
    </row>
    <row r="22" spans="1:18" s="76" customFormat="1" x14ac:dyDescent="0.25">
      <c r="A22" s="862" t="s">
        <v>501</v>
      </c>
      <c r="B22" s="1625" t="s">
        <v>2536</v>
      </c>
      <c r="C22" s="20"/>
      <c r="D22" s="54" t="s">
        <v>755</v>
      </c>
      <c r="E22" s="1440"/>
      <c r="F22" s="1467">
        <v>2</v>
      </c>
      <c r="G22" s="25">
        <v>4</v>
      </c>
      <c r="H22" s="1442"/>
      <c r="I22" s="1442"/>
      <c r="J22" s="1442"/>
      <c r="K22" s="1442"/>
      <c r="L22" s="1442"/>
      <c r="M22" s="1442" t="s">
        <v>22</v>
      </c>
      <c r="N22" s="1442" t="s">
        <v>22</v>
      </c>
      <c r="O22" s="1442"/>
      <c r="P22" s="5"/>
      <c r="Q22" s="812">
        <f t="shared" si="0"/>
        <v>0</v>
      </c>
      <c r="R22" s="412"/>
    </row>
    <row r="23" spans="1:18" s="76" customFormat="1" x14ac:dyDescent="0.25">
      <c r="A23" s="862" t="s">
        <v>502</v>
      </c>
      <c r="B23" s="1582"/>
      <c r="C23" s="20"/>
      <c r="D23" s="54" t="s">
        <v>756</v>
      </c>
      <c r="E23" s="1439"/>
      <c r="F23" s="1467">
        <v>2</v>
      </c>
      <c r="G23" s="25">
        <v>1</v>
      </c>
      <c r="H23" s="1442"/>
      <c r="I23" s="1442"/>
      <c r="J23" s="1442"/>
      <c r="K23" s="1442"/>
      <c r="L23" s="1442"/>
      <c r="M23" s="1442" t="s">
        <v>22</v>
      </c>
      <c r="N23" s="1442" t="s">
        <v>22</v>
      </c>
      <c r="O23" s="1442"/>
      <c r="P23" s="5"/>
      <c r="Q23" s="812">
        <f t="shared" si="0"/>
        <v>0</v>
      </c>
      <c r="R23" s="412"/>
    </row>
    <row r="24" spans="1:18" s="76" customFormat="1" x14ac:dyDescent="0.25">
      <c r="A24" s="862" t="s">
        <v>503</v>
      </c>
      <c r="B24" s="1583"/>
      <c r="C24" s="20"/>
      <c r="D24" s="54" t="s">
        <v>757</v>
      </c>
      <c r="E24" s="1442"/>
      <c r="F24" s="1467">
        <v>2</v>
      </c>
      <c r="G24" s="25">
        <v>1</v>
      </c>
      <c r="H24" s="1442"/>
      <c r="I24" s="1442"/>
      <c r="J24" s="1442"/>
      <c r="K24" s="1442"/>
      <c r="L24" s="1442"/>
      <c r="M24" s="1442" t="s">
        <v>22</v>
      </c>
      <c r="N24" s="1442" t="s">
        <v>22</v>
      </c>
      <c r="O24" s="1442"/>
      <c r="P24" s="5"/>
      <c r="Q24" s="812">
        <f t="shared" si="0"/>
        <v>0</v>
      </c>
      <c r="R24" s="412"/>
    </row>
    <row r="25" spans="1:18" s="76" customFormat="1" ht="15.75" thickBot="1" x14ac:dyDescent="0.3">
      <c r="A25" s="867" t="s">
        <v>504</v>
      </c>
      <c r="B25" s="470"/>
      <c r="C25" s="470"/>
      <c r="D25" s="572" t="s">
        <v>4172</v>
      </c>
      <c r="E25" s="1448"/>
      <c r="F25" s="472">
        <v>0.25</v>
      </c>
      <c r="G25" s="472">
        <v>1</v>
      </c>
      <c r="H25" s="472"/>
      <c r="I25" s="472"/>
      <c r="J25" s="472"/>
      <c r="K25" s="472"/>
      <c r="L25" s="472"/>
      <c r="M25" s="472"/>
      <c r="N25" s="472"/>
      <c r="O25" s="472" t="s">
        <v>22</v>
      </c>
      <c r="P25" s="896"/>
      <c r="Q25" s="814">
        <f t="shared" ref="Q25" si="1">F25*G25*ROUND(P25, 2)</f>
        <v>0</v>
      </c>
      <c r="R25" s="456"/>
    </row>
    <row r="26" spans="1:18" ht="15.75" thickBot="1" x14ac:dyDescent="0.3">
      <c r="E26" s="521"/>
      <c r="P26" s="570" t="s">
        <v>76</v>
      </c>
      <c r="Q26" s="571">
        <f>SUM(Q11:Q25)</f>
        <v>0</v>
      </c>
      <c r="R26" s="413"/>
    </row>
    <row r="27" spans="1:18" x14ac:dyDescent="0.25">
      <c r="E27" s="534"/>
    </row>
    <row r="28" spans="1:18" x14ac:dyDescent="0.25">
      <c r="E28" s="522"/>
    </row>
    <row r="29" spans="1:18" x14ac:dyDescent="0.25">
      <c r="E29" s="1464"/>
    </row>
    <row r="30" spans="1:18" x14ac:dyDescent="0.25">
      <c r="E30" s="1464"/>
    </row>
    <row r="31" spans="1:18" x14ac:dyDescent="0.25">
      <c r="E31" s="1464"/>
    </row>
    <row r="32" spans="1:18" x14ac:dyDescent="0.25">
      <c r="E32" s="1464"/>
    </row>
    <row r="33" spans="5:5" x14ac:dyDescent="0.25">
      <c r="E33" s="1464"/>
    </row>
    <row r="34" spans="5:5" x14ac:dyDescent="0.25">
      <c r="E34" s="534"/>
    </row>
    <row r="35" spans="5:5" x14ac:dyDescent="0.25">
      <c r="E35" s="1464"/>
    </row>
    <row r="36" spans="5:5" x14ac:dyDescent="0.25">
      <c r="E36" s="1464"/>
    </row>
    <row r="37" spans="5:5" x14ac:dyDescent="0.25">
      <c r="E37" s="1464"/>
    </row>
    <row r="38" spans="5:5" x14ac:dyDescent="0.25">
      <c r="E38" s="534"/>
    </row>
    <row r="39" spans="5:5" x14ac:dyDescent="0.25">
      <c r="E39" s="1464"/>
    </row>
    <row r="40" spans="5:5" x14ac:dyDescent="0.25">
      <c r="E40" s="1464"/>
    </row>
    <row r="41" spans="5:5" x14ac:dyDescent="0.25">
      <c r="E41" s="1464"/>
    </row>
    <row r="42" spans="5:5" x14ac:dyDescent="0.25">
      <c r="E42" s="1464"/>
    </row>
    <row r="43" spans="5:5" x14ac:dyDescent="0.25">
      <c r="E43" s="1464"/>
    </row>
    <row r="44" spans="5:5" x14ac:dyDescent="0.25">
      <c r="E44" s="1464"/>
    </row>
    <row r="45" spans="5:5" x14ac:dyDescent="0.25">
      <c r="E45" s="1464"/>
    </row>
    <row r="46" spans="5:5" x14ac:dyDescent="0.25">
      <c r="E46" s="1464"/>
    </row>
    <row r="47" spans="5:5" x14ac:dyDescent="0.25">
      <c r="E47" s="1464"/>
    </row>
    <row r="48" spans="5:5" x14ac:dyDescent="0.25">
      <c r="E48" s="1464"/>
    </row>
    <row r="49" spans="5:5" x14ac:dyDescent="0.25">
      <c r="E49" s="1464"/>
    </row>
    <row r="50" spans="5:5" x14ac:dyDescent="0.25">
      <c r="E50" s="1464"/>
    </row>
    <row r="51" spans="5:5" x14ac:dyDescent="0.25">
      <c r="E51" s="1464"/>
    </row>
    <row r="52" spans="5:5" x14ac:dyDescent="0.25">
      <c r="E52" s="1464"/>
    </row>
    <row r="53" spans="5:5" x14ac:dyDescent="0.25">
      <c r="E53" s="1464"/>
    </row>
    <row r="54" spans="5:5" x14ac:dyDescent="0.25">
      <c r="E54" s="534"/>
    </row>
    <row r="55" spans="5:5" x14ac:dyDescent="0.25">
      <c r="E55" s="1464"/>
    </row>
    <row r="56" spans="5:5" x14ac:dyDescent="0.25">
      <c r="E56" s="534"/>
    </row>
    <row r="57" spans="5:5" x14ac:dyDescent="0.25">
      <c r="E57" s="519"/>
    </row>
    <row r="58" spans="5:5" x14ac:dyDescent="0.25">
      <c r="E58" s="520"/>
    </row>
    <row r="59" spans="5:5" x14ac:dyDescent="0.25">
      <c r="E59" s="521"/>
    </row>
    <row r="60" spans="5:5" x14ac:dyDescent="0.25">
      <c r="E60" s="522"/>
    </row>
    <row r="61" spans="5:5" x14ac:dyDescent="0.25">
      <c r="E61" s="534"/>
    </row>
    <row r="62" spans="5:5" x14ac:dyDescent="0.25">
      <c r="E62" s="521"/>
    </row>
    <row r="63" spans="5:5" x14ac:dyDescent="0.25">
      <c r="E63" s="522"/>
    </row>
    <row r="64" spans="5:5" x14ac:dyDescent="0.25">
      <c r="E64" s="522"/>
    </row>
    <row r="65" spans="5:5" x14ac:dyDescent="0.25">
      <c r="E65" s="522"/>
    </row>
    <row r="66" spans="5:5" x14ac:dyDescent="0.25">
      <c r="E66" s="521"/>
    </row>
    <row r="67" spans="5:5" x14ac:dyDescent="0.25">
      <c r="E67" s="522"/>
    </row>
    <row r="68" spans="5:5" x14ac:dyDescent="0.25">
      <c r="E68" s="521"/>
    </row>
    <row r="69" spans="5:5" x14ac:dyDescent="0.25">
      <c r="E69" s="521"/>
    </row>
    <row r="70" spans="5:5" x14ac:dyDescent="0.25">
      <c r="E70" s="521"/>
    </row>
    <row r="71" spans="5:5" x14ac:dyDescent="0.25">
      <c r="E71" s="522"/>
    </row>
    <row r="72" spans="5:5" x14ac:dyDescent="0.25">
      <c r="E72" s="521"/>
    </row>
    <row r="73" spans="5:5" x14ac:dyDescent="0.25">
      <c r="E73" s="522"/>
    </row>
    <row r="74" spans="5:5" x14ac:dyDescent="0.25">
      <c r="E74" s="521"/>
    </row>
    <row r="75" spans="5:5" x14ac:dyDescent="0.25">
      <c r="E75" s="534"/>
    </row>
    <row r="76" spans="5:5" x14ac:dyDescent="0.25">
      <c r="E76" s="522"/>
    </row>
    <row r="77" spans="5:5" x14ac:dyDescent="0.25">
      <c r="E77" s="1464"/>
    </row>
    <row r="78" spans="5:5" x14ac:dyDescent="0.25">
      <c r="E78" s="1464"/>
    </row>
    <row r="79" spans="5:5" x14ac:dyDescent="0.25">
      <c r="E79" s="1464"/>
    </row>
    <row r="80" spans="5:5" x14ac:dyDescent="0.25">
      <c r="E80" s="1464"/>
    </row>
    <row r="81" spans="5:5" x14ac:dyDescent="0.25">
      <c r="E81" s="1464"/>
    </row>
    <row r="82" spans="5:5" x14ac:dyDescent="0.25">
      <c r="E82" s="534"/>
    </row>
    <row r="83" spans="5:5" x14ac:dyDescent="0.25">
      <c r="E83" s="1464"/>
    </row>
    <row r="84" spans="5:5" x14ac:dyDescent="0.25">
      <c r="E84" s="1464"/>
    </row>
    <row r="85" spans="5:5" x14ac:dyDescent="0.25">
      <c r="E85" s="1464"/>
    </row>
    <row r="86" spans="5:5" x14ac:dyDescent="0.25">
      <c r="E86" s="534"/>
    </row>
    <row r="87" spans="5:5" x14ac:dyDescent="0.25">
      <c r="E87" s="1464"/>
    </row>
    <row r="88" spans="5:5" x14ac:dyDescent="0.25">
      <c r="E88" s="1464"/>
    </row>
    <row r="89" spans="5:5" x14ac:dyDescent="0.25">
      <c r="E89" s="1464"/>
    </row>
    <row r="90" spans="5:5" x14ac:dyDescent="0.25">
      <c r="E90" s="1464"/>
    </row>
    <row r="91" spans="5:5" x14ac:dyDescent="0.25">
      <c r="E91" s="1464"/>
    </row>
    <row r="92" spans="5:5" x14ac:dyDescent="0.25">
      <c r="E92" s="534"/>
    </row>
    <row r="93" spans="5:5" x14ac:dyDescent="0.25">
      <c r="E93" s="1464"/>
    </row>
    <row r="94" spans="5:5" x14ac:dyDescent="0.25">
      <c r="E94" s="1464"/>
    </row>
    <row r="95" spans="5:5" x14ac:dyDescent="0.25">
      <c r="E95" s="534"/>
    </row>
    <row r="96" spans="5:5" x14ac:dyDescent="0.25">
      <c r="E96" s="521"/>
    </row>
    <row r="97" spans="5:5" x14ac:dyDescent="0.25">
      <c r="E97" s="534"/>
    </row>
    <row r="98" spans="5:5" x14ac:dyDescent="0.25">
      <c r="E98" s="534"/>
    </row>
  </sheetData>
  <sheetProtection algorithmName="SHA-512" hashValue="I9pspe1+NwnRVqj1Pjw6aj5KzWqkcQNODNBWRdoRe81/VCLme6h07WoUFCvlnVfeZpSYfkux6FTdvJnafuZUMw==" saltValue="rvzuO6gfymzSzC7cgrOkMQ==" spinCount="100000" sheet="1" objects="1" scenarios="1" sort="0" autoFilter="0" pivotTables="0"/>
  <mergeCells count="21">
    <mergeCell ref="A1:F1"/>
    <mergeCell ref="G1:Q1"/>
    <mergeCell ref="A2:Q2"/>
    <mergeCell ref="A3:Q3"/>
    <mergeCell ref="A4:Q4"/>
    <mergeCell ref="A5:A7"/>
    <mergeCell ref="B5:B7"/>
    <mergeCell ref="C5:C7"/>
    <mergeCell ref="D5:D7"/>
    <mergeCell ref="F5:F7"/>
    <mergeCell ref="E5:E7"/>
    <mergeCell ref="B22:B24"/>
    <mergeCell ref="P8:Q8"/>
    <mergeCell ref="P9:Q9"/>
    <mergeCell ref="P10:Q10"/>
    <mergeCell ref="G5:G7"/>
    <mergeCell ref="H5:O5"/>
    <mergeCell ref="P5:P7"/>
    <mergeCell ref="Q5:Q7"/>
    <mergeCell ref="H6:K6"/>
    <mergeCell ref="L6:N6"/>
  </mergeCells>
  <pageMargins left="0.39370078740157483" right="0.39370078740157483" top="0.39370078740157483" bottom="0.39370078740157483" header="0.19685039370078741" footer="0.19685039370078741"/>
  <pageSetup paperSize="9" scale="75" fitToHeight="0" orientation="landscape" r:id="rId1"/>
  <headerFooter>
    <oddFooter>Strana &amp;P z &amp;N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>
    <tabColor rgb="FF92D050"/>
    <pageSetUpPr fitToPage="1"/>
  </sheetPr>
  <dimension ref="A1:S97"/>
  <sheetViews>
    <sheetView workbookViewId="0">
      <selection activeCell="A3" sqref="A3:Q3"/>
    </sheetView>
  </sheetViews>
  <sheetFormatPr defaultColWidth="9.140625" defaultRowHeight="15" x14ac:dyDescent="0.25"/>
  <cols>
    <col min="1" max="1" width="5.7109375" style="1446" customWidth="1"/>
    <col min="2" max="2" width="10.7109375" style="17" customWidth="1"/>
    <col min="3" max="3" width="11.7109375" style="17" customWidth="1"/>
    <col min="4" max="4" width="59.7109375" style="17" customWidth="1"/>
    <col min="5" max="5" width="6.7109375" style="77" customWidth="1"/>
    <col min="6" max="6" width="7.7109375" style="1446" customWidth="1"/>
    <col min="7" max="7" width="8.28515625" style="1446" bestFit="1" customWidth="1"/>
    <col min="8" max="15" width="5.7109375" style="1446" customWidth="1"/>
    <col min="16" max="16" width="11.7109375" style="1446" customWidth="1"/>
    <col min="17" max="17" width="13.7109375" style="1446" customWidth="1"/>
    <col min="18" max="18" width="9.140625" style="17"/>
    <col min="19" max="19" width="10.85546875" style="17" customWidth="1"/>
    <col min="20" max="16384" width="9.140625" style="17"/>
  </cols>
  <sheetData>
    <row r="1" spans="1:19" ht="54" customHeight="1" x14ac:dyDescent="0.25">
      <c r="A1" s="1543"/>
      <c r="B1" s="1543"/>
      <c r="C1" s="1543"/>
      <c r="D1" s="1543"/>
      <c r="E1" s="1543"/>
      <c r="F1" s="1543"/>
      <c r="G1" s="1553" t="s">
        <v>4167</v>
      </c>
      <c r="H1" s="1553"/>
      <c r="I1" s="1553"/>
      <c r="J1" s="1553"/>
      <c r="K1" s="1553"/>
      <c r="L1" s="1553"/>
      <c r="M1" s="1553"/>
      <c r="N1" s="1553"/>
      <c r="O1" s="1553"/>
      <c r="P1" s="1553"/>
      <c r="Q1" s="1553"/>
    </row>
    <row r="2" spans="1:19" ht="15.75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  <c r="J2" s="1540"/>
      <c r="K2" s="1540"/>
      <c r="L2" s="1540"/>
      <c r="M2" s="1540"/>
      <c r="N2" s="1540"/>
      <c r="O2" s="1540"/>
      <c r="P2" s="1540"/>
      <c r="Q2" s="1540"/>
    </row>
    <row r="3" spans="1:19" ht="15.75" x14ac:dyDescent="0.25">
      <c r="A3" s="1540" t="s">
        <v>2528</v>
      </c>
      <c r="B3" s="1540"/>
      <c r="C3" s="1540"/>
      <c r="D3" s="1540"/>
      <c r="E3" s="1540"/>
      <c r="F3" s="1540"/>
      <c r="G3" s="1540"/>
      <c r="H3" s="1540"/>
      <c r="I3" s="1540"/>
      <c r="J3" s="1540"/>
      <c r="K3" s="1540"/>
      <c r="L3" s="1540"/>
      <c r="M3" s="1540"/>
      <c r="N3" s="1540"/>
      <c r="O3" s="1540"/>
      <c r="P3" s="1540"/>
      <c r="Q3" s="1540"/>
    </row>
    <row r="4" spans="1:19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  <c r="J4" s="1547"/>
      <c r="K4" s="1547"/>
      <c r="L4" s="1547"/>
      <c r="M4" s="1547"/>
      <c r="N4" s="1547"/>
      <c r="O4" s="1547"/>
      <c r="P4" s="1547"/>
      <c r="Q4" s="1547"/>
    </row>
    <row r="5" spans="1:19" ht="15" customHeight="1" x14ac:dyDescent="0.25">
      <c r="A5" s="1654" t="s">
        <v>486</v>
      </c>
      <c r="B5" s="1657" t="s">
        <v>0</v>
      </c>
      <c r="C5" s="1657" t="s">
        <v>1</v>
      </c>
      <c r="D5" s="1657" t="s">
        <v>2</v>
      </c>
      <c r="E5" s="1566" t="s">
        <v>3751</v>
      </c>
      <c r="F5" s="1654" t="s">
        <v>3</v>
      </c>
      <c r="G5" s="1654" t="s">
        <v>3762</v>
      </c>
      <c r="H5" s="1662" t="s">
        <v>7</v>
      </c>
      <c r="I5" s="1663"/>
      <c r="J5" s="1663"/>
      <c r="K5" s="1663"/>
      <c r="L5" s="1663"/>
      <c r="M5" s="1663"/>
      <c r="N5" s="1663"/>
      <c r="O5" s="1664"/>
      <c r="P5" s="1654" t="s">
        <v>4407</v>
      </c>
      <c r="Q5" s="1654" t="s">
        <v>4408</v>
      </c>
    </row>
    <row r="6" spans="1:19" ht="15" customHeight="1" x14ac:dyDescent="0.25">
      <c r="A6" s="1655"/>
      <c r="B6" s="1658"/>
      <c r="C6" s="1658"/>
      <c r="D6" s="1658"/>
      <c r="E6" s="1567"/>
      <c r="F6" s="1655"/>
      <c r="G6" s="1655"/>
      <c r="H6" s="1665" t="s">
        <v>5</v>
      </c>
      <c r="I6" s="1666"/>
      <c r="J6" s="1666"/>
      <c r="K6" s="1667"/>
      <c r="L6" s="1668" t="s">
        <v>6</v>
      </c>
      <c r="M6" s="1666"/>
      <c r="N6" s="1667"/>
      <c r="O6" s="689" t="s">
        <v>8</v>
      </c>
      <c r="P6" s="1655"/>
      <c r="Q6" s="1655"/>
    </row>
    <row r="7" spans="1:19" ht="65.099999999999994" customHeight="1" thickBot="1" x14ac:dyDescent="0.3">
      <c r="A7" s="1656"/>
      <c r="B7" s="1659"/>
      <c r="C7" s="1659"/>
      <c r="D7" s="1659"/>
      <c r="E7" s="1614"/>
      <c r="F7" s="1656"/>
      <c r="G7" s="1656"/>
      <c r="H7" s="1299" t="s">
        <v>9</v>
      </c>
      <c r="I7" s="1300" t="s">
        <v>10</v>
      </c>
      <c r="J7" s="1300" t="s">
        <v>11</v>
      </c>
      <c r="K7" s="1300" t="s">
        <v>12</v>
      </c>
      <c r="L7" s="1301" t="s">
        <v>27</v>
      </c>
      <c r="M7" s="1301" t="s">
        <v>13</v>
      </c>
      <c r="N7" s="1301" t="s">
        <v>14</v>
      </c>
      <c r="O7" s="1302" t="s">
        <v>15</v>
      </c>
      <c r="P7" s="1656"/>
      <c r="Q7" s="1656"/>
    </row>
    <row r="8" spans="1:19" x14ac:dyDescent="0.25">
      <c r="A8" s="1095"/>
      <c r="B8" s="1660" t="s">
        <v>2529</v>
      </c>
      <c r="C8" s="1660"/>
      <c r="D8" s="1660"/>
      <c r="E8" s="1660"/>
      <c r="F8" s="1660"/>
      <c r="G8" s="1660"/>
      <c r="H8" s="1660"/>
      <c r="I8" s="1660"/>
      <c r="J8" s="1660"/>
      <c r="K8" s="1660"/>
      <c r="L8" s="1660"/>
      <c r="M8" s="1660"/>
      <c r="N8" s="1660"/>
      <c r="O8" s="1660"/>
      <c r="P8" s="1660"/>
      <c r="Q8" s="1661"/>
    </row>
    <row r="9" spans="1:19" x14ac:dyDescent="0.25">
      <c r="A9" s="951" t="s">
        <v>487</v>
      </c>
      <c r="B9" s="362"/>
      <c r="C9" s="1649" t="s">
        <v>2530</v>
      </c>
      <c r="D9" s="364" t="s">
        <v>3408</v>
      </c>
      <c r="E9" s="1467" t="s">
        <v>3752</v>
      </c>
      <c r="F9" s="365">
        <v>2</v>
      </c>
      <c r="G9" s="365">
        <v>4</v>
      </c>
      <c r="H9" s="366"/>
      <c r="I9" s="366"/>
      <c r="J9" s="366"/>
      <c r="K9" s="366"/>
      <c r="L9" s="366"/>
      <c r="M9" s="366" t="s">
        <v>22</v>
      </c>
      <c r="N9" s="366" t="s">
        <v>22</v>
      </c>
      <c r="O9" s="366"/>
      <c r="P9" s="676"/>
      <c r="Q9" s="812">
        <f>F9*G9*ROUND(P9, 2)</f>
        <v>0</v>
      </c>
      <c r="S9" s="413"/>
    </row>
    <row r="10" spans="1:19" x14ac:dyDescent="0.25">
      <c r="A10" s="951" t="s">
        <v>488</v>
      </c>
      <c r="B10" s="362"/>
      <c r="C10" s="1650"/>
      <c r="D10" s="364" t="s">
        <v>2531</v>
      </c>
      <c r="E10" s="87" t="s">
        <v>3752</v>
      </c>
      <c r="F10" s="365">
        <v>2</v>
      </c>
      <c r="G10" s="365">
        <v>4</v>
      </c>
      <c r="H10" s="366"/>
      <c r="I10" s="366"/>
      <c r="J10" s="366"/>
      <c r="K10" s="366"/>
      <c r="L10" s="366"/>
      <c r="M10" s="366" t="s">
        <v>22</v>
      </c>
      <c r="N10" s="366" t="s">
        <v>22</v>
      </c>
      <c r="O10" s="366"/>
      <c r="P10" s="676"/>
      <c r="Q10" s="744">
        <f>F10*G10*ROUND(P10, 2)</f>
        <v>0</v>
      </c>
      <c r="S10" s="413"/>
    </row>
    <row r="11" spans="1:19" x14ac:dyDescent="0.25">
      <c r="A11" s="951" t="s">
        <v>489</v>
      </c>
      <c r="B11" s="362"/>
      <c r="C11" s="1650"/>
      <c r="D11" s="364" t="s">
        <v>2532</v>
      </c>
      <c r="E11" s="1442" t="s">
        <v>3752</v>
      </c>
      <c r="F11" s="365">
        <v>2</v>
      </c>
      <c r="G11" s="365">
        <v>4</v>
      </c>
      <c r="H11" s="366"/>
      <c r="I11" s="366"/>
      <c r="J11" s="366"/>
      <c r="K11" s="366"/>
      <c r="L11" s="366"/>
      <c r="M11" s="366" t="s">
        <v>22</v>
      </c>
      <c r="N11" s="366" t="s">
        <v>22</v>
      </c>
      <c r="O11" s="366"/>
      <c r="P11" s="676"/>
      <c r="Q11" s="744">
        <f t="shared" ref="Q11:Q19" si="0">F11*G11*ROUND(P11, 2)</f>
        <v>0</v>
      </c>
      <c r="S11" s="413"/>
    </row>
    <row r="12" spans="1:19" x14ac:dyDescent="0.25">
      <c r="A12" s="951" t="s">
        <v>490</v>
      </c>
      <c r="B12" s="362"/>
      <c r="C12" s="1650"/>
      <c r="D12" s="364" t="s">
        <v>956</v>
      </c>
      <c r="E12" s="1439" t="s">
        <v>3752</v>
      </c>
      <c r="F12" s="365">
        <v>2</v>
      </c>
      <c r="G12" s="365">
        <v>4</v>
      </c>
      <c r="H12" s="366"/>
      <c r="I12" s="366"/>
      <c r="J12" s="366"/>
      <c r="K12" s="366"/>
      <c r="L12" s="366"/>
      <c r="M12" s="366" t="s">
        <v>22</v>
      </c>
      <c r="N12" s="366" t="s">
        <v>22</v>
      </c>
      <c r="O12" s="366"/>
      <c r="P12" s="676"/>
      <c r="Q12" s="744">
        <f t="shared" si="0"/>
        <v>0</v>
      </c>
      <c r="S12" s="413"/>
    </row>
    <row r="13" spans="1:19" x14ac:dyDescent="0.25">
      <c r="A13" s="951" t="s">
        <v>491</v>
      </c>
      <c r="B13" s="362"/>
      <c r="C13" s="1650"/>
      <c r="D13" s="364" t="s">
        <v>2533</v>
      </c>
      <c r="E13" s="531" t="s">
        <v>3752</v>
      </c>
      <c r="F13" s="365">
        <v>2</v>
      </c>
      <c r="G13" s="365">
        <v>4</v>
      </c>
      <c r="H13" s="366"/>
      <c r="I13" s="366"/>
      <c r="J13" s="366"/>
      <c r="K13" s="366"/>
      <c r="L13" s="366"/>
      <c r="M13" s="366" t="s">
        <v>22</v>
      </c>
      <c r="N13" s="366" t="s">
        <v>22</v>
      </c>
      <c r="O13" s="366"/>
      <c r="P13" s="676"/>
      <c r="Q13" s="952">
        <f t="shared" si="0"/>
        <v>0</v>
      </c>
      <c r="S13" s="413"/>
    </row>
    <row r="14" spans="1:19" x14ac:dyDescent="0.25">
      <c r="A14" s="951" t="s">
        <v>492</v>
      </c>
      <c r="B14" s="362"/>
      <c r="C14" s="1650"/>
      <c r="D14" s="364" t="s">
        <v>780</v>
      </c>
      <c r="E14" s="1442" t="s">
        <v>3752</v>
      </c>
      <c r="F14" s="365">
        <v>2</v>
      </c>
      <c r="G14" s="365">
        <v>4</v>
      </c>
      <c r="H14" s="366"/>
      <c r="I14" s="366"/>
      <c r="J14" s="366"/>
      <c r="K14" s="366"/>
      <c r="L14" s="366"/>
      <c r="M14" s="366" t="s">
        <v>22</v>
      </c>
      <c r="N14" s="366" t="s">
        <v>22</v>
      </c>
      <c r="O14" s="366"/>
      <c r="P14" s="676"/>
      <c r="Q14" s="952">
        <f t="shared" si="0"/>
        <v>0</v>
      </c>
      <c r="S14" s="413"/>
    </row>
    <row r="15" spans="1:19" x14ac:dyDescent="0.25">
      <c r="A15" s="951" t="s">
        <v>493</v>
      </c>
      <c r="B15" s="362"/>
      <c r="C15" s="1650"/>
      <c r="D15" s="364" t="s">
        <v>2534</v>
      </c>
      <c r="E15" s="1439" t="s">
        <v>3752</v>
      </c>
      <c r="F15" s="365">
        <v>2</v>
      </c>
      <c r="G15" s="365">
        <v>4</v>
      </c>
      <c r="H15" s="366"/>
      <c r="I15" s="366"/>
      <c r="J15" s="366"/>
      <c r="K15" s="366"/>
      <c r="L15" s="366"/>
      <c r="M15" s="366" t="s">
        <v>22</v>
      </c>
      <c r="N15" s="366" t="s">
        <v>22</v>
      </c>
      <c r="O15" s="366"/>
      <c r="P15" s="676"/>
      <c r="Q15" s="952">
        <f t="shared" si="0"/>
        <v>0</v>
      </c>
      <c r="S15" s="413"/>
    </row>
    <row r="16" spans="1:19" x14ac:dyDescent="0.25">
      <c r="A16" s="951" t="s">
        <v>494</v>
      </c>
      <c r="B16" s="362"/>
      <c r="C16" s="1650"/>
      <c r="D16" s="364" t="s">
        <v>3409</v>
      </c>
      <c r="E16" s="23" t="s">
        <v>3752</v>
      </c>
      <c r="F16" s="365">
        <v>2</v>
      </c>
      <c r="G16" s="365">
        <v>4</v>
      </c>
      <c r="H16" s="366"/>
      <c r="I16" s="366"/>
      <c r="J16" s="366"/>
      <c r="K16" s="366"/>
      <c r="L16" s="366"/>
      <c r="M16" s="366" t="s">
        <v>22</v>
      </c>
      <c r="N16" s="366" t="s">
        <v>22</v>
      </c>
      <c r="O16" s="366"/>
      <c r="P16" s="676"/>
      <c r="Q16" s="952">
        <f t="shared" si="0"/>
        <v>0</v>
      </c>
      <c r="S16" s="413"/>
    </row>
    <row r="17" spans="1:19" x14ac:dyDescent="0.25">
      <c r="A17" s="951" t="s">
        <v>495</v>
      </c>
      <c r="B17" s="362"/>
      <c r="C17" s="1650"/>
      <c r="D17" s="364" t="s">
        <v>3410</v>
      </c>
      <c r="E17" s="23" t="s">
        <v>3752</v>
      </c>
      <c r="F17" s="365">
        <v>2</v>
      </c>
      <c r="G17" s="365">
        <v>4</v>
      </c>
      <c r="H17" s="366"/>
      <c r="I17" s="366"/>
      <c r="J17" s="366"/>
      <c r="K17" s="366"/>
      <c r="L17" s="366"/>
      <c r="M17" s="366" t="s">
        <v>22</v>
      </c>
      <c r="N17" s="366" t="s">
        <v>22</v>
      </c>
      <c r="O17" s="366"/>
      <c r="P17" s="676"/>
      <c r="Q17" s="952">
        <f t="shared" si="0"/>
        <v>0</v>
      </c>
      <c r="S17" s="413"/>
    </row>
    <row r="18" spans="1:19" x14ac:dyDescent="0.25">
      <c r="A18" s="951" t="s">
        <v>496</v>
      </c>
      <c r="B18" s="362"/>
      <c r="C18" s="1650"/>
      <c r="D18" s="364" t="s">
        <v>318</v>
      </c>
      <c r="E18" s="1442" t="s">
        <v>3752</v>
      </c>
      <c r="F18" s="365">
        <v>2</v>
      </c>
      <c r="G18" s="365">
        <v>4</v>
      </c>
      <c r="H18" s="366"/>
      <c r="I18" s="366"/>
      <c r="J18" s="366"/>
      <c r="K18" s="366"/>
      <c r="L18" s="366"/>
      <c r="M18" s="366" t="s">
        <v>22</v>
      </c>
      <c r="N18" s="366" t="s">
        <v>22</v>
      </c>
      <c r="O18" s="366"/>
      <c r="P18" s="676"/>
      <c r="Q18" s="952">
        <f t="shared" si="0"/>
        <v>0</v>
      </c>
      <c r="S18" s="413"/>
    </row>
    <row r="19" spans="1:19" ht="15.75" thickBot="1" x14ac:dyDescent="0.3">
      <c r="A19" s="951" t="s">
        <v>497</v>
      </c>
      <c r="B19" s="362"/>
      <c r="C19" s="1651"/>
      <c r="D19" s="364" t="s">
        <v>3411</v>
      </c>
      <c r="E19" s="1439" t="s">
        <v>3752</v>
      </c>
      <c r="F19" s="365">
        <v>1</v>
      </c>
      <c r="G19" s="365">
        <v>4</v>
      </c>
      <c r="H19" s="366"/>
      <c r="I19" s="366"/>
      <c r="J19" s="366"/>
      <c r="K19" s="366"/>
      <c r="L19" s="366"/>
      <c r="M19" s="366"/>
      <c r="N19" s="366"/>
      <c r="O19" s="366" t="s">
        <v>22</v>
      </c>
      <c r="P19" s="676"/>
      <c r="Q19" s="952">
        <f t="shared" si="0"/>
        <v>0</v>
      </c>
      <c r="S19" s="413"/>
    </row>
    <row r="20" spans="1:19" x14ac:dyDescent="0.25">
      <c r="A20" s="953"/>
      <c r="B20" s="1652" t="s">
        <v>4226</v>
      </c>
      <c r="C20" s="1652"/>
      <c r="D20" s="1652"/>
      <c r="E20" s="1652"/>
      <c r="F20" s="1652"/>
      <c r="G20" s="1652"/>
      <c r="H20" s="1652"/>
      <c r="I20" s="1652"/>
      <c r="J20" s="1652"/>
      <c r="K20" s="1652"/>
      <c r="L20" s="1652"/>
      <c r="M20" s="1652"/>
      <c r="N20" s="1652"/>
      <c r="O20" s="1652"/>
      <c r="P20" s="1652"/>
      <c r="Q20" s="1653"/>
      <c r="S20" s="413"/>
    </row>
    <row r="21" spans="1:19" x14ac:dyDescent="0.25">
      <c r="A21" s="951" t="s">
        <v>498</v>
      </c>
      <c r="B21" s="368"/>
      <c r="C21" s="1649" t="s">
        <v>3412</v>
      </c>
      <c r="D21" s="364" t="s">
        <v>770</v>
      </c>
      <c r="E21" s="1440" t="s">
        <v>3752</v>
      </c>
      <c r="F21" s="365">
        <v>2</v>
      </c>
      <c r="G21" s="365">
        <v>8</v>
      </c>
      <c r="H21" s="366"/>
      <c r="I21" s="366"/>
      <c r="J21" s="366"/>
      <c r="K21" s="366"/>
      <c r="L21" s="366"/>
      <c r="M21" s="366" t="s">
        <v>22</v>
      </c>
      <c r="N21" s="366" t="s">
        <v>22</v>
      </c>
      <c r="O21" s="366"/>
      <c r="P21" s="676"/>
      <c r="Q21" s="812">
        <f>F21*G21*ROUND(P21, 2)</f>
        <v>0</v>
      </c>
      <c r="S21" s="413"/>
    </row>
    <row r="22" spans="1:19" ht="25.5" x14ac:dyDescent="0.25">
      <c r="A22" s="951" t="s">
        <v>499</v>
      </c>
      <c r="B22" s="368"/>
      <c r="C22" s="1650"/>
      <c r="D22" s="364" t="s">
        <v>3413</v>
      </c>
      <c r="E22" s="1440" t="s">
        <v>3752</v>
      </c>
      <c r="F22" s="365">
        <v>2</v>
      </c>
      <c r="G22" s="365">
        <v>8</v>
      </c>
      <c r="H22" s="366"/>
      <c r="I22" s="366"/>
      <c r="J22" s="366"/>
      <c r="K22" s="366"/>
      <c r="L22" s="366"/>
      <c r="M22" s="366" t="s">
        <v>22</v>
      </c>
      <c r="N22" s="366" t="s">
        <v>22</v>
      </c>
      <c r="O22" s="366"/>
      <c r="P22" s="676"/>
      <c r="Q22" s="744">
        <f>F22*G22*ROUND(P22, 2)</f>
        <v>0</v>
      </c>
      <c r="S22" s="413"/>
    </row>
    <row r="23" spans="1:19" ht="15.75" thickBot="1" x14ac:dyDescent="0.3">
      <c r="A23" s="954" t="s">
        <v>500</v>
      </c>
      <c r="B23" s="369"/>
      <c r="C23" s="1651"/>
      <c r="D23" s="371" t="s">
        <v>3414</v>
      </c>
      <c r="E23" s="1439" t="s">
        <v>3752</v>
      </c>
      <c r="F23" s="372">
        <v>2</v>
      </c>
      <c r="G23" s="372">
        <v>8</v>
      </c>
      <c r="H23" s="373"/>
      <c r="I23" s="373"/>
      <c r="J23" s="373"/>
      <c r="K23" s="373"/>
      <c r="L23" s="373"/>
      <c r="M23" s="373" t="s">
        <v>22</v>
      </c>
      <c r="N23" s="373" t="s">
        <v>22</v>
      </c>
      <c r="O23" s="373"/>
      <c r="P23" s="676"/>
      <c r="Q23" s="955">
        <f>F23*G23*ROUND(P23, 2)</f>
        <v>0</v>
      </c>
      <c r="S23" s="413"/>
    </row>
    <row r="24" spans="1:19" x14ac:dyDescent="0.25">
      <c r="A24" s="953"/>
      <c r="B24" s="1652" t="s">
        <v>2535</v>
      </c>
      <c r="C24" s="1652"/>
      <c r="D24" s="1652"/>
      <c r="E24" s="1652"/>
      <c r="F24" s="1652"/>
      <c r="G24" s="1652"/>
      <c r="H24" s="1652"/>
      <c r="I24" s="1652"/>
      <c r="J24" s="1652"/>
      <c r="K24" s="1652"/>
      <c r="L24" s="1652"/>
      <c r="M24" s="1652"/>
      <c r="N24" s="1652"/>
      <c r="O24" s="1652"/>
      <c r="P24" s="1652"/>
      <c r="Q24" s="1653"/>
      <c r="S24" s="413"/>
    </row>
    <row r="25" spans="1:19" x14ac:dyDescent="0.25">
      <c r="A25" s="951" t="s">
        <v>501</v>
      </c>
      <c r="B25" s="362"/>
      <c r="C25" s="1649" t="s">
        <v>2536</v>
      </c>
      <c r="D25" s="364" t="s">
        <v>2534</v>
      </c>
      <c r="E25" s="23" t="s">
        <v>3752</v>
      </c>
      <c r="F25" s="365">
        <v>2</v>
      </c>
      <c r="G25" s="365">
        <v>1</v>
      </c>
      <c r="H25" s="366"/>
      <c r="I25" s="366"/>
      <c r="J25" s="366"/>
      <c r="K25" s="366"/>
      <c r="L25" s="366"/>
      <c r="M25" s="366" t="s">
        <v>22</v>
      </c>
      <c r="N25" s="366" t="s">
        <v>22</v>
      </c>
      <c r="O25" s="366"/>
      <c r="P25" s="676"/>
      <c r="Q25" s="812">
        <f>F25*G25*ROUND(P25, 2)</f>
        <v>0</v>
      </c>
      <c r="S25" s="413"/>
    </row>
    <row r="26" spans="1:19" ht="25.5" x14ac:dyDescent="0.25">
      <c r="A26" s="951" t="s">
        <v>502</v>
      </c>
      <c r="B26" s="362"/>
      <c r="C26" s="1650"/>
      <c r="D26" s="364" t="s">
        <v>3415</v>
      </c>
      <c r="E26" s="1440" t="s">
        <v>3752</v>
      </c>
      <c r="F26" s="365">
        <v>2</v>
      </c>
      <c r="G26" s="365">
        <v>1</v>
      </c>
      <c r="H26" s="366"/>
      <c r="I26" s="366"/>
      <c r="J26" s="366"/>
      <c r="K26" s="366"/>
      <c r="L26" s="366"/>
      <c r="M26" s="366" t="s">
        <v>22</v>
      </c>
      <c r="N26" s="366" t="s">
        <v>22</v>
      </c>
      <c r="O26" s="366"/>
      <c r="P26" s="676"/>
      <c r="Q26" s="744">
        <f>F26*G26*ROUND(P26, 2)</f>
        <v>0</v>
      </c>
      <c r="S26" s="413"/>
    </row>
    <row r="27" spans="1:19" ht="25.5" x14ac:dyDescent="0.25">
      <c r="A27" s="951" t="s">
        <v>503</v>
      </c>
      <c r="B27" s="362"/>
      <c r="C27" s="1650"/>
      <c r="D27" s="364" t="s">
        <v>3416</v>
      </c>
      <c r="E27" s="531" t="s">
        <v>3752</v>
      </c>
      <c r="F27" s="365">
        <v>2</v>
      </c>
      <c r="G27" s="365">
        <v>1</v>
      </c>
      <c r="H27" s="366"/>
      <c r="I27" s="366"/>
      <c r="J27" s="366"/>
      <c r="K27" s="366"/>
      <c r="L27" s="366"/>
      <c r="M27" s="366" t="s">
        <v>22</v>
      </c>
      <c r="N27" s="366" t="s">
        <v>22</v>
      </c>
      <c r="O27" s="366"/>
      <c r="P27" s="676"/>
      <c r="Q27" s="744">
        <f>F27*G27*ROUND(P27, 2)</f>
        <v>0</v>
      </c>
      <c r="S27" s="413"/>
    </row>
    <row r="28" spans="1:19" x14ac:dyDescent="0.25">
      <c r="A28" s="951" t="s">
        <v>504</v>
      </c>
      <c r="B28" s="362"/>
      <c r="C28" s="1650"/>
      <c r="D28" s="364" t="s">
        <v>3417</v>
      </c>
      <c r="E28" s="23" t="s">
        <v>3752</v>
      </c>
      <c r="F28" s="365">
        <v>2</v>
      </c>
      <c r="G28" s="365">
        <v>1</v>
      </c>
      <c r="H28" s="366"/>
      <c r="I28" s="366"/>
      <c r="J28" s="366"/>
      <c r="K28" s="366"/>
      <c r="L28" s="366"/>
      <c r="M28" s="366" t="s">
        <v>22</v>
      </c>
      <c r="N28" s="366" t="s">
        <v>22</v>
      </c>
      <c r="O28" s="366"/>
      <c r="P28" s="676"/>
      <c r="Q28" s="744">
        <f>F28*G28*ROUND(P28, 2)</f>
        <v>0</v>
      </c>
      <c r="S28" s="413"/>
    </row>
    <row r="29" spans="1:19" ht="26.25" thickBot="1" x14ac:dyDescent="0.3">
      <c r="A29" s="954" t="s">
        <v>505</v>
      </c>
      <c r="B29" s="369"/>
      <c r="C29" s="1651"/>
      <c r="D29" s="371" t="s">
        <v>3418</v>
      </c>
      <c r="E29" s="403" t="s">
        <v>3752</v>
      </c>
      <c r="F29" s="372">
        <v>2</v>
      </c>
      <c r="G29" s="372">
        <v>1</v>
      </c>
      <c r="H29" s="373"/>
      <c r="I29" s="373"/>
      <c r="J29" s="373"/>
      <c r="K29" s="373"/>
      <c r="L29" s="373"/>
      <c r="M29" s="373" t="s">
        <v>22</v>
      </c>
      <c r="N29" s="373" t="s">
        <v>22</v>
      </c>
      <c r="O29" s="373"/>
      <c r="P29" s="950"/>
      <c r="Q29" s="956">
        <f>F29*G29*ROUND(P29, 2)</f>
        <v>0</v>
      </c>
      <c r="S29" s="413"/>
    </row>
    <row r="30" spans="1:19" ht="15.75" thickBot="1" x14ac:dyDescent="0.3">
      <c r="D30" s="84"/>
      <c r="E30" s="1464"/>
      <c r="I30" s="77"/>
      <c r="M30" s="415"/>
      <c r="N30" s="415"/>
      <c r="O30" s="415"/>
      <c r="P30" s="573" t="s">
        <v>76</v>
      </c>
      <c r="Q30" s="574">
        <f>SUM(Q9:Q19,Q21:Q23,Q25:Q29)</f>
        <v>0</v>
      </c>
      <c r="S30" s="413"/>
    </row>
    <row r="31" spans="1:19" x14ac:dyDescent="0.25">
      <c r="E31" s="1464"/>
    </row>
    <row r="32" spans="1:19" x14ac:dyDescent="0.25">
      <c r="E32" s="1464"/>
    </row>
    <row r="33" spans="5:5" x14ac:dyDescent="0.25">
      <c r="E33" s="1464"/>
    </row>
    <row r="34" spans="5:5" x14ac:dyDescent="0.25">
      <c r="E34" s="534"/>
    </row>
    <row r="35" spans="5:5" x14ac:dyDescent="0.25">
      <c r="E35" s="1464"/>
    </row>
    <row r="36" spans="5:5" x14ac:dyDescent="0.25">
      <c r="E36" s="1464"/>
    </row>
    <row r="37" spans="5:5" x14ac:dyDescent="0.25">
      <c r="E37" s="1464"/>
    </row>
    <row r="38" spans="5:5" x14ac:dyDescent="0.25">
      <c r="E38" s="534"/>
    </row>
    <row r="39" spans="5:5" x14ac:dyDescent="0.25">
      <c r="E39" s="1464"/>
    </row>
    <row r="40" spans="5:5" x14ac:dyDescent="0.25">
      <c r="E40" s="1464"/>
    </row>
    <row r="41" spans="5:5" x14ac:dyDescent="0.25">
      <c r="E41" s="1464"/>
    </row>
    <row r="42" spans="5:5" x14ac:dyDescent="0.25">
      <c r="E42" s="1464"/>
    </row>
    <row r="43" spans="5:5" x14ac:dyDescent="0.25">
      <c r="E43" s="1464"/>
    </row>
    <row r="44" spans="5:5" x14ac:dyDescent="0.25">
      <c r="E44" s="1464"/>
    </row>
    <row r="45" spans="5:5" x14ac:dyDescent="0.25">
      <c r="E45" s="1464"/>
    </row>
    <row r="46" spans="5:5" x14ac:dyDescent="0.25">
      <c r="E46" s="1464"/>
    </row>
    <row r="47" spans="5:5" x14ac:dyDescent="0.25">
      <c r="E47" s="1464"/>
    </row>
    <row r="48" spans="5:5" x14ac:dyDescent="0.25">
      <c r="E48" s="1464"/>
    </row>
    <row r="49" spans="5:5" x14ac:dyDescent="0.25">
      <c r="E49" s="1464"/>
    </row>
    <row r="50" spans="5:5" x14ac:dyDescent="0.25">
      <c r="E50" s="1464"/>
    </row>
    <row r="51" spans="5:5" x14ac:dyDescent="0.25">
      <c r="E51" s="1464"/>
    </row>
    <row r="52" spans="5:5" x14ac:dyDescent="0.25">
      <c r="E52" s="1464"/>
    </row>
    <row r="53" spans="5:5" x14ac:dyDescent="0.25">
      <c r="E53" s="1464"/>
    </row>
    <row r="54" spans="5:5" x14ac:dyDescent="0.25">
      <c r="E54" s="534"/>
    </row>
    <row r="55" spans="5:5" x14ac:dyDescent="0.25">
      <c r="E55" s="1464"/>
    </row>
    <row r="56" spans="5:5" x14ac:dyDescent="0.25">
      <c r="E56" s="534"/>
    </row>
    <row r="57" spans="5:5" x14ac:dyDescent="0.25">
      <c r="E57" s="519"/>
    </row>
    <row r="58" spans="5:5" x14ac:dyDescent="0.25">
      <c r="E58" s="520"/>
    </row>
    <row r="59" spans="5:5" x14ac:dyDescent="0.25">
      <c r="E59" s="521"/>
    </row>
    <row r="60" spans="5:5" x14ac:dyDescent="0.25">
      <c r="E60" s="522"/>
    </row>
    <row r="61" spans="5:5" x14ac:dyDescent="0.25">
      <c r="E61" s="534"/>
    </row>
    <row r="62" spans="5:5" x14ac:dyDescent="0.25">
      <c r="E62" s="521"/>
    </row>
    <row r="63" spans="5:5" x14ac:dyDescent="0.25">
      <c r="E63" s="522"/>
    </row>
    <row r="64" spans="5:5" x14ac:dyDescent="0.25">
      <c r="E64" s="522"/>
    </row>
    <row r="65" spans="5:5" x14ac:dyDescent="0.25">
      <c r="E65" s="522"/>
    </row>
    <row r="66" spans="5:5" x14ac:dyDescent="0.25">
      <c r="E66" s="521"/>
    </row>
    <row r="67" spans="5:5" x14ac:dyDescent="0.25">
      <c r="E67" s="522"/>
    </row>
    <row r="68" spans="5:5" x14ac:dyDescent="0.25">
      <c r="E68" s="521"/>
    </row>
    <row r="69" spans="5:5" x14ac:dyDescent="0.25">
      <c r="E69" s="521"/>
    </row>
    <row r="70" spans="5:5" x14ac:dyDescent="0.25">
      <c r="E70" s="521"/>
    </row>
    <row r="71" spans="5:5" x14ac:dyDescent="0.25">
      <c r="E71" s="522"/>
    </row>
    <row r="72" spans="5:5" x14ac:dyDescent="0.25">
      <c r="E72" s="521"/>
    </row>
    <row r="73" spans="5:5" x14ac:dyDescent="0.25">
      <c r="E73" s="522"/>
    </row>
    <row r="74" spans="5:5" x14ac:dyDescent="0.25">
      <c r="E74" s="521"/>
    </row>
    <row r="75" spans="5:5" x14ac:dyDescent="0.25">
      <c r="E75" s="534"/>
    </row>
    <row r="76" spans="5:5" x14ac:dyDescent="0.25">
      <c r="E76" s="522"/>
    </row>
    <row r="77" spans="5:5" x14ac:dyDescent="0.25">
      <c r="E77" s="1464"/>
    </row>
    <row r="78" spans="5:5" x14ac:dyDescent="0.25">
      <c r="E78" s="1464"/>
    </row>
    <row r="79" spans="5:5" x14ac:dyDescent="0.25">
      <c r="E79" s="1464"/>
    </row>
    <row r="80" spans="5:5" x14ac:dyDescent="0.25">
      <c r="E80" s="1464"/>
    </row>
    <row r="81" spans="5:5" x14ac:dyDescent="0.25">
      <c r="E81" s="1464"/>
    </row>
    <row r="82" spans="5:5" x14ac:dyDescent="0.25">
      <c r="E82" s="534"/>
    </row>
    <row r="83" spans="5:5" x14ac:dyDescent="0.25">
      <c r="E83" s="1464"/>
    </row>
    <row r="84" spans="5:5" x14ac:dyDescent="0.25">
      <c r="E84" s="1464"/>
    </row>
    <row r="85" spans="5:5" x14ac:dyDescent="0.25">
      <c r="E85" s="1464"/>
    </row>
    <row r="86" spans="5:5" x14ac:dyDescent="0.25">
      <c r="E86" s="534"/>
    </row>
    <row r="87" spans="5:5" x14ac:dyDescent="0.25">
      <c r="E87" s="1464"/>
    </row>
    <row r="88" spans="5:5" x14ac:dyDescent="0.25">
      <c r="E88" s="1464"/>
    </row>
    <row r="89" spans="5:5" x14ac:dyDescent="0.25">
      <c r="E89" s="1464"/>
    </row>
    <row r="90" spans="5:5" x14ac:dyDescent="0.25">
      <c r="E90" s="1464"/>
    </row>
    <row r="91" spans="5:5" x14ac:dyDescent="0.25">
      <c r="E91" s="1464"/>
    </row>
    <row r="92" spans="5:5" x14ac:dyDescent="0.25">
      <c r="E92" s="534"/>
    </row>
    <row r="93" spans="5:5" x14ac:dyDescent="0.25">
      <c r="E93" s="1464"/>
    </row>
    <row r="94" spans="5:5" x14ac:dyDescent="0.25">
      <c r="E94" s="1464"/>
    </row>
    <row r="95" spans="5:5" x14ac:dyDescent="0.25">
      <c r="E95" s="534"/>
    </row>
    <row r="96" spans="5:5" x14ac:dyDescent="0.25">
      <c r="E96" s="521"/>
    </row>
    <row r="97" spans="5:5" x14ac:dyDescent="0.25">
      <c r="E97" s="534"/>
    </row>
  </sheetData>
  <sheetProtection algorithmName="SHA-512" hashValue="3uZs8VKsxixt0OW4qacy4N76MN+rc6xt3FV9kDTCeFUqfkZ8tnvCPevje/byhKskTuXK+SJ0zahRnLlp2DIFKQ==" saltValue="4IKdYKUnUh+xnRoZJtIKdA==" spinCount="100000" sheet="1" objects="1" scenarios="1" sort="0" autoFilter="0" pivotTables="0"/>
  <mergeCells count="23">
    <mergeCell ref="C21:C23"/>
    <mergeCell ref="P5:P7"/>
    <mergeCell ref="Q5:Q7"/>
    <mergeCell ref="H6:K6"/>
    <mergeCell ref="L6:N6"/>
    <mergeCell ref="C9:C19"/>
    <mergeCell ref="E5:E7"/>
    <mergeCell ref="C25:C29"/>
    <mergeCell ref="A1:F1"/>
    <mergeCell ref="G1:Q1"/>
    <mergeCell ref="A2:Q2"/>
    <mergeCell ref="A3:Q3"/>
    <mergeCell ref="A4:Q4"/>
    <mergeCell ref="B20:Q20"/>
    <mergeCell ref="B24:Q24"/>
    <mergeCell ref="A5:A7"/>
    <mergeCell ref="B5:B7"/>
    <mergeCell ref="C5:C7"/>
    <mergeCell ref="D5:D7"/>
    <mergeCell ref="F5:F7"/>
    <mergeCell ref="B8:Q8"/>
    <mergeCell ref="G5:G7"/>
    <mergeCell ref="H5:O5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6" fitToHeight="0" orientation="landscape" horizontalDpi="4294967295" verticalDpi="4294967295" r:id="rId1"/>
  <headerFooter>
    <oddFooter>Strana &amp;P z &amp;N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>
    <tabColor rgb="FF92D050"/>
    <pageSetUpPr fitToPage="1"/>
  </sheetPr>
  <dimension ref="A1:R96"/>
  <sheetViews>
    <sheetView workbookViewId="0">
      <selection activeCell="A3" sqref="A3:Q3"/>
    </sheetView>
  </sheetViews>
  <sheetFormatPr defaultColWidth="9.140625" defaultRowHeight="15" x14ac:dyDescent="0.25"/>
  <cols>
    <col min="1" max="1" width="5.7109375" style="1446" customWidth="1"/>
    <col min="2" max="2" width="10.7109375" style="17" customWidth="1"/>
    <col min="3" max="3" width="11.7109375" style="17" customWidth="1"/>
    <col min="4" max="4" width="58.7109375" style="17" customWidth="1"/>
    <col min="5" max="5" width="6.7109375" style="77" customWidth="1"/>
    <col min="6" max="6" width="7.7109375" style="1446" customWidth="1"/>
    <col min="7" max="7" width="8.28515625" style="1446" bestFit="1" customWidth="1"/>
    <col min="8" max="15" width="5.7109375" style="1446" customWidth="1"/>
    <col min="16" max="16" width="11.7109375" style="1446" customWidth="1"/>
    <col min="17" max="17" width="13.7109375" style="1446" customWidth="1"/>
    <col min="18" max="18" width="11.85546875" style="17" bestFit="1" customWidth="1"/>
    <col min="19" max="16384" width="9.140625" style="17"/>
  </cols>
  <sheetData>
    <row r="1" spans="1:18" ht="54" customHeight="1" x14ac:dyDescent="0.25">
      <c r="A1" s="1543"/>
      <c r="B1" s="1543"/>
      <c r="C1" s="1543"/>
      <c r="D1" s="1543"/>
      <c r="E1" s="1543"/>
      <c r="F1" s="1543"/>
      <c r="G1" s="1553" t="s">
        <v>4168</v>
      </c>
      <c r="H1" s="1544"/>
      <c r="I1" s="1544"/>
      <c r="J1" s="1544"/>
      <c r="K1" s="1544"/>
      <c r="L1" s="1544"/>
      <c r="M1" s="1544"/>
      <c r="N1" s="1544"/>
      <c r="O1" s="1544"/>
      <c r="P1" s="1544"/>
      <c r="Q1" s="1544"/>
    </row>
    <row r="2" spans="1:18" ht="15.75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  <c r="J2" s="1540"/>
      <c r="K2" s="1540"/>
      <c r="L2" s="1540"/>
      <c r="M2" s="1540"/>
      <c r="N2" s="1540"/>
      <c r="O2" s="1540"/>
      <c r="P2" s="1540"/>
      <c r="Q2" s="1540"/>
    </row>
    <row r="3" spans="1:18" ht="15.75" x14ac:dyDescent="0.25">
      <c r="A3" s="1540" t="s">
        <v>2527</v>
      </c>
      <c r="B3" s="1540"/>
      <c r="C3" s="1540"/>
      <c r="D3" s="1540"/>
      <c r="E3" s="1540"/>
      <c r="F3" s="1540"/>
      <c r="G3" s="1540"/>
      <c r="H3" s="1540"/>
      <c r="I3" s="1540"/>
      <c r="J3" s="1540"/>
      <c r="K3" s="1540"/>
      <c r="L3" s="1540"/>
      <c r="M3" s="1540"/>
      <c r="N3" s="1540"/>
      <c r="O3" s="1540"/>
      <c r="P3" s="1540"/>
      <c r="Q3" s="1540"/>
    </row>
    <row r="4" spans="1:18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  <c r="J4" s="1547"/>
      <c r="K4" s="1547"/>
      <c r="L4" s="1547"/>
      <c r="M4" s="1547"/>
      <c r="N4" s="1547"/>
      <c r="O4" s="1547"/>
      <c r="P4" s="1547"/>
      <c r="Q4" s="1547"/>
    </row>
    <row r="5" spans="1:18" ht="15" customHeight="1" x14ac:dyDescent="0.25">
      <c r="A5" s="1669" t="s">
        <v>486</v>
      </c>
      <c r="B5" s="1672" t="s">
        <v>0</v>
      </c>
      <c r="C5" s="1672" t="s">
        <v>1</v>
      </c>
      <c r="D5" s="1672" t="s">
        <v>2</v>
      </c>
      <c r="E5" s="1566" t="s">
        <v>3751</v>
      </c>
      <c r="F5" s="1669" t="s">
        <v>3</v>
      </c>
      <c r="G5" s="1669" t="s">
        <v>3762</v>
      </c>
      <c r="H5" s="1672" t="s">
        <v>7</v>
      </c>
      <c r="I5" s="1672"/>
      <c r="J5" s="1672"/>
      <c r="K5" s="1672"/>
      <c r="L5" s="1672"/>
      <c r="M5" s="1672"/>
      <c r="N5" s="1672"/>
      <c r="O5" s="1672"/>
      <c r="P5" s="1669" t="s">
        <v>4407</v>
      </c>
      <c r="Q5" s="1669" t="s">
        <v>4408</v>
      </c>
    </row>
    <row r="6" spans="1:18" ht="15" customHeight="1" x14ac:dyDescent="0.25">
      <c r="A6" s="1670"/>
      <c r="B6" s="1670"/>
      <c r="C6" s="1670"/>
      <c r="D6" s="1670"/>
      <c r="E6" s="1567"/>
      <c r="F6" s="1673"/>
      <c r="G6" s="1673"/>
      <c r="H6" s="1677" t="s">
        <v>5</v>
      </c>
      <c r="I6" s="1678"/>
      <c r="J6" s="1678"/>
      <c r="K6" s="1678"/>
      <c r="L6" s="1678" t="s">
        <v>6</v>
      </c>
      <c r="M6" s="1678"/>
      <c r="N6" s="1678"/>
      <c r="O6" s="690" t="s">
        <v>8</v>
      </c>
      <c r="P6" s="1673"/>
      <c r="Q6" s="1673"/>
    </row>
    <row r="7" spans="1:18" ht="65.099999999999994" customHeight="1" thickBot="1" x14ac:dyDescent="0.3">
      <c r="A7" s="1671"/>
      <c r="B7" s="1671"/>
      <c r="C7" s="1671"/>
      <c r="D7" s="1671"/>
      <c r="E7" s="1614"/>
      <c r="F7" s="1674"/>
      <c r="G7" s="1674"/>
      <c r="H7" s="1304" t="s">
        <v>9</v>
      </c>
      <c r="I7" s="1305" t="s">
        <v>10</v>
      </c>
      <c r="J7" s="1305" t="s">
        <v>11</v>
      </c>
      <c r="K7" s="1306" t="s">
        <v>36</v>
      </c>
      <c r="L7" s="1306" t="s">
        <v>27</v>
      </c>
      <c r="M7" s="1306" t="s">
        <v>13</v>
      </c>
      <c r="N7" s="1306" t="s">
        <v>14</v>
      </c>
      <c r="O7" s="1307" t="s">
        <v>15</v>
      </c>
      <c r="P7" s="1674"/>
      <c r="Q7" s="1674"/>
    </row>
    <row r="8" spans="1:18" x14ac:dyDescent="0.25">
      <c r="A8" s="1303"/>
      <c r="B8" s="1679" t="s">
        <v>2498</v>
      </c>
      <c r="C8" s="1679"/>
      <c r="D8" s="1679"/>
      <c r="E8" s="1679"/>
      <c r="F8" s="1679"/>
      <c r="G8" s="1679"/>
      <c r="H8" s="1679"/>
      <c r="I8" s="1679"/>
      <c r="J8" s="1679"/>
      <c r="K8" s="1679"/>
      <c r="L8" s="1679"/>
      <c r="M8" s="1679"/>
      <c r="N8" s="1679"/>
      <c r="O8" s="1679"/>
      <c r="P8" s="1679"/>
      <c r="Q8" s="1680"/>
    </row>
    <row r="9" spans="1:18" x14ac:dyDescent="0.25">
      <c r="A9" s="962"/>
      <c r="B9" s="1681" t="s">
        <v>2499</v>
      </c>
      <c r="C9" s="1681"/>
      <c r="D9" s="1681"/>
      <c r="E9" s="1681"/>
      <c r="F9" s="1681"/>
      <c r="G9" s="1681"/>
      <c r="H9" s="1681"/>
      <c r="I9" s="1681"/>
      <c r="J9" s="1681"/>
      <c r="K9" s="1681"/>
      <c r="L9" s="1681"/>
      <c r="M9" s="1681"/>
      <c r="N9" s="1681"/>
      <c r="O9" s="1681"/>
      <c r="P9" s="1681"/>
      <c r="Q9" s="1682"/>
    </row>
    <row r="10" spans="1:18" x14ac:dyDescent="0.25">
      <c r="A10" s="743" t="s">
        <v>487</v>
      </c>
      <c r="B10" s="341"/>
      <c r="C10" s="342"/>
      <c r="D10" s="343" t="s">
        <v>2749</v>
      </c>
      <c r="E10" s="87" t="s">
        <v>3752</v>
      </c>
      <c r="F10" s="344">
        <v>52</v>
      </c>
      <c r="G10" s="344">
        <v>1</v>
      </c>
      <c r="H10" s="344"/>
      <c r="I10" s="344" t="s">
        <v>22</v>
      </c>
      <c r="J10" s="344"/>
      <c r="K10" s="344"/>
      <c r="L10" s="344"/>
      <c r="M10" s="344"/>
      <c r="N10" s="344"/>
      <c r="O10" s="344"/>
      <c r="P10" s="677"/>
      <c r="Q10" s="812">
        <f t="shared" ref="Q10:Q18" si="0">F10*G10*ROUND(P10, 2)</f>
        <v>0</v>
      </c>
      <c r="R10" s="413"/>
    </row>
    <row r="11" spans="1:18" x14ac:dyDescent="0.25">
      <c r="A11" s="743" t="s">
        <v>488</v>
      </c>
      <c r="B11" s="345"/>
      <c r="C11" s="346"/>
      <c r="D11" s="347" t="s">
        <v>2500</v>
      </c>
      <c r="E11" s="1442" t="s">
        <v>3752</v>
      </c>
      <c r="F11" s="348">
        <v>52</v>
      </c>
      <c r="G11" s="348">
        <v>1</v>
      </c>
      <c r="H11" s="348"/>
      <c r="I11" s="348" t="s">
        <v>22</v>
      </c>
      <c r="J11" s="348"/>
      <c r="K11" s="348"/>
      <c r="L11" s="348"/>
      <c r="M11" s="348"/>
      <c r="N11" s="348"/>
      <c r="O11" s="348"/>
      <c r="P11" s="677"/>
      <c r="Q11" s="812">
        <f t="shared" si="0"/>
        <v>0</v>
      </c>
      <c r="R11" s="413"/>
    </row>
    <row r="12" spans="1:18" ht="15.75" thickBot="1" x14ac:dyDescent="0.3">
      <c r="A12" s="745" t="s">
        <v>489</v>
      </c>
      <c r="B12" s="345"/>
      <c r="C12" s="346"/>
      <c r="D12" s="346" t="s">
        <v>2501</v>
      </c>
      <c r="E12" s="1439" t="s">
        <v>3752</v>
      </c>
      <c r="F12" s="348">
        <v>52</v>
      </c>
      <c r="G12" s="348">
        <v>1</v>
      </c>
      <c r="H12" s="348"/>
      <c r="I12" s="348" t="s">
        <v>22</v>
      </c>
      <c r="J12" s="348"/>
      <c r="K12" s="348"/>
      <c r="L12" s="348"/>
      <c r="M12" s="348"/>
      <c r="N12" s="348"/>
      <c r="O12" s="348"/>
      <c r="P12" s="815"/>
      <c r="Q12" s="859">
        <f t="shared" si="0"/>
        <v>0</v>
      </c>
      <c r="R12" s="413"/>
    </row>
    <row r="13" spans="1:18" x14ac:dyDescent="0.25">
      <c r="A13" s="741" t="s">
        <v>490</v>
      </c>
      <c r="B13" s="349"/>
      <c r="C13" s="350" t="s">
        <v>2502</v>
      </c>
      <c r="D13" s="351" t="s">
        <v>137</v>
      </c>
      <c r="E13" s="532" t="s">
        <v>3752</v>
      </c>
      <c r="F13" s="352">
        <v>2</v>
      </c>
      <c r="G13" s="352">
        <v>1</v>
      </c>
      <c r="H13" s="352"/>
      <c r="I13" s="352"/>
      <c r="J13" s="352"/>
      <c r="K13" s="352"/>
      <c r="L13" s="352"/>
      <c r="M13" s="352" t="s">
        <v>22</v>
      </c>
      <c r="N13" s="352" t="s">
        <v>22</v>
      </c>
      <c r="O13" s="352"/>
      <c r="P13" s="816"/>
      <c r="Q13" s="742">
        <f t="shared" si="0"/>
        <v>0</v>
      </c>
      <c r="R13" s="413"/>
    </row>
    <row r="14" spans="1:18" x14ac:dyDescent="0.25">
      <c r="A14" s="743" t="s">
        <v>491</v>
      </c>
      <c r="B14" s="341"/>
      <c r="C14" s="342" t="s">
        <v>2502</v>
      </c>
      <c r="D14" s="342" t="s">
        <v>2503</v>
      </c>
      <c r="E14" s="1442" t="s">
        <v>3752</v>
      </c>
      <c r="F14" s="344">
        <v>2</v>
      </c>
      <c r="G14" s="344">
        <v>1</v>
      </c>
      <c r="H14" s="344"/>
      <c r="I14" s="344"/>
      <c r="J14" s="344"/>
      <c r="K14" s="344"/>
      <c r="L14" s="344"/>
      <c r="M14" s="344" t="s">
        <v>22</v>
      </c>
      <c r="N14" s="344" t="s">
        <v>22</v>
      </c>
      <c r="O14" s="344"/>
      <c r="P14" s="677"/>
      <c r="Q14" s="744">
        <f t="shared" si="0"/>
        <v>0</v>
      </c>
      <c r="R14" s="413"/>
    </row>
    <row r="15" spans="1:18" x14ac:dyDescent="0.25">
      <c r="A15" s="745" t="s">
        <v>492</v>
      </c>
      <c r="B15" s="345"/>
      <c r="C15" s="346" t="s">
        <v>2502</v>
      </c>
      <c r="D15" s="347" t="s">
        <v>139</v>
      </c>
      <c r="E15" s="1439" t="s">
        <v>3752</v>
      </c>
      <c r="F15" s="348">
        <v>2</v>
      </c>
      <c r="G15" s="348">
        <v>1</v>
      </c>
      <c r="H15" s="348"/>
      <c r="I15" s="348"/>
      <c r="J15" s="348"/>
      <c r="K15" s="348"/>
      <c r="L15" s="348"/>
      <c r="M15" s="344" t="s">
        <v>22</v>
      </c>
      <c r="N15" s="344" t="s">
        <v>22</v>
      </c>
      <c r="O15" s="348"/>
      <c r="P15" s="677"/>
      <c r="Q15" s="744">
        <f t="shared" si="0"/>
        <v>0</v>
      </c>
      <c r="R15" s="413"/>
    </row>
    <row r="16" spans="1:18" x14ac:dyDescent="0.25">
      <c r="A16" s="745" t="s">
        <v>493</v>
      </c>
      <c r="B16" s="345"/>
      <c r="C16" s="346" t="s">
        <v>2502</v>
      </c>
      <c r="D16" s="347" t="s">
        <v>131</v>
      </c>
      <c r="E16" s="23" t="s">
        <v>3752</v>
      </c>
      <c r="F16" s="348">
        <v>2</v>
      </c>
      <c r="G16" s="348">
        <v>1</v>
      </c>
      <c r="H16" s="348"/>
      <c r="I16" s="348"/>
      <c r="J16" s="348"/>
      <c r="K16" s="348"/>
      <c r="L16" s="348"/>
      <c r="M16" s="344" t="s">
        <v>22</v>
      </c>
      <c r="N16" s="344" t="s">
        <v>22</v>
      </c>
      <c r="O16" s="348"/>
      <c r="P16" s="677"/>
      <c r="Q16" s="744">
        <f t="shared" si="0"/>
        <v>0</v>
      </c>
      <c r="R16" s="413"/>
    </row>
    <row r="17" spans="1:18" x14ac:dyDescent="0.25">
      <c r="A17" s="743" t="s">
        <v>494</v>
      </c>
      <c r="B17" s="341"/>
      <c r="C17" s="342" t="s">
        <v>2502</v>
      </c>
      <c r="D17" s="342" t="s">
        <v>142</v>
      </c>
      <c r="E17" s="23" t="s">
        <v>3752</v>
      </c>
      <c r="F17" s="344">
        <v>2</v>
      </c>
      <c r="G17" s="344">
        <v>1</v>
      </c>
      <c r="H17" s="344"/>
      <c r="I17" s="344"/>
      <c r="J17" s="344"/>
      <c r="K17" s="344"/>
      <c r="L17" s="344"/>
      <c r="M17" s="344" t="s">
        <v>22</v>
      </c>
      <c r="N17" s="344" t="s">
        <v>22</v>
      </c>
      <c r="O17" s="344"/>
      <c r="P17" s="677"/>
      <c r="Q17" s="744">
        <f t="shared" si="0"/>
        <v>0</v>
      </c>
      <c r="R17" s="413"/>
    </row>
    <row r="18" spans="1:18" ht="15.75" thickBot="1" x14ac:dyDescent="0.3">
      <c r="A18" s="746" t="s">
        <v>495</v>
      </c>
      <c r="B18" s="358"/>
      <c r="C18" s="359" t="s">
        <v>2502</v>
      </c>
      <c r="D18" s="360" t="s">
        <v>143</v>
      </c>
      <c r="E18" s="472" t="s">
        <v>3752</v>
      </c>
      <c r="F18" s="361">
        <v>2</v>
      </c>
      <c r="G18" s="361">
        <v>1</v>
      </c>
      <c r="H18" s="361"/>
      <c r="I18" s="361"/>
      <c r="J18" s="361"/>
      <c r="K18" s="361"/>
      <c r="L18" s="361"/>
      <c r="M18" s="361" t="s">
        <v>22</v>
      </c>
      <c r="N18" s="361" t="s">
        <v>22</v>
      </c>
      <c r="O18" s="361"/>
      <c r="P18" s="817"/>
      <c r="Q18" s="747">
        <f t="shared" si="0"/>
        <v>0</v>
      </c>
      <c r="R18" s="413"/>
    </row>
    <row r="19" spans="1:18" x14ac:dyDescent="0.25">
      <c r="A19" s="963"/>
      <c r="B19" s="1683" t="s">
        <v>2504</v>
      </c>
      <c r="C19" s="1683"/>
      <c r="D19" s="1683"/>
      <c r="E19" s="1683"/>
      <c r="F19" s="1683"/>
      <c r="G19" s="1683"/>
      <c r="H19" s="1683"/>
      <c r="I19" s="1683"/>
      <c r="J19" s="1683"/>
      <c r="K19" s="1683"/>
      <c r="L19" s="1683"/>
      <c r="M19" s="1683"/>
      <c r="N19" s="1683"/>
      <c r="O19" s="1683"/>
      <c r="P19" s="1683"/>
      <c r="Q19" s="1684"/>
      <c r="R19" s="413"/>
    </row>
    <row r="20" spans="1:18" x14ac:dyDescent="0.25">
      <c r="A20" s="743" t="s">
        <v>496</v>
      </c>
      <c r="B20" s="341"/>
      <c r="C20" s="342" t="s">
        <v>2505</v>
      </c>
      <c r="D20" s="357" t="s">
        <v>222</v>
      </c>
      <c r="E20" s="1440" t="s">
        <v>3752</v>
      </c>
      <c r="F20" s="344">
        <v>2</v>
      </c>
      <c r="G20" s="344">
        <v>9</v>
      </c>
      <c r="H20" s="344"/>
      <c r="I20" s="344"/>
      <c r="J20" s="344"/>
      <c r="K20" s="344"/>
      <c r="L20" s="344"/>
      <c r="M20" s="344" t="s">
        <v>22</v>
      </c>
      <c r="N20" s="344" t="s">
        <v>22</v>
      </c>
      <c r="O20" s="344"/>
      <c r="P20" s="677"/>
      <c r="Q20" s="812">
        <f>F20*G20*ROUND(P20, 2)</f>
        <v>0</v>
      </c>
      <c r="R20" s="413"/>
    </row>
    <row r="21" spans="1:18" x14ac:dyDescent="0.25">
      <c r="A21" s="964" t="s">
        <v>497</v>
      </c>
      <c r="B21" s="353"/>
      <c r="C21" s="354" t="s">
        <v>2505</v>
      </c>
      <c r="D21" s="354" t="s">
        <v>2506</v>
      </c>
      <c r="E21" s="1440"/>
      <c r="F21" s="355" t="s">
        <v>2507</v>
      </c>
      <c r="G21" s="356">
        <v>9</v>
      </c>
      <c r="H21" s="356"/>
      <c r="I21" s="356" t="s">
        <v>35</v>
      </c>
      <c r="J21" s="356" t="s">
        <v>22</v>
      </c>
      <c r="K21" s="356"/>
      <c r="L21" s="356"/>
      <c r="M21" s="356"/>
      <c r="N21" s="356"/>
      <c r="O21" s="356"/>
      <c r="P21" s="1675" t="s">
        <v>19</v>
      </c>
      <c r="Q21" s="1676"/>
      <c r="R21" s="413"/>
    </row>
    <row r="22" spans="1:18" x14ac:dyDescent="0.25">
      <c r="A22" s="743" t="s">
        <v>498</v>
      </c>
      <c r="B22" s="341"/>
      <c r="C22" s="342" t="s">
        <v>2505</v>
      </c>
      <c r="D22" s="357" t="s">
        <v>2508</v>
      </c>
      <c r="E22" s="1440" t="s">
        <v>3752</v>
      </c>
      <c r="F22" s="344">
        <v>2</v>
      </c>
      <c r="G22" s="344">
        <v>9</v>
      </c>
      <c r="H22" s="344"/>
      <c r="I22" s="344"/>
      <c r="J22" s="344"/>
      <c r="K22" s="344"/>
      <c r="L22" s="344"/>
      <c r="M22" s="344" t="s">
        <v>22</v>
      </c>
      <c r="N22" s="344" t="s">
        <v>22</v>
      </c>
      <c r="O22" s="344"/>
      <c r="P22" s="677"/>
      <c r="Q22" s="744">
        <f t="shared" ref="Q22:Q30" si="1">F22*G22*ROUND(P22, 2)</f>
        <v>0</v>
      </c>
      <c r="R22" s="413"/>
    </row>
    <row r="23" spans="1:18" x14ac:dyDescent="0.25">
      <c r="A23" s="743" t="s">
        <v>499</v>
      </c>
      <c r="B23" s="341"/>
      <c r="C23" s="342" t="s">
        <v>2505</v>
      </c>
      <c r="D23" s="342" t="s">
        <v>2509</v>
      </c>
      <c r="E23" s="1439" t="s">
        <v>3752</v>
      </c>
      <c r="F23" s="344">
        <v>2</v>
      </c>
      <c r="G23" s="344">
        <v>9</v>
      </c>
      <c r="H23" s="344"/>
      <c r="I23" s="344"/>
      <c r="J23" s="344"/>
      <c r="K23" s="344"/>
      <c r="L23" s="344"/>
      <c r="M23" s="344" t="s">
        <v>22</v>
      </c>
      <c r="N23" s="344" t="s">
        <v>22</v>
      </c>
      <c r="O23" s="344"/>
      <c r="P23" s="677"/>
      <c r="Q23" s="744">
        <f t="shared" si="1"/>
        <v>0</v>
      </c>
      <c r="R23" s="413"/>
    </row>
    <row r="24" spans="1:18" ht="25.5" x14ac:dyDescent="0.25">
      <c r="A24" s="743" t="s">
        <v>500</v>
      </c>
      <c r="B24" s="341"/>
      <c r="C24" s="342" t="s">
        <v>2505</v>
      </c>
      <c r="D24" s="357" t="s">
        <v>2510</v>
      </c>
      <c r="E24" s="1442" t="s">
        <v>3752</v>
      </c>
      <c r="F24" s="344">
        <v>2</v>
      </c>
      <c r="G24" s="344">
        <v>9</v>
      </c>
      <c r="H24" s="344"/>
      <c r="I24" s="344"/>
      <c r="J24" s="344"/>
      <c r="K24" s="344"/>
      <c r="L24" s="344"/>
      <c r="M24" s="344" t="s">
        <v>22</v>
      </c>
      <c r="N24" s="344" t="s">
        <v>22</v>
      </c>
      <c r="O24" s="344"/>
      <c r="P24" s="677"/>
      <c r="Q24" s="744">
        <f t="shared" si="1"/>
        <v>0</v>
      </c>
      <c r="R24" s="413"/>
    </row>
    <row r="25" spans="1:18" x14ac:dyDescent="0.25">
      <c r="A25" s="743" t="s">
        <v>501</v>
      </c>
      <c r="B25" s="341"/>
      <c r="C25" s="342" t="s">
        <v>2505</v>
      </c>
      <c r="D25" s="342" t="s">
        <v>224</v>
      </c>
      <c r="E25" s="23" t="s">
        <v>3752</v>
      </c>
      <c r="F25" s="344">
        <v>2</v>
      </c>
      <c r="G25" s="344">
        <v>9</v>
      </c>
      <c r="H25" s="344"/>
      <c r="I25" s="344"/>
      <c r="J25" s="344"/>
      <c r="K25" s="344"/>
      <c r="L25" s="344"/>
      <c r="M25" s="344" t="s">
        <v>22</v>
      </c>
      <c r="N25" s="344" t="s">
        <v>22</v>
      </c>
      <c r="O25" s="344"/>
      <c r="P25" s="677"/>
      <c r="Q25" s="744">
        <f t="shared" si="1"/>
        <v>0</v>
      </c>
      <c r="R25" s="413"/>
    </row>
    <row r="26" spans="1:18" x14ac:dyDescent="0.25">
      <c r="A26" s="743" t="s">
        <v>502</v>
      </c>
      <c r="B26" s="341"/>
      <c r="C26" s="342" t="s">
        <v>2505</v>
      </c>
      <c r="D26" s="357" t="s">
        <v>202</v>
      </c>
      <c r="E26" s="1440" t="s">
        <v>3752</v>
      </c>
      <c r="F26" s="344">
        <v>2</v>
      </c>
      <c r="G26" s="344">
        <v>9</v>
      </c>
      <c r="H26" s="344"/>
      <c r="I26" s="344"/>
      <c r="J26" s="344"/>
      <c r="K26" s="344"/>
      <c r="L26" s="344"/>
      <c r="M26" s="344" t="s">
        <v>22</v>
      </c>
      <c r="N26" s="344" t="s">
        <v>22</v>
      </c>
      <c r="O26" s="344"/>
      <c r="P26" s="677"/>
      <c r="Q26" s="744">
        <f t="shared" si="1"/>
        <v>0</v>
      </c>
      <c r="R26" s="413"/>
    </row>
    <row r="27" spans="1:18" x14ac:dyDescent="0.25">
      <c r="A27" s="743" t="s">
        <v>503</v>
      </c>
      <c r="B27" s="341"/>
      <c r="C27" s="342" t="s">
        <v>2505</v>
      </c>
      <c r="D27" s="342" t="s">
        <v>2511</v>
      </c>
      <c r="E27" s="344" t="s">
        <v>3752</v>
      </c>
      <c r="F27" s="344">
        <v>2</v>
      </c>
      <c r="G27" s="344">
        <v>9</v>
      </c>
      <c r="H27" s="344"/>
      <c r="I27" s="344"/>
      <c r="J27" s="344"/>
      <c r="K27" s="344"/>
      <c r="L27" s="344"/>
      <c r="M27" s="344" t="s">
        <v>22</v>
      </c>
      <c r="N27" s="344" t="s">
        <v>22</v>
      </c>
      <c r="O27" s="344"/>
      <c r="P27" s="677"/>
      <c r="Q27" s="744">
        <f t="shared" si="1"/>
        <v>0</v>
      </c>
      <c r="R27" s="413"/>
    </row>
    <row r="28" spans="1:18" x14ac:dyDescent="0.25">
      <c r="A28" s="743" t="s">
        <v>504</v>
      </c>
      <c r="B28" s="341"/>
      <c r="C28" s="342" t="s">
        <v>2505</v>
      </c>
      <c r="D28" s="357" t="s">
        <v>2512</v>
      </c>
      <c r="E28" s="23" t="s">
        <v>3752</v>
      </c>
      <c r="F28" s="344">
        <v>2</v>
      </c>
      <c r="G28" s="344">
        <v>1</v>
      </c>
      <c r="H28" s="344"/>
      <c r="I28" s="344"/>
      <c r="J28" s="344"/>
      <c r="K28" s="344"/>
      <c r="L28" s="344"/>
      <c r="M28" s="344" t="s">
        <v>22</v>
      </c>
      <c r="N28" s="344" t="s">
        <v>22</v>
      </c>
      <c r="O28" s="344"/>
      <c r="P28" s="677"/>
      <c r="Q28" s="744">
        <f t="shared" si="1"/>
        <v>0</v>
      </c>
      <c r="R28" s="413"/>
    </row>
    <row r="29" spans="1:18" x14ac:dyDescent="0.25">
      <c r="A29" s="743" t="s">
        <v>505</v>
      </c>
      <c r="B29" s="341"/>
      <c r="C29" s="342" t="s">
        <v>2505</v>
      </c>
      <c r="D29" s="357" t="s">
        <v>2513</v>
      </c>
      <c r="E29" s="8" t="s">
        <v>3752</v>
      </c>
      <c r="F29" s="344">
        <v>2</v>
      </c>
      <c r="G29" s="344">
        <v>1</v>
      </c>
      <c r="H29" s="344"/>
      <c r="I29" s="344"/>
      <c r="J29" s="344"/>
      <c r="K29" s="344"/>
      <c r="L29" s="344"/>
      <c r="M29" s="344" t="s">
        <v>22</v>
      </c>
      <c r="N29" s="344" t="s">
        <v>22</v>
      </c>
      <c r="O29" s="344"/>
      <c r="P29" s="677"/>
      <c r="Q29" s="744">
        <f t="shared" si="1"/>
        <v>0</v>
      </c>
      <c r="R29" s="413"/>
    </row>
    <row r="30" spans="1:18" ht="15.75" thickBot="1" x14ac:dyDescent="0.3">
      <c r="A30" s="746" t="s">
        <v>506</v>
      </c>
      <c r="B30" s="358"/>
      <c r="C30" s="359"/>
      <c r="D30" s="360" t="s">
        <v>2514</v>
      </c>
      <c r="E30" s="8" t="s">
        <v>3752</v>
      </c>
      <c r="F30" s="361">
        <v>2</v>
      </c>
      <c r="G30" s="361">
        <v>1</v>
      </c>
      <c r="H30" s="361"/>
      <c r="I30" s="361"/>
      <c r="J30" s="361"/>
      <c r="K30" s="361"/>
      <c r="L30" s="361"/>
      <c r="M30" s="361" t="s">
        <v>22</v>
      </c>
      <c r="N30" s="361" t="s">
        <v>22</v>
      </c>
      <c r="O30" s="361"/>
      <c r="P30" s="677"/>
      <c r="Q30" s="747">
        <f t="shared" si="1"/>
        <v>0</v>
      </c>
      <c r="R30" s="413"/>
    </row>
    <row r="31" spans="1:18" x14ac:dyDescent="0.25">
      <c r="A31" s="963"/>
      <c r="B31" s="1683" t="s">
        <v>2515</v>
      </c>
      <c r="C31" s="1683"/>
      <c r="D31" s="1683"/>
      <c r="E31" s="1683"/>
      <c r="F31" s="1683"/>
      <c r="G31" s="1683"/>
      <c r="H31" s="1683"/>
      <c r="I31" s="1683"/>
      <c r="J31" s="1683"/>
      <c r="K31" s="1683"/>
      <c r="L31" s="1683"/>
      <c r="M31" s="1683"/>
      <c r="N31" s="1683"/>
      <c r="O31" s="1683"/>
      <c r="P31" s="1683"/>
      <c r="Q31" s="1684"/>
      <c r="R31" s="413"/>
    </row>
    <row r="32" spans="1:18" x14ac:dyDescent="0.25">
      <c r="A32" s="743" t="s">
        <v>507</v>
      </c>
      <c r="B32" s="342"/>
      <c r="C32" s="342" t="s">
        <v>2516</v>
      </c>
      <c r="D32" s="357" t="s">
        <v>2517</v>
      </c>
      <c r="E32" s="8"/>
      <c r="F32" s="344">
        <v>2</v>
      </c>
      <c r="G32" s="344">
        <v>1</v>
      </c>
      <c r="H32" s="344"/>
      <c r="I32" s="344"/>
      <c r="J32" s="344"/>
      <c r="K32" s="344"/>
      <c r="L32" s="344"/>
      <c r="M32" s="344" t="s">
        <v>66</v>
      </c>
      <c r="N32" s="344" t="s">
        <v>66</v>
      </c>
      <c r="O32" s="344"/>
      <c r="P32" s="677"/>
      <c r="Q32" s="812">
        <f t="shared" ref="Q32:Q49" si="2">F32*G32*ROUND(P32, 2)</f>
        <v>0</v>
      </c>
      <c r="R32" s="413"/>
    </row>
    <row r="33" spans="1:18" x14ac:dyDescent="0.25">
      <c r="A33" s="743" t="s">
        <v>508</v>
      </c>
      <c r="B33" s="342"/>
      <c r="C33" s="342" t="s">
        <v>2516</v>
      </c>
      <c r="D33" s="357" t="s">
        <v>2518</v>
      </c>
      <c r="E33" s="16"/>
      <c r="F33" s="344">
        <v>2</v>
      </c>
      <c r="G33" s="344">
        <v>1</v>
      </c>
      <c r="H33" s="344"/>
      <c r="I33" s="344"/>
      <c r="J33" s="344"/>
      <c r="K33" s="344"/>
      <c r="L33" s="344"/>
      <c r="M33" s="344" t="s">
        <v>66</v>
      </c>
      <c r="N33" s="344" t="s">
        <v>66</v>
      </c>
      <c r="O33" s="344"/>
      <c r="P33" s="677"/>
      <c r="Q33" s="744">
        <f t="shared" si="2"/>
        <v>0</v>
      </c>
      <c r="R33" s="413"/>
    </row>
    <row r="34" spans="1:18" x14ac:dyDescent="0.25">
      <c r="A34" s="743" t="s">
        <v>509</v>
      </c>
      <c r="B34" s="342"/>
      <c r="C34" s="342" t="s">
        <v>2516</v>
      </c>
      <c r="D34" s="342" t="s">
        <v>2519</v>
      </c>
      <c r="E34" s="344"/>
      <c r="F34" s="344">
        <v>2</v>
      </c>
      <c r="G34" s="344">
        <v>2</v>
      </c>
      <c r="H34" s="344"/>
      <c r="I34" s="344"/>
      <c r="J34" s="344"/>
      <c r="K34" s="344"/>
      <c r="L34" s="344"/>
      <c r="M34" s="344" t="s">
        <v>66</v>
      </c>
      <c r="N34" s="344" t="s">
        <v>66</v>
      </c>
      <c r="O34" s="344"/>
      <c r="P34" s="677"/>
      <c r="Q34" s="744">
        <f t="shared" si="2"/>
        <v>0</v>
      </c>
      <c r="R34" s="413"/>
    </row>
    <row r="35" spans="1:18" x14ac:dyDescent="0.25">
      <c r="A35" s="743" t="s">
        <v>510</v>
      </c>
      <c r="B35" s="342"/>
      <c r="C35" s="342" t="s">
        <v>2516</v>
      </c>
      <c r="D35" s="342" t="s">
        <v>2520</v>
      </c>
      <c r="E35" s="8"/>
      <c r="F35" s="344">
        <v>2</v>
      </c>
      <c r="G35" s="344">
        <v>2</v>
      </c>
      <c r="H35" s="344"/>
      <c r="I35" s="344"/>
      <c r="J35" s="344"/>
      <c r="K35" s="344"/>
      <c r="L35" s="344"/>
      <c r="M35" s="344" t="s">
        <v>66</v>
      </c>
      <c r="N35" s="344" t="s">
        <v>66</v>
      </c>
      <c r="O35" s="344"/>
      <c r="P35" s="677"/>
      <c r="Q35" s="744">
        <f t="shared" si="2"/>
        <v>0</v>
      </c>
      <c r="R35" s="413"/>
    </row>
    <row r="36" spans="1:18" x14ac:dyDescent="0.25">
      <c r="A36" s="743" t="s">
        <v>511</v>
      </c>
      <c r="B36" s="342"/>
      <c r="C36" s="342" t="s">
        <v>2516</v>
      </c>
      <c r="D36" s="342" t="s">
        <v>2521</v>
      </c>
      <c r="E36" s="8"/>
      <c r="F36" s="344">
        <v>2</v>
      </c>
      <c r="G36" s="344">
        <v>1</v>
      </c>
      <c r="H36" s="344"/>
      <c r="I36" s="344"/>
      <c r="J36" s="344"/>
      <c r="K36" s="344"/>
      <c r="L36" s="344"/>
      <c r="M36" s="344" t="s">
        <v>66</v>
      </c>
      <c r="N36" s="344" t="s">
        <v>66</v>
      </c>
      <c r="O36" s="344"/>
      <c r="P36" s="677"/>
      <c r="Q36" s="744">
        <f t="shared" si="2"/>
        <v>0</v>
      </c>
      <c r="R36" s="413"/>
    </row>
    <row r="37" spans="1:18" x14ac:dyDescent="0.25">
      <c r="A37" s="743" t="s">
        <v>512</v>
      </c>
      <c r="B37" s="342"/>
      <c r="C37" s="342" t="s">
        <v>2516</v>
      </c>
      <c r="D37" s="342" t="s">
        <v>2522</v>
      </c>
      <c r="E37" s="8"/>
      <c r="F37" s="344">
        <v>2</v>
      </c>
      <c r="G37" s="344">
        <v>1</v>
      </c>
      <c r="H37" s="344"/>
      <c r="I37" s="344"/>
      <c r="J37" s="344"/>
      <c r="K37" s="344"/>
      <c r="L37" s="344"/>
      <c r="M37" s="344" t="s">
        <v>66</v>
      </c>
      <c r="N37" s="344" t="s">
        <v>66</v>
      </c>
      <c r="O37" s="344"/>
      <c r="P37" s="677"/>
      <c r="Q37" s="744">
        <f t="shared" si="2"/>
        <v>0</v>
      </c>
      <c r="R37" s="413"/>
    </row>
    <row r="38" spans="1:18" x14ac:dyDescent="0.25">
      <c r="A38" s="743" t="s">
        <v>513</v>
      </c>
      <c r="B38" s="342"/>
      <c r="C38" s="342" t="s">
        <v>2516</v>
      </c>
      <c r="D38" s="342" t="s">
        <v>2523</v>
      </c>
      <c r="E38" s="344"/>
      <c r="F38" s="344">
        <v>2</v>
      </c>
      <c r="G38" s="344">
        <v>1</v>
      </c>
      <c r="H38" s="344"/>
      <c r="I38" s="344"/>
      <c r="J38" s="344"/>
      <c r="K38" s="344"/>
      <c r="L38" s="344"/>
      <c r="M38" s="344" t="s">
        <v>66</v>
      </c>
      <c r="N38" s="344" t="s">
        <v>66</v>
      </c>
      <c r="O38" s="344"/>
      <c r="P38" s="677"/>
      <c r="Q38" s="744">
        <f t="shared" si="2"/>
        <v>0</v>
      </c>
      <c r="R38" s="413"/>
    </row>
    <row r="39" spans="1:18" x14ac:dyDescent="0.25">
      <c r="A39" s="743" t="s">
        <v>514</v>
      </c>
      <c r="B39" s="342"/>
      <c r="C39" s="342" t="s">
        <v>3527</v>
      </c>
      <c r="D39" s="274" t="s">
        <v>3420</v>
      </c>
      <c r="E39" s="16"/>
      <c r="F39" s="344">
        <v>2</v>
      </c>
      <c r="G39" s="344">
        <v>2</v>
      </c>
      <c r="H39" s="344"/>
      <c r="I39" s="344"/>
      <c r="J39" s="344"/>
      <c r="K39" s="344"/>
      <c r="L39" s="344"/>
      <c r="M39" s="344" t="s">
        <v>66</v>
      </c>
      <c r="N39" s="344" t="s">
        <v>66</v>
      </c>
      <c r="O39" s="344"/>
      <c r="P39" s="677"/>
      <c r="Q39" s="744">
        <f>F39*G39*ROUND(P39, 2)</f>
        <v>0</v>
      </c>
      <c r="R39" s="480"/>
    </row>
    <row r="40" spans="1:18" x14ac:dyDescent="0.25">
      <c r="A40" s="743" t="s">
        <v>515</v>
      </c>
      <c r="B40" s="342"/>
      <c r="C40" s="342" t="s">
        <v>3527</v>
      </c>
      <c r="D40" s="274" t="s">
        <v>3421</v>
      </c>
      <c r="E40" s="16"/>
      <c r="F40" s="344">
        <v>2</v>
      </c>
      <c r="G40" s="344">
        <v>2</v>
      </c>
      <c r="H40" s="344"/>
      <c r="I40" s="344"/>
      <c r="J40" s="344"/>
      <c r="K40" s="344"/>
      <c r="L40" s="344"/>
      <c r="M40" s="344" t="s">
        <v>66</v>
      </c>
      <c r="N40" s="344" t="s">
        <v>66</v>
      </c>
      <c r="O40" s="344"/>
      <c r="P40" s="677"/>
      <c r="Q40" s="744">
        <f>F40*G40*ROUND(P40, 2)</f>
        <v>0</v>
      </c>
      <c r="R40" s="480"/>
    </row>
    <row r="41" spans="1:18" x14ac:dyDescent="0.25">
      <c r="A41" s="743" t="s">
        <v>516</v>
      </c>
      <c r="B41" s="342"/>
      <c r="C41" s="342" t="s">
        <v>3527</v>
      </c>
      <c r="D41" s="342" t="s">
        <v>3422</v>
      </c>
      <c r="E41" s="16"/>
      <c r="F41" s="344">
        <v>2</v>
      </c>
      <c r="G41" s="344">
        <v>2</v>
      </c>
      <c r="H41" s="344"/>
      <c r="I41" s="344"/>
      <c r="J41" s="344"/>
      <c r="K41" s="344"/>
      <c r="L41" s="344"/>
      <c r="M41" s="344" t="s">
        <v>66</v>
      </c>
      <c r="N41" s="344" t="s">
        <v>66</v>
      </c>
      <c r="O41" s="344"/>
      <c r="P41" s="677"/>
      <c r="Q41" s="744">
        <f>F41*G41*ROUND(P41, 2)</f>
        <v>0</v>
      </c>
      <c r="R41" s="480"/>
    </row>
    <row r="42" spans="1:18" x14ac:dyDescent="0.25">
      <c r="A42" s="743" t="s">
        <v>517</v>
      </c>
      <c r="B42" s="342"/>
      <c r="C42" s="342" t="s">
        <v>2524</v>
      </c>
      <c r="D42" s="274" t="s">
        <v>2525</v>
      </c>
      <c r="E42" s="16"/>
      <c r="F42" s="344">
        <v>2</v>
      </c>
      <c r="G42" s="344">
        <v>1</v>
      </c>
      <c r="H42" s="344"/>
      <c r="I42" s="344"/>
      <c r="J42" s="344"/>
      <c r="K42" s="344"/>
      <c r="L42" s="344"/>
      <c r="M42" s="344" t="s">
        <v>66</v>
      </c>
      <c r="N42" s="344" t="s">
        <v>66</v>
      </c>
      <c r="O42" s="344"/>
      <c r="P42" s="1675" t="s">
        <v>19</v>
      </c>
      <c r="Q42" s="1676"/>
      <c r="R42" s="413"/>
    </row>
    <row r="43" spans="1:18" x14ac:dyDescent="0.25">
      <c r="A43" s="743" t="s">
        <v>518</v>
      </c>
      <c r="B43" s="342"/>
      <c r="C43" s="342" t="s">
        <v>2524</v>
      </c>
      <c r="D43" s="274" t="s">
        <v>768</v>
      </c>
      <c r="E43" s="16"/>
      <c r="F43" s="344">
        <v>2</v>
      </c>
      <c r="G43" s="344">
        <v>1</v>
      </c>
      <c r="H43" s="344"/>
      <c r="I43" s="344"/>
      <c r="J43" s="344"/>
      <c r="K43" s="344"/>
      <c r="L43" s="344"/>
      <c r="M43" s="344" t="s">
        <v>66</v>
      </c>
      <c r="N43" s="344" t="s">
        <v>66</v>
      </c>
      <c r="O43" s="344"/>
      <c r="P43" s="1675" t="s">
        <v>19</v>
      </c>
      <c r="Q43" s="1676"/>
      <c r="R43" s="413"/>
    </row>
    <row r="44" spans="1:18" x14ac:dyDescent="0.25">
      <c r="A44" s="743" t="s">
        <v>519</v>
      </c>
      <c r="B44" s="342"/>
      <c r="C44" s="342" t="s">
        <v>2524</v>
      </c>
      <c r="D44" s="274" t="s">
        <v>770</v>
      </c>
      <c r="E44" s="16"/>
      <c r="F44" s="344">
        <v>2</v>
      </c>
      <c r="G44" s="344">
        <v>1</v>
      </c>
      <c r="H44" s="344"/>
      <c r="I44" s="344"/>
      <c r="J44" s="344"/>
      <c r="K44" s="344"/>
      <c r="L44" s="344"/>
      <c r="M44" s="344" t="s">
        <v>66</v>
      </c>
      <c r="N44" s="344" t="s">
        <v>66</v>
      </c>
      <c r="O44" s="344"/>
      <c r="P44" s="1675" t="s">
        <v>19</v>
      </c>
      <c r="Q44" s="1676"/>
      <c r="R44" s="413"/>
    </row>
    <row r="45" spans="1:18" x14ac:dyDescent="0.25">
      <c r="A45" s="743" t="s">
        <v>520</v>
      </c>
      <c r="B45" s="342"/>
      <c r="C45" s="342" t="s">
        <v>2524</v>
      </c>
      <c r="D45" s="1199" t="s">
        <v>774</v>
      </c>
      <c r="E45" s="16"/>
      <c r="F45" s="344">
        <v>2</v>
      </c>
      <c r="G45" s="344">
        <v>1</v>
      </c>
      <c r="H45" s="344"/>
      <c r="I45" s="344"/>
      <c r="J45" s="344"/>
      <c r="K45" s="344"/>
      <c r="L45" s="344"/>
      <c r="M45" s="344" t="s">
        <v>4260</v>
      </c>
      <c r="N45" s="344" t="s">
        <v>4260</v>
      </c>
      <c r="O45" s="344"/>
      <c r="P45" s="1675" t="s">
        <v>19</v>
      </c>
      <c r="Q45" s="1676"/>
      <c r="R45" s="413"/>
    </row>
    <row r="46" spans="1:18" x14ac:dyDescent="0.25">
      <c r="A46" s="743" t="s">
        <v>521</v>
      </c>
      <c r="B46" s="342"/>
      <c r="C46" s="342" t="s">
        <v>2524</v>
      </c>
      <c r="D46" s="274" t="s">
        <v>2526</v>
      </c>
      <c r="E46" s="16"/>
      <c r="F46" s="344">
        <v>2</v>
      </c>
      <c r="G46" s="344">
        <v>1</v>
      </c>
      <c r="H46" s="344"/>
      <c r="I46" s="344"/>
      <c r="J46" s="344"/>
      <c r="K46" s="344"/>
      <c r="L46" s="344"/>
      <c r="M46" s="344" t="s">
        <v>66</v>
      </c>
      <c r="N46" s="344" t="s">
        <v>66</v>
      </c>
      <c r="O46" s="344"/>
      <c r="P46" s="1675" t="s">
        <v>19</v>
      </c>
      <c r="Q46" s="1676"/>
      <c r="R46" s="413"/>
    </row>
    <row r="47" spans="1:18" x14ac:dyDescent="0.25">
      <c r="A47" s="743" t="s">
        <v>522</v>
      </c>
      <c r="B47" s="342"/>
      <c r="C47" s="342" t="s">
        <v>2524</v>
      </c>
      <c r="D47" s="274" t="s">
        <v>315</v>
      </c>
      <c r="E47" s="16"/>
      <c r="F47" s="344">
        <v>2</v>
      </c>
      <c r="G47" s="344">
        <v>1</v>
      </c>
      <c r="H47" s="344"/>
      <c r="I47" s="344"/>
      <c r="J47" s="344"/>
      <c r="K47" s="344"/>
      <c r="L47" s="344"/>
      <c r="M47" s="344" t="s">
        <v>66</v>
      </c>
      <c r="N47" s="344" t="s">
        <v>66</v>
      </c>
      <c r="O47" s="344"/>
      <c r="P47" s="677"/>
      <c r="Q47" s="744">
        <f t="shared" si="2"/>
        <v>0</v>
      </c>
      <c r="R47" s="413"/>
    </row>
    <row r="48" spans="1:18" x14ac:dyDescent="0.25">
      <c r="A48" s="743" t="s">
        <v>523</v>
      </c>
      <c r="B48" s="342"/>
      <c r="C48" s="342" t="s">
        <v>2524</v>
      </c>
      <c r="D48" s="342" t="s">
        <v>1189</v>
      </c>
      <c r="E48" s="16"/>
      <c r="F48" s="344">
        <v>0.25</v>
      </c>
      <c r="G48" s="344">
        <v>1</v>
      </c>
      <c r="H48" s="344"/>
      <c r="I48" s="344"/>
      <c r="J48" s="344"/>
      <c r="K48" s="344"/>
      <c r="L48" s="344"/>
      <c r="M48" s="344"/>
      <c r="N48" s="344"/>
      <c r="O48" s="344" t="s">
        <v>22</v>
      </c>
      <c r="P48" s="677"/>
      <c r="Q48" s="744">
        <f t="shared" ref="Q48" si="3">F48*G48*ROUND(P48, 2)</f>
        <v>0</v>
      </c>
      <c r="R48" s="413"/>
    </row>
    <row r="49" spans="1:18" ht="15.75" thickBot="1" x14ac:dyDescent="0.3">
      <c r="A49" s="746" t="s">
        <v>524</v>
      </c>
      <c r="B49" s="359"/>
      <c r="C49" s="359"/>
      <c r="D49" s="359" t="s">
        <v>2514</v>
      </c>
      <c r="E49" s="403"/>
      <c r="F49" s="361">
        <v>2</v>
      </c>
      <c r="G49" s="361">
        <v>1</v>
      </c>
      <c r="H49" s="361"/>
      <c r="I49" s="361"/>
      <c r="J49" s="361"/>
      <c r="K49" s="361"/>
      <c r="L49" s="361"/>
      <c r="M49" s="361" t="s">
        <v>66</v>
      </c>
      <c r="N49" s="361" t="s">
        <v>66</v>
      </c>
      <c r="O49" s="361"/>
      <c r="P49" s="817"/>
      <c r="Q49" s="747">
        <f t="shared" si="2"/>
        <v>0</v>
      </c>
      <c r="R49" s="413"/>
    </row>
    <row r="50" spans="1:18" ht="15.75" thickBot="1" x14ac:dyDescent="0.3">
      <c r="A50" s="960" t="s">
        <v>35</v>
      </c>
      <c r="B50" s="1568" t="s">
        <v>4254</v>
      </c>
      <c r="C50" s="1568"/>
      <c r="D50" s="1568"/>
      <c r="E50" s="961"/>
      <c r="F50" s="957"/>
      <c r="G50" s="957"/>
      <c r="H50" s="957"/>
      <c r="I50" s="1459"/>
      <c r="J50" s="1459"/>
      <c r="K50" s="1459"/>
      <c r="L50" s="1459"/>
      <c r="M50" s="957"/>
      <c r="N50" s="957"/>
      <c r="P50" s="965" t="s">
        <v>76</v>
      </c>
      <c r="Q50" s="966">
        <f>SUM(Q10:Q18,Q20,Q22:Q30,Q32:Q41,Q47:Q49)</f>
        <v>0</v>
      </c>
      <c r="R50" s="413"/>
    </row>
    <row r="51" spans="1:18" x14ac:dyDescent="0.25">
      <c r="A51" s="897" t="s">
        <v>66</v>
      </c>
      <c r="B51" s="1685" t="s">
        <v>4255</v>
      </c>
      <c r="C51" s="1685"/>
      <c r="D51" s="1685"/>
      <c r="E51" s="958"/>
      <c r="F51" s="958"/>
      <c r="G51" s="958"/>
      <c r="H51" s="958"/>
      <c r="I51" s="958"/>
      <c r="J51" s="958"/>
      <c r="K51" s="958"/>
      <c r="L51" s="958"/>
      <c r="M51" s="958"/>
      <c r="N51" s="958"/>
      <c r="P51" s="17"/>
      <c r="Q51" s="17"/>
    </row>
    <row r="52" spans="1:18" x14ac:dyDescent="0.25">
      <c r="A52" s="1198" t="s">
        <v>4260</v>
      </c>
      <c r="B52" s="1504" t="s">
        <v>4261</v>
      </c>
      <c r="C52" s="1504"/>
      <c r="D52" s="1504"/>
      <c r="E52" s="959"/>
      <c r="F52" s="959"/>
      <c r="G52" s="959"/>
      <c r="H52" s="959"/>
      <c r="I52" s="959"/>
      <c r="J52" s="959"/>
      <c r="K52" s="959"/>
      <c r="L52" s="959"/>
      <c r="M52" s="959"/>
      <c r="N52" s="959"/>
    </row>
    <row r="53" spans="1:18" x14ac:dyDescent="0.25">
      <c r="E53" s="1464"/>
    </row>
    <row r="54" spans="1:18" x14ac:dyDescent="0.25">
      <c r="E54" s="534"/>
    </row>
    <row r="55" spans="1:18" x14ac:dyDescent="0.25">
      <c r="E55" s="1464"/>
    </row>
    <row r="56" spans="1:18" x14ac:dyDescent="0.25">
      <c r="E56" s="534"/>
    </row>
    <row r="57" spans="1:18" x14ac:dyDescent="0.25">
      <c r="E57" s="519"/>
    </row>
    <row r="58" spans="1:18" x14ac:dyDescent="0.25">
      <c r="E58" s="520"/>
    </row>
    <row r="59" spans="1:18" x14ac:dyDescent="0.25">
      <c r="E59" s="521"/>
    </row>
    <row r="60" spans="1:18" x14ac:dyDescent="0.25">
      <c r="E60" s="522"/>
    </row>
    <row r="61" spans="1:18" x14ac:dyDescent="0.25">
      <c r="E61" s="534"/>
    </row>
    <row r="62" spans="1:18" x14ac:dyDescent="0.25">
      <c r="E62" s="521"/>
    </row>
    <row r="63" spans="1:18" x14ac:dyDescent="0.25">
      <c r="E63" s="522"/>
    </row>
    <row r="64" spans="1:18" x14ac:dyDescent="0.25">
      <c r="E64" s="522"/>
    </row>
    <row r="65" spans="5:5" x14ac:dyDescent="0.25">
      <c r="E65" s="522"/>
    </row>
    <row r="66" spans="5:5" x14ac:dyDescent="0.25">
      <c r="E66" s="521"/>
    </row>
    <row r="67" spans="5:5" x14ac:dyDescent="0.25">
      <c r="E67" s="522"/>
    </row>
    <row r="68" spans="5:5" x14ac:dyDescent="0.25">
      <c r="E68" s="521"/>
    </row>
    <row r="69" spans="5:5" x14ac:dyDescent="0.25">
      <c r="E69" s="521"/>
    </row>
    <row r="70" spans="5:5" x14ac:dyDescent="0.25">
      <c r="E70" s="521"/>
    </row>
    <row r="71" spans="5:5" x14ac:dyDescent="0.25">
      <c r="E71" s="522"/>
    </row>
    <row r="72" spans="5:5" x14ac:dyDescent="0.25">
      <c r="E72" s="521"/>
    </row>
    <row r="73" spans="5:5" x14ac:dyDescent="0.25">
      <c r="E73" s="522"/>
    </row>
    <row r="74" spans="5:5" x14ac:dyDescent="0.25">
      <c r="E74" s="521"/>
    </row>
    <row r="75" spans="5:5" x14ac:dyDescent="0.25">
      <c r="E75" s="534"/>
    </row>
    <row r="76" spans="5:5" x14ac:dyDescent="0.25">
      <c r="E76" s="522"/>
    </row>
    <row r="77" spans="5:5" x14ac:dyDescent="0.25">
      <c r="E77" s="1464"/>
    </row>
    <row r="78" spans="5:5" x14ac:dyDescent="0.25">
      <c r="E78" s="1464"/>
    </row>
    <row r="79" spans="5:5" x14ac:dyDescent="0.25">
      <c r="E79" s="1464"/>
    </row>
    <row r="80" spans="5:5" x14ac:dyDescent="0.25">
      <c r="E80" s="1464"/>
    </row>
    <row r="81" spans="5:5" x14ac:dyDescent="0.25">
      <c r="E81" s="1464"/>
    </row>
    <row r="82" spans="5:5" x14ac:dyDescent="0.25">
      <c r="E82" s="534"/>
    </row>
    <row r="83" spans="5:5" x14ac:dyDescent="0.25">
      <c r="E83" s="1464"/>
    </row>
    <row r="84" spans="5:5" x14ac:dyDescent="0.25">
      <c r="E84" s="1464"/>
    </row>
    <row r="85" spans="5:5" x14ac:dyDescent="0.25">
      <c r="E85" s="1464"/>
    </row>
    <row r="86" spans="5:5" x14ac:dyDescent="0.25">
      <c r="E86" s="534"/>
    </row>
    <row r="87" spans="5:5" x14ac:dyDescent="0.25">
      <c r="E87" s="1464"/>
    </row>
    <row r="88" spans="5:5" x14ac:dyDescent="0.25">
      <c r="E88" s="1464"/>
    </row>
    <row r="89" spans="5:5" x14ac:dyDescent="0.25">
      <c r="E89" s="1464"/>
    </row>
    <row r="90" spans="5:5" x14ac:dyDescent="0.25">
      <c r="E90" s="1464"/>
    </row>
    <row r="91" spans="5:5" x14ac:dyDescent="0.25">
      <c r="E91" s="1464"/>
    </row>
    <row r="92" spans="5:5" x14ac:dyDescent="0.25">
      <c r="E92" s="534"/>
    </row>
    <row r="93" spans="5:5" x14ac:dyDescent="0.25">
      <c r="E93" s="1464"/>
    </row>
    <row r="94" spans="5:5" x14ac:dyDescent="0.25">
      <c r="E94" s="1464"/>
    </row>
    <row r="95" spans="5:5" x14ac:dyDescent="0.25">
      <c r="E95" s="534"/>
    </row>
    <row r="96" spans="5:5" x14ac:dyDescent="0.25">
      <c r="E96" s="521"/>
    </row>
  </sheetData>
  <sheetProtection algorithmName="SHA-512" hashValue="2Lw8bCfQD2pyvk1McFoB4w7fWbkbn/a4FNXoQmz7uKWQVqVkqkSXDnekEX9UCj1qAHja18deTbK2Hp1J3sbQCw==" saltValue="/dqWo5htV/yJ2HZcMML9yQ==" spinCount="100000" sheet="1" objects="1" scenarios="1" sort="0" autoFilter="0" pivotTables="0"/>
  <mergeCells count="30">
    <mergeCell ref="B52:D52"/>
    <mergeCell ref="B50:D50"/>
    <mergeCell ref="B51:D51"/>
    <mergeCell ref="P45:Q45"/>
    <mergeCell ref="P46:Q46"/>
    <mergeCell ref="P43:Q43"/>
    <mergeCell ref="P42:Q42"/>
    <mergeCell ref="P44:Q44"/>
    <mergeCell ref="G5:G7"/>
    <mergeCell ref="H5:O5"/>
    <mergeCell ref="P5:P7"/>
    <mergeCell ref="Q5:Q7"/>
    <mergeCell ref="H6:K6"/>
    <mergeCell ref="L6:N6"/>
    <mergeCell ref="B8:Q8"/>
    <mergeCell ref="B9:Q9"/>
    <mergeCell ref="B19:Q19"/>
    <mergeCell ref="P21:Q21"/>
    <mergeCell ref="B31:Q31"/>
    <mergeCell ref="A1:F1"/>
    <mergeCell ref="G1:Q1"/>
    <mergeCell ref="A2:Q2"/>
    <mergeCell ref="A3:Q3"/>
    <mergeCell ref="A4:Q4"/>
    <mergeCell ref="A5:A7"/>
    <mergeCell ref="B5:B7"/>
    <mergeCell ref="C5:C7"/>
    <mergeCell ref="D5:D7"/>
    <mergeCell ref="F5:F7"/>
    <mergeCell ref="E5:E7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6" fitToHeight="0" orientation="landscape" horizontalDpi="4294967295" verticalDpi="4294967295" r:id="rId1"/>
  <headerFooter>
    <oddFooter>Strana &amp;P z &amp;N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>
    <tabColor rgb="FF92D050"/>
    <pageSetUpPr fitToPage="1"/>
  </sheetPr>
  <dimension ref="A1:Q96"/>
  <sheetViews>
    <sheetView workbookViewId="0">
      <selection activeCell="A3" sqref="A3:K3"/>
    </sheetView>
  </sheetViews>
  <sheetFormatPr defaultColWidth="9.140625" defaultRowHeight="15" x14ac:dyDescent="0.25"/>
  <cols>
    <col min="1" max="1" width="5.7109375" style="103" customWidth="1"/>
    <col min="2" max="2" width="10.7109375" style="103" customWidth="1"/>
    <col min="3" max="3" width="12.7109375" style="103" customWidth="1"/>
    <col min="4" max="4" width="64.7109375" style="103" customWidth="1"/>
    <col min="5" max="5" width="6.7109375" style="77" customWidth="1"/>
    <col min="6" max="6" width="8.7109375" style="1463" customWidth="1"/>
    <col min="7" max="7" width="8.28515625" style="1463" bestFit="1" customWidth="1"/>
    <col min="8" max="8" width="13.7109375" style="1463" customWidth="1"/>
    <col min="9" max="9" width="15.7109375" style="1463" customWidth="1"/>
    <col min="10" max="10" width="14.7109375" style="103" customWidth="1"/>
    <col min="11" max="11" width="15.7109375" style="103" customWidth="1"/>
    <col min="12" max="12" width="10.42578125" style="103" customWidth="1"/>
    <col min="13" max="13" width="16.85546875" style="1463" customWidth="1"/>
    <col min="14" max="14" width="17.7109375" style="103" customWidth="1"/>
    <col min="15" max="16384" width="9.140625" style="103"/>
  </cols>
  <sheetData>
    <row r="1" spans="1:17" s="102" customFormat="1" ht="54" customHeight="1" x14ac:dyDescent="0.25">
      <c r="A1" s="1686"/>
      <c r="B1" s="1686"/>
      <c r="C1" s="1686"/>
      <c r="D1" s="1686"/>
      <c r="E1" s="533"/>
      <c r="F1" s="1687" t="s">
        <v>4169</v>
      </c>
      <c r="G1" s="1687"/>
      <c r="H1" s="1687"/>
      <c r="I1" s="1687"/>
      <c r="J1" s="1687"/>
      <c r="K1" s="1687"/>
      <c r="L1" s="99"/>
      <c r="M1" s="100"/>
      <c r="N1" s="101"/>
    </row>
    <row r="2" spans="1:17" s="102" customFormat="1" ht="15.75" customHeight="1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  <c r="J2" s="1540"/>
      <c r="K2" s="1540"/>
      <c r="L2" s="103"/>
      <c r="M2" s="1463"/>
      <c r="N2" s="103"/>
    </row>
    <row r="3" spans="1:17" s="102" customFormat="1" ht="15.75" customHeight="1" x14ac:dyDescent="0.25">
      <c r="A3" s="1540" t="s">
        <v>3753</v>
      </c>
      <c r="B3" s="1540"/>
      <c r="C3" s="1540"/>
      <c r="D3" s="1540"/>
      <c r="E3" s="1540"/>
      <c r="F3" s="1540"/>
      <c r="G3" s="1540"/>
      <c r="H3" s="1540"/>
      <c r="I3" s="1540"/>
      <c r="J3" s="1540"/>
      <c r="K3" s="1540"/>
      <c r="L3" s="103"/>
      <c r="M3" s="1463"/>
      <c r="N3" s="103"/>
    </row>
    <row r="4" spans="1:17" s="102" customFormat="1" ht="15" customHeight="1" thickBot="1" x14ac:dyDescent="0.3">
      <c r="A4" s="1688"/>
      <c r="B4" s="1688"/>
      <c r="C4" s="1688"/>
      <c r="D4" s="1688"/>
      <c r="E4" s="1688"/>
      <c r="F4" s="1688"/>
      <c r="G4" s="1688"/>
      <c r="H4" s="1688"/>
      <c r="I4" s="1688"/>
      <c r="J4" s="1688"/>
      <c r="K4" s="1688"/>
      <c r="L4" s="103"/>
      <c r="M4" s="1463"/>
      <c r="N4" s="103"/>
    </row>
    <row r="5" spans="1:17" s="102" customFormat="1" ht="95.1" customHeight="1" thickBot="1" x14ac:dyDescent="0.3">
      <c r="A5" s="1309" t="s">
        <v>486</v>
      </c>
      <c r="B5" s="1310" t="s">
        <v>0</v>
      </c>
      <c r="C5" s="1311" t="s">
        <v>1</v>
      </c>
      <c r="D5" s="1310" t="s">
        <v>2</v>
      </c>
      <c r="E5" s="1312" t="s">
        <v>3751</v>
      </c>
      <c r="F5" s="1313" t="s">
        <v>2726</v>
      </c>
      <c r="G5" s="1313" t="s">
        <v>3762</v>
      </c>
      <c r="H5" s="1313" t="s">
        <v>761</v>
      </c>
      <c r="I5" s="1313" t="s">
        <v>762</v>
      </c>
      <c r="J5" s="1313" t="s">
        <v>4409</v>
      </c>
      <c r="K5" s="1314" t="s">
        <v>4410</v>
      </c>
      <c r="L5" s="702"/>
      <c r="M5" s="703"/>
      <c r="N5" s="702"/>
      <c r="O5" s="704"/>
      <c r="P5" s="704"/>
      <c r="Q5" s="704"/>
    </row>
    <row r="6" spans="1:17" s="102" customFormat="1" x14ac:dyDescent="0.25">
      <c r="A6" s="1308"/>
      <c r="B6" s="1690" t="s">
        <v>2535</v>
      </c>
      <c r="C6" s="1690"/>
      <c r="D6" s="1690"/>
      <c r="E6" s="1690"/>
      <c r="F6" s="1690"/>
      <c r="G6" s="1690"/>
      <c r="H6" s="1690"/>
      <c r="I6" s="1690"/>
      <c r="J6" s="1690"/>
      <c r="K6" s="1691"/>
      <c r="L6" s="702"/>
      <c r="M6" s="703"/>
      <c r="N6" s="702"/>
      <c r="O6" s="704"/>
      <c r="P6" s="704"/>
      <c r="Q6" s="704"/>
    </row>
    <row r="7" spans="1:17" s="102" customFormat="1" x14ac:dyDescent="0.25">
      <c r="A7" s="969" t="s">
        <v>487</v>
      </c>
      <c r="B7" s="691" t="s">
        <v>2549</v>
      </c>
      <c r="C7" s="1689" t="s">
        <v>2550</v>
      </c>
      <c r="D7" s="612" t="s">
        <v>2551</v>
      </c>
      <c r="E7" s="692" t="s">
        <v>3752</v>
      </c>
      <c r="F7" s="693">
        <v>4</v>
      </c>
      <c r="G7" s="693">
        <v>4</v>
      </c>
      <c r="H7" s="694">
        <f>G7*F7</f>
        <v>16</v>
      </c>
      <c r="I7" s="1698" t="s">
        <v>3756</v>
      </c>
      <c r="J7" s="383"/>
      <c r="K7" s="970">
        <f>ROUND(J7,2)*H7</f>
        <v>0</v>
      </c>
      <c r="L7" s="705"/>
      <c r="M7" s="706"/>
      <c r="N7" s="707"/>
      <c r="O7" s="704"/>
      <c r="P7" s="704"/>
      <c r="Q7" s="704"/>
    </row>
    <row r="8" spans="1:17" s="102" customFormat="1" x14ac:dyDescent="0.25">
      <c r="A8" s="969" t="s">
        <v>488</v>
      </c>
      <c r="B8" s="691" t="s">
        <v>2552</v>
      </c>
      <c r="C8" s="1689"/>
      <c r="D8" s="612" t="s">
        <v>131</v>
      </c>
      <c r="E8" s="692" t="s">
        <v>3752</v>
      </c>
      <c r="F8" s="693">
        <v>4</v>
      </c>
      <c r="G8" s="693">
        <v>4</v>
      </c>
      <c r="H8" s="694">
        <f t="shared" ref="H8:H29" si="0">G8*F8</f>
        <v>16</v>
      </c>
      <c r="I8" s="1699"/>
      <c r="J8" s="383"/>
      <c r="K8" s="970">
        <f t="shared" ref="K8:K29" si="1">ROUND(J8,2)*H8</f>
        <v>0</v>
      </c>
      <c r="L8" s="705"/>
      <c r="M8" s="706"/>
      <c r="N8" s="707"/>
      <c r="O8" s="704"/>
      <c r="P8" s="704"/>
      <c r="Q8" s="704"/>
    </row>
    <row r="9" spans="1:17" s="102" customFormat="1" x14ac:dyDescent="0.25">
      <c r="A9" s="971" t="s">
        <v>489</v>
      </c>
      <c r="B9" s="691" t="s">
        <v>2553</v>
      </c>
      <c r="C9" s="1689"/>
      <c r="D9" s="612" t="s">
        <v>1068</v>
      </c>
      <c r="E9" s="695" t="s">
        <v>3752</v>
      </c>
      <c r="F9" s="693">
        <v>4</v>
      </c>
      <c r="G9" s="693">
        <v>4</v>
      </c>
      <c r="H9" s="694">
        <f t="shared" si="0"/>
        <v>16</v>
      </c>
      <c r="I9" s="1699"/>
      <c r="J9" s="383"/>
      <c r="K9" s="970">
        <f t="shared" si="1"/>
        <v>0</v>
      </c>
      <c r="L9" s="705"/>
      <c r="M9" s="706"/>
      <c r="N9" s="707"/>
      <c r="O9" s="704"/>
      <c r="P9" s="704"/>
      <c r="Q9" s="704"/>
    </row>
    <row r="10" spans="1:17" s="102" customFormat="1" x14ac:dyDescent="0.25">
      <c r="A10" s="971" t="s">
        <v>490</v>
      </c>
      <c r="B10" s="691" t="s">
        <v>2554</v>
      </c>
      <c r="C10" s="1689"/>
      <c r="D10" s="612" t="s">
        <v>141</v>
      </c>
      <c r="E10" s="692" t="s">
        <v>3752</v>
      </c>
      <c r="F10" s="693">
        <v>4</v>
      </c>
      <c r="G10" s="693">
        <v>4</v>
      </c>
      <c r="H10" s="694">
        <f t="shared" si="0"/>
        <v>16</v>
      </c>
      <c r="I10" s="1699"/>
      <c r="J10" s="383"/>
      <c r="K10" s="970">
        <f t="shared" si="1"/>
        <v>0</v>
      </c>
      <c r="L10" s="705"/>
      <c r="M10" s="706"/>
      <c r="N10" s="707"/>
      <c r="O10" s="704"/>
      <c r="P10" s="704"/>
      <c r="Q10" s="704"/>
    </row>
    <row r="11" spans="1:17" s="102" customFormat="1" x14ac:dyDescent="0.25">
      <c r="A11" s="969" t="s">
        <v>491</v>
      </c>
      <c r="B11" s="691" t="s">
        <v>2555</v>
      </c>
      <c r="C11" s="1689"/>
      <c r="D11" s="612" t="s">
        <v>142</v>
      </c>
      <c r="E11" s="696" t="s">
        <v>3752</v>
      </c>
      <c r="F11" s="693">
        <v>4</v>
      </c>
      <c r="G11" s="693">
        <v>4</v>
      </c>
      <c r="H11" s="694">
        <f t="shared" si="0"/>
        <v>16</v>
      </c>
      <c r="I11" s="1699"/>
      <c r="J11" s="383"/>
      <c r="K11" s="970">
        <f t="shared" si="1"/>
        <v>0</v>
      </c>
      <c r="L11" s="705"/>
      <c r="M11" s="706"/>
      <c r="N11" s="707"/>
      <c r="O11" s="704"/>
      <c r="P11" s="704"/>
      <c r="Q11" s="704"/>
    </row>
    <row r="12" spans="1:17" s="102" customFormat="1" x14ac:dyDescent="0.25">
      <c r="A12" s="969" t="s">
        <v>492</v>
      </c>
      <c r="B12" s="691" t="s">
        <v>2556</v>
      </c>
      <c r="C12" s="1689"/>
      <c r="D12" s="612" t="s">
        <v>146</v>
      </c>
      <c r="E12" s="697" t="s">
        <v>3752</v>
      </c>
      <c r="F12" s="693">
        <v>4</v>
      </c>
      <c r="G12" s="693">
        <v>4</v>
      </c>
      <c r="H12" s="694">
        <f t="shared" si="0"/>
        <v>16</v>
      </c>
      <c r="I12" s="1699"/>
      <c r="J12" s="383"/>
      <c r="K12" s="970">
        <f t="shared" si="1"/>
        <v>0</v>
      </c>
      <c r="L12" s="705"/>
      <c r="M12" s="706"/>
      <c r="N12" s="707"/>
      <c r="O12" s="704"/>
      <c r="P12" s="704"/>
      <c r="Q12" s="704"/>
    </row>
    <row r="13" spans="1:17" s="102" customFormat="1" x14ac:dyDescent="0.25">
      <c r="A13" s="969" t="s">
        <v>493</v>
      </c>
      <c r="B13" s="691" t="s">
        <v>2557</v>
      </c>
      <c r="C13" s="1692" t="s">
        <v>2558</v>
      </c>
      <c r="D13" s="612" t="s">
        <v>2559</v>
      </c>
      <c r="E13" s="692" t="s">
        <v>3752</v>
      </c>
      <c r="F13" s="693">
        <v>4</v>
      </c>
      <c r="G13" s="693">
        <v>1</v>
      </c>
      <c r="H13" s="694">
        <f t="shared" si="0"/>
        <v>4</v>
      </c>
      <c r="I13" s="1699"/>
      <c r="J13" s="383"/>
      <c r="K13" s="970">
        <f t="shared" si="1"/>
        <v>0</v>
      </c>
      <c r="L13" s="705"/>
      <c r="M13" s="706"/>
      <c r="N13" s="707"/>
      <c r="O13" s="704"/>
      <c r="P13" s="704"/>
      <c r="Q13" s="704"/>
    </row>
    <row r="14" spans="1:17" s="102" customFormat="1" x14ac:dyDescent="0.25">
      <c r="A14" s="971" t="s">
        <v>494</v>
      </c>
      <c r="B14" s="691" t="s">
        <v>2560</v>
      </c>
      <c r="C14" s="1693"/>
      <c r="D14" s="612" t="s">
        <v>131</v>
      </c>
      <c r="E14" s="696" t="s">
        <v>3752</v>
      </c>
      <c r="F14" s="693">
        <v>4</v>
      </c>
      <c r="G14" s="693">
        <v>1</v>
      </c>
      <c r="H14" s="694">
        <f t="shared" si="0"/>
        <v>4</v>
      </c>
      <c r="I14" s="1699"/>
      <c r="J14" s="383"/>
      <c r="K14" s="970">
        <f t="shared" si="1"/>
        <v>0</v>
      </c>
      <c r="L14" s="705"/>
      <c r="M14" s="706"/>
      <c r="N14" s="707"/>
      <c r="O14" s="704"/>
      <c r="P14" s="704"/>
      <c r="Q14" s="704"/>
    </row>
    <row r="15" spans="1:17" s="102" customFormat="1" x14ac:dyDescent="0.25">
      <c r="A15" s="971" t="s">
        <v>495</v>
      </c>
      <c r="B15" s="691" t="s">
        <v>2561</v>
      </c>
      <c r="C15" s="1693"/>
      <c r="D15" s="612" t="s">
        <v>1068</v>
      </c>
      <c r="E15" s="697" t="s">
        <v>3752</v>
      </c>
      <c r="F15" s="693">
        <v>4</v>
      </c>
      <c r="G15" s="693">
        <v>1</v>
      </c>
      <c r="H15" s="694">
        <f t="shared" si="0"/>
        <v>4</v>
      </c>
      <c r="I15" s="1699"/>
      <c r="J15" s="383"/>
      <c r="K15" s="970">
        <f t="shared" si="1"/>
        <v>0</v>
      </c>
      <c r="L15" s="705"/>
      <c r="M15" s="706"/>
      <c r="N15" s="707"/>
      <c r="O15" s="704"/>
      <c r="P15" s="704"/>
      <c r="Q15" s="704"/>
    </row>
    <row r="16" spans="1:17" s="102" customFormat="1" x14ac:dyDescent="0.25">
      <c r="A16" s="969" t="s">
        <v>496</v>
      </c>
      <c r="B16" s="691" t="s">
        <v>2562</v>
      </c>
      <c r="C16" s="1693"/>
      <c r="D16" s="612" t="s">
        <v>141</v>
      </c>
      <c r="E16" s="695" t="s">
        <v>3752</v>
      </c>
      <c r="F16" s="693">
        <v>4</v>
      </c>
      <c r="G16" s="693">
        <v>1</v>
      </c>
      <c r="H16" s="694">
        <f t="shared" si="0"/>
        <v>4</v>
      </c>
      <c r="I16" s="1699"/>
      <c r="J16" s="383"/>
      <c r="K16" s="970">
        <f t="shared" si="1"/>
        <v>0</v>
      </c>
      <c r="L16" s="705"/>
      <c r="M16" s="706"/>
      <c r="N16" s="707"/>
      <c r="O16" s="704"/>
      <c r="P16" s="704"/>
      <c r="Q16" s="704"/>
    </row>
    <row r="17" spans="1:17" s="102" customFormat="1" x14ac:dyDescent="0.25">
      <c r="A17" s="969" t="s">
        <v>497</v>
      </c>
      <c r="B17" s="691" t="s">
        <v>2563</v>
      </c>
      <c r="C17" s="1693"/>
      <c r="D17" s="612" t="s">
        <v>142</v>
      </c>
      <c r="E17" s="695" t="s">
        <v>3752</v>
      </c>
      <c r="F17" s="693">
        <v>4</v>
      </c>
      <c r="G17" s="693">
        <v>1</v>
      </c>
      <c r="H17" s="694">
        <f t="shared" si="0"/>
        <v>4</v>
      </c>
      <c r="I17" s="1699"/>
      <c r="J17" s="383"/>
      <c r="K17" s="970">
        <f t="shared" si="1"/>
        <v>0</v>
      </c>
      <c r="L17" s="705"/>
      <c r="M17" s="706"/>
      <c r="N17" s="707"/>
      <c r="O17" s="704"/>
      <c r="P17" s="704"/>
      <c r="Q17" s="704"/>
    </row>
    <row r="18" spans="1:17" s="102" customFormat="1" x14ac:dyDescent="0.25">
      <c r="A18" s="969" t="s">
        <v>498</v>
      </c>
      <c r="B18" s="691" t="s">
        <v>2564</v>
      </c>
      <c r="C18" s="1694"/>
      <c r="D18" s="612" t="s">
        <v>146</v>
      </c>
      <c r="E18" s="696" t="s">
        <v>3752</v>
      </c>
      <c r="F18" s="693">
        <v>4</v>
      </c>
      <c r="G18" s="693">
        <v>1</v>
      </c>
      <c r="H18" s="694">
        <f t="shared" si="0"/>
        <v>4</v>
      </c>
      <c r="I18" s="1699"/>
      <c r="J18" s="383"/>
      <c r="K18" s="970">
        <f t="shared" si="1"/>
        <v>0</v>
      </c>
      <c r="L18" s="705"/>
      <c r="M18" s="706"/>
      <c r="N18" s="707"/>
      <c r="O18" s="704"/>
      <c r="P18" s="704"/>
      <c r="Q18" s="704"/>
    </row>
    <row r="19" spans="1:17" s="102" customFormat="1" x14ac:dyDescent="0.25">
      <c r="A19" s="971" t="s">
        <v>499</v>
      </c>
      <c r="B19" s="691" t="s">
        <v>2565</v>
      </c>
      <c r="C19" s="1692" t="s">
        <v>2566</v>
      </c>
      <c r="D19" s="698" t="s">
        <v>2567</v>
      </c>
      <c r="E19" s="697" t="s">
        <v>3752</v>
      </c>
      <c r="F19" s="699">
        <v>4</v>
      </c>
      <c r="G19" s="699">
        <v>2</v>
      </c>
      <c r="H19" s="699">
        <f t="shared" si="0"/>
        <v>8</v>
      </c>
      <c r="I19" s="1699"/>
      <c r="J19" s="383"/>
      <c r="K19" s="970">
        <f t="shared" si="1"/>
        <v>0</v>
      </c>
      <c r="L19" s="705"/>
      <c r="M19" s="706"/>
      <c r="N19" s="707"/>
      <c r="O19" s="704"/>
      <c r="P19" s="704"/>
      <c r="Q19" s="704"/>
    </row>
    <row r="20" spans="1:17" s="102" customFormat="1" x14ac:dyDescent="0.25">
      <c r="A20" s="971" t="s">
        <v>500</v>
      </c>
      <c r="B20" s="691" t="s">
        <v>2568</v>
      </c>
      <c r="C20" s="1693"/>
      <c r="D20" s="698" t="s">
        <v>130</v>
      </c>
      <c r="E20" s="700" t="s">
        <v>3752</v>
      </c>
      <c r="F20" s="699">
        <v>4</v>
      </c>
      <c r="G20" s="699">
        <v>2</v>
      </c>
      <c r="H20" s="699">
        <f t="shared" si="0"/>
        <v>8</v>
      </c>
      <c r="I20" s="1699"/>
      <c r="J20" s="383"/>
      <c r="K20" s="970">
        <f t="shared" si="1"/>
        <v>0</v>
      </c>
      <c r="L20" s="705"/>
      <c r="M20" s="706"/>
      <c r="N20" s="707"/>
      <c r="O20" s="704"/>
      <c r="P20" s="704"/>
      <c r="Q20" s="704"/>
    </row>
    <row r="21" spans="1:17" s="102" customFormat="1" x14ac:dyDescent="0.25">
      <c r="A21" s="969" t="s">
        <v>501</v>
      </c>
      <c r="B21" s="691" t="s">
        <v>2569</v>
      </c>
      <c r="C21" s="1693"/>
      <c r="D21" s="701" t="s">
        <v>1068</v>
      </c>
      <c r="E21" s="700" t="s">
        <v>3752</v>
      </c>
      <c r="F21" s="699">
        <v>4</v>
      </c>
      <c r="G21" s="699">
        <v>2</v>
      </c>
      <c r="H21" s="699">
        <f t="shared" si="0"/>
        <v>8</v>
      </c>
      <c r="I21" s="1699"/>
      <c r="J21" s="383"/>
      <c r="K21" s="970">
        <f t="shared" si="1"/>
        <v>0</v>
      </c>
      <c r="L21" s="705"/>
      <c r="M21" s="706"/>
      <c r="N21" s="707"/>
      <c r="O21" s="704"/>
      <c r="P21" s="704"/>
      <c r="Q21" s="704"/>
    </row>
    <row r="22" spans="1:17" s="102" customFormat="1" x14ac:dyDescent="0.25">
      <c r="A22" s="969" t="s">
        <v>502</v>
      </c>
      <c r="B22" s="691" t="s">
        <v>2570</v>
      </c>
      <c r="C22" s="1694"/>
      <c r="D22" s="612" t="s">
        <v>131</v>
      </c>
      <c r="E22" s="700" t="s">
        <v>3752</v>
      </c>
      <c r="F22" s="693">
        <v>4</v>
      </c>
      <c r="G22" s="693">
        <v>2</v>
      </c>
      <c r="H22" s="694">
        <f t="shared" si="0"/>
        <v>8</v>
      </c>
      <c r="I22" s="1700"/>
      <c r="J22" s="383"/>
      <c r="K22" s="970">
        <f t="shared" si="1"/>
        <v>0</v>
      </c>
      <c r="L22" s="705"/>
      <c r="M22" s="706"/>
      <c r="N22" s="707"/>
      <c r="O22" s="704"/>
      <c r="P22" s="704"/>
      <c r="Q22" s="704"/>
    </row>
    <row r="23" spans="1:17" s="102" customFormat="1" x14ac:dyDescent="0.25">
      <c r="A23" s="972" t="s">
        <v>503</v>
      </c>
      <c r="B23" s="381" t="s">
        <v>2571</v>
      </c>
      <c r="C23" s="1695" t="s">
        <v>2572</v>
      </c>
      <c r="D23" s="1453" t="s">
        <v>2573</v>
      </c>
      <c r="E23" s="1439" t="s">
        <v>3752</v>
      </c>
      <c r="F23" s="387">
        <v>2</v>
      </c>
      <c r="G23" s="388">
        <v>1</v>
      </c>
      <c r="H23" s="382">
        <f t="shared" si="0"/>
        <v>2</v>
      </c>
      <c r="I23" s="727" t="s">
        <v>3757</v>
      </c>
      <c r="J23" s="383"/>
      <c r="K23" s="973">
        <f t="shared" si="1"/>
        <v>0</v>
      </c>
      <c r="L23" s="414"/>
      <c r="M23" s="1463"/>
      <c r="N23" s="103"/>
    </row>
    <row r="24" spans="1:17" s="102" customFormat="1" x14ac:dyDescent="0.25">
      <c r="A24" s="799" t="s">
        <v>504</v>
      </c>
      <c r="B24" s="381" t="s">
        <v>2574</v>
      </c>
      <c r="C24" s="1696"/>
      <c r="D24" s="49" t="s">
        <v>137</v>
      </c>
      <c r="E24" s="1442" t="s">
        <v>3752</v>
      </c>
      <c r="F24" s="387">
        <v>2</v>
      </c>
      <c r="G24" s="388">
        <v>1</v>
      </c>
      <c r="H24" s="382">
        <f t="shared" si="0"/>
        <v>2</v>
      </c>
      <c r="I24" s="727" t="s">
        <v>3757</v>
      </c>
      <c r="J24" s="383"/>
      <c r="K24" s="973">
        <f t="shared" si="1"/>
        <v>0</v>
      </c>
      <c r="L24" s="414"/>
      <c r="M24" s="1463"/>
      <c r="N24" s="103"/>
    </row>
    <row r="25" spans="1:17" s="102" customFormat="1" x14ac:dyDescent="0.25">
      <c r="A25" s="799" t="s">
        <v>505</v>
      </c>
      <c r="B25" s="381" t="s">
        <v>2575</v>
      </c>
      <c r="C25" s="1696"/>
      <c r="D25" s="49" t="s">
        <v>138</v>
      </c>
      <c r="E25" s="23" t="s">
        <v>3752</v>
      </c>
      <c r="F25" s="387">
        <v>2</v>
      </c>
      <c r="G25" s="388">
        <v>1</v>
      </c>
      <c r="H25" s="382">
        <f t="shared" si="0"/>
        <v>2</v>
      </c>
      <c r="I25" s="727" t="s">
        <v>3757</v>
      </c>
      <c r="J25" s="383"/>
      <c r="K25" s="973">
        <f t="shared" si="1"/>
        <v>0</v>
      </c>
      <c r="L25" s="414"/>
      <c r="M25" s="1463"/>
      <c r="N25" s="103"/>
    </row>
    <row r="26" spans="1:17" x14ac:dyDescent="0.25">
      <c r="A26" s="972" t="s">
        <v>506</v>
      </c>
      <c r="B26" s="381" t="s">
        <v>2576</v>
      </c>
      <c r="C26" s="1696"/>
      <c r="D26" s="49" t="s">
        <v>139</v>
      </c>
      <c r="E26" s="1440" t="s">
        <v>3752</v>
      </c>
      <c r="F26" s="387">
        <v>2</v>
      </c>
      <c r="G26" s="388">
        <v>1</v>
      </c>
      <c r="H26" s="382">
        <f t="shared" si="0"/>
        <v>2</v>
      </c>
      <c r="I26" s="727" t="s">
        <v>3757</v>
      </c>
      <c r="J26" s="383"/>
      <c r="K26" s="973">
        <f t="shared" si="1"/>
        <v>0</v>
      </c>
      <c r="L26" s="414"/>
    </row>
    <row r="27" spans="1:17" x14ac:dyDescent="0.25">
      <c r="A27" s="972" t="s">
        <v>507</v>
      </c>
      <c r="B27" s="381" t="s">
        <v>2577</v>
      </c>
      <c r="C27" s="1696"/>
      <c r="D27" s="49" t="s">
        <v>141</v>
      </c>
      <c r="E27" s="87" t="s">
        <v>3752</v>
      </c>
      <c r="F27" s="387">
        <v>2</v>
      </c>
      <c r="G27" s="388">
        <v>1</v>
      </c>
      <c r="H27" s="382">
        <f t="shared" si="0"/>
        <v>2</v>
      </c>
      <c r="I27" s="727" t="s">
        <v>3757</v>
      </c>
      <c r="J27" s="383"/>
      <c r="K27" s="973">
        <f t="shared" si="1"/>
        <v>0</v>
      </c>
      <c r="L27" s="414"/>
    </row>
    <row r="28" spans="1:17" x14ac:dyDescent="0.25">
      <c r="A28" s="972" t="s">
        <v>508</v>
      </c>
      <c r="B28" s="381" t="s">
        <v>2578</v>
      </c>
      <c r="C28" s="1696"/>
      <c r="D28" s="49" t="s">
        <v>2579</v>
      </c>
      <c r="E28" s="23" t="s">
        <v>3752</v>
      </c>
      <c r="F28" s="387">
        <v>1</v>
      </c>
      <c r="G28" s="388">
        <v>1</v>
      </c>
      <c r="H28" s="382">
        <f t="shared" si="0"/>
        <v>1</v>
      </c>
      <c r="I28" s="727" t="s">
        <v>3758</v>
      </c>
      <c r="J28" s="383"/>
      <c r="K28" s="973">
        <f t="shared" si="1"/>
        <v>0</v>
      </c>
      <c r="L28" s="414"/>
    </row>
    <row r="29" spans="1:17" ht="15.75" thickBot="1" x14ac:dyDescent="0.3">
      <c r="A29" s="802" t="s">
        <v>509</v>
      </c>
      <c r="B29" s="394" t="s">
        <v>2580</v>
      </c>
      <c r="C29" s="1697"/>
      <c r="D29" s="803" t="s">
        <v>146</v>
      </c>
      <c r="E29" s="403" t="s">
        <v>3752</v>
      </c>
      <c r="F29" s="804">
        <v>2</v>
      </c>
      <c r="G29" s="805">
        <v>1</v>
      </c>
      <c r="H29" s="974">
        <f t="shared" si="0"/>
        <v>2</v>
      </c>
      <c r="I29" s="975" t="s">
        <v>3757</v>
      </c>
      <c r="J29" s="976"/>
      <c r="K29" s="977">
        <f t="shared" si="1"/>
        <v>0</v>
      </c>
      <c r="L29" s="414"/>
    </row>
    <row r="30" spans="1:17" ht="15.75" thickBot="1" x14ac:dyDescent="0.3">
      <c r="A30" s="415"/>
      <c r="B30" s="17"/>
      <c r="C30" s="17"/>
      <c r="D30" s="84"/>
      <c r="E30" s="1464"/>
      <c r="F30" s="1446"/>
      <c r="G30" s="415"/>
      <c r="H30" s="1446"/>
      <c r="I30" s="77"/>
      <c r="J30" s="967" t="s">
        <v>76</v>
      </c>
      <c r="K30" s="968">
        <f>SUM(K7:K29)</f>
        <v>0</v>
      </c>
      <c r="L30" s="414"/>
    </row>
    <row r="31" spans="1:17" x14ac:dyDescent="0.25">
      <c r="E31" s="1464"/>
    </row>
    <row r="32" spans="1:17" x14ac:dyDescent="0.25">
      <c r="E32" s="1464"/>
    </row>
    <row r="33" spans="5:5" x14ac:dyDescent="0.25">
      <c r="E33" s="1464"/>
    </row>
    <row r="34" spans="5:5" x14ac:dyDescent="0.25">
      <c r="E34" s="340"/>
    </row>
    <row r="35" spans="5:5" x14ac:dyDescent="0.25">
      <c r="E35" s="1464"/>
    </row>
    <row r="36" spans="5:5" x14ac:dyDescent="0.25">
      <c r="E36" s="1464"/>
    </row>
    <row r="37" spans="5:5" x14ac:dyDescent="0.25">
      <c r="E37" s="1464"/>
    </row>
    <row r="38" spans="5:5" x14ac:dyDescent="0.25">
      <c r="E38" s="340"/>
    </row>
    <row r="39" spans="5:5" x14ac:dyDescent="0.25">
      <c r="E39" s="1464"/>
    </row>
    <row r="40" spans="5:5" x14ac:dyDescent="0.25">
      <c r="E40" s="1464"/>
    </row>
    <row r="41" spans="5:5" x14ac:dyDescent="0.25">
      <c r="E41" s="1464"/>
    </row>
    <row r="42" spans="5:5" x14ac:dyDescent="0.25">
      <c r="E42" s="1464"/>
    </row>
    <row r="43" spans="5:5" x14ac:dyDescent="0.25">
      <c r="E43" s="1464"/>
    </row>
    <row r="44" spans="5:5" x14ac:dyDescent="0.25">
      <c r="E44" s="1464"/>
    </row>
    <row r="45" spans="5:5" x14ac:dyDescent="0.25">
      <c r="E45" s="1464"/>
    </row>
    <row r="46" spans="5:5" x14ac:dyDescent="0.25">
      <c r="E46" s="1464"/>
    </row>
    <row r="47" spans="5:5" x14ac:dyDescent="0.25">
      <c r="E47" s="1464"/>
    </row>
    <row r="48" spans="5:5" x14ac:dyDescent="0.25">
      <c r="E48" s="1464"/>
    </row>
    <row r="49" spans="5:5" x14ac:dyDescent="0.25">
      <c r="E49" s="1464"/>
    </row>
    <row r="50" spans="5:5" x14ac:dyDescent="0.25">
      <c r="E50" s="1464"/>
    </row>
    <row r="51" spans="5:5" x14ac:dyDescent="0.25">
      <c r="E51" s="1464"/>
    </row>
    <row r="52" spans="5:5" x14ac:dyDescent="0.25">
      <c r="E52" s="1464"/>
    </row>
    <row r="53" spans="5:5" x14ac:dyDescent="0.25">
      <c r="E53" s="1464"/>
    </row>
    <row r="54" spans="5:5" x14ac:dyDescent="0.25">
      <c r="E54" s="340"/>
    </row>
    <row r="55" spans="5:5" x14ac:dyDescent="0.25">
      <c r="E55" s="1464"/>
    </row>
    <row r="56" spans="5:5" x14ac:dyDescent="0.25">
      <c r="E56" s="340"/>
    </row>
    <row r="57" spans="5:5" x14ac:dyDescent="0.25">
      <c r="E57" s="519"/>
    </row>
    <row r="58" spans="5:5" x14ac:dyDescent="0.25">
      <c r="E58" s="520"/>
    </row>
    <row r="59" spans="5:5" x14ac:dyDescent="0.25">
      <c r="E59" s="521"/>
    </row>
    <row r="60" spans="5:5" x14ac:dyDescent="0.25">
      <c r="E60" s="522"/>
    </row>
    <row r="61" spans="5:5" x14ac:dyDescent="0.25">
      <c r="E61" s="340"/>
    </row>
    <row r="62" spans="5:5" x14ac:dyDescent="0.25">
      <c r="E62" s="521"/>
    </row>
    <row r="63" spans="5:5" x14ac:dyDescent="0.25">
      <c r="E63" s="522"/>
    </row>
    <row r="64" spans="5:5" x14ac:dyDescent="0.25">
      <c r="E64" s="522"/>
    </row>
    <row r="65" spans="5:5" x14ac:dyDescent="0.25">
      <c r="E65" s="522"/>
    </row>
    <row r="66" spans="5:5" x14ac:dyDescent="0.25">
      <c r="E66" s="521"/>
    </row>
    <row r="67" spans="5:5" x14ac:dyDescent="0.25">
      <c r="E67" s="522"/>
    </row>
    <row r="68" spans="5:5" x14ac:dyDescent="0.25">
      <c r="E68" s="521"/>
    </row>
    <row r="69" spans="5:5" x14ac:dyDescent="0.25">
      <c r="E69" s="521"/>
    </row>
    <row r="70" spans="5:5" x14ac:dyDescent="0.25">
      <c r="E70" s="521"/>
    </row>
    <row r="71" spans="5:5" x14ac:dyDescent="0.25">
      <c r="E71" s="522"/>
    </row>
    <row r="72" spans="5:5" x14ac:dyDescent="0.25">
      <c r="E72" s="521"/>
    </row>
    <row r="73" spans="5:5" x14ac:dyDescent="0.25">
      <c r="E73" s="522"/>
    </row>
    <row r="74" spans="5:5" x14ac:dyDescent="0.25">
      <c r="E74" s="521"/>
    </row>
    <row r="75" spans="5:5" x14ac:dyDescent="0.25">
      <c r="E75" s="340"/>
    </row>
    <row r="76" spans="5:5" x14ac:dyDescent="0.25">
      <c r="E76" s="522"/>
    </row>
    <row r="77" spans="5:5" x14ac:dyDescent="0.25">
      <c r="E77" s="1464"/>
    </row>
    <row r="78" spans="5:5" x14ac:dyDescent="0.25">
      <c r="E78" s="1464"/>
    </row>
    <row r="79" spans="5:5" x14ac:dyDescent="0.25">
      <c r="E79" s="1464"/>
    </row>
    <row r="80" spans="5:5" x14ac:dyDescent="0.25">
      <c r="E80" s="1464"/>
    </row>
    <row r="81" spans="5:5" x14ac:dyDescent="0.25">
      <c r="E81" s="1464"/>
    </row>
    <row r="82" spans="5:5" x14ac:dyDescent="0.25">
      <c r="E82" s="340"/>
    </row>
    <row r="83" spans="5:5" x14ac:dyDescent="0.25">
      <c r="E83" s="1464"/>
    </row>
    <row r="84" spans="5:5" x14ac:dyDescent="0.25">
      <c r="E84" s="1464"/>
    </row>
    <row r="85" spans="5:5" x14ac:dyDescent="0.25">
      <c r="E85" s="1464"/>
    </row>
    <row r="86" spans="5:5" x14ac:dyDescent="0.25">
      <c r="E86" s="340"/>
    </row>
    <row r="87" spans="5:5" x14ac:dyDescent="0.25">
      <c r="E87" s="1464"/>
    </row>
    <row r="88" spans="5:5" x14ac:dyDescent="0.25">
      <c r="E88" s="1464"/>
    </row>
    <row r="89" spans="5:5" x14ac:dyDescent="0.25">
      <c r="E89" s="1464"/>
    </row>
    <row r="90" spans="5:5" x14ac:dyDescent="0.25">
      <c r="E90" s="1464"/>
    </row>
    <row r="91" spans="5:5" x14ac:dyDescent="0.25">
      <c r="E91" s="1464"/>
    </row>
    <row r="92" spans="5:5" x14ac:dyDescent="0.25">
      <c r="E92" s="340"/>
    </row>
    <row r="93" spans="5:5" x14ac:dyDescent="0.25">
      <c r="E93" s="1464"/>
    </row>
    <row r="94" spans="5:5" x14ac:dyDescent="0.25">
      <c r="E94" s="1464"/>
    </row>
    <row r="95" spans="5:5" x14ac:dyDescent="0.25">
      <c r="E95" s="340"/>
    </row>
    <row r="96" spans="5:5" x14ac:dyDescent="0.25">
      <c r="E96" s="521"/>
    </row>
  </sheetData>
  <sheetProtection algorithmName="SHA-512" hashValue="HjX58v1Z5ywpnMaCPaPdOc+mBtwAh0NTYedlr3ilVPvb42z3zXJ9VISWBExWXV1/qZX4R629TrBQtQUWqTwPSA==" saltValue="Q68k8/avoGuGVw/rA8jNgw==" spinCount="100000" sheet="1" objects="1" scenarios="1" sort="0" autoFilter="0" pivotTables="0"/>
  <mergeCells count="11">
    <mergeCell ref="C7:C12"/>
    <mergeCell ref="B6:K6"/>
    <mergeCell ref="C13:C18"/>
    <mergeCell ref="C19:C22"/>
    <mergeCell ref="C23:C29"/>
    <mergeCell ref="I7:I22"/>
    <mergeCell ref="A1:D1"/>
    <mergeCell ref="F1:K1"/>
    <mergeCell ref="A2:K2"/>
    <mergeCell ref="A3:K3"/>
    <mergeCell ref="A4:K4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8">
    <tabColor rgb="FF92D050"/>
    <pageSetUpPr fitToPage="1"/>
  </sheetPr>
  <dimension ref="A1:T23"/>
  <sheetViews>
    <sheetView workbookViewId="0">
      <selection activeCell="A3" sqref="A3:Q3"/>
    </sheetView>
  </sheetViews>
  <sheetFormatPr defaultColWidth="9.140625" defaultRowHeight="15" x14ac:dyDescent="0.25"/>
  <cols>
    <col min="1" max="1" width="5.7109375" style="1436" customWidth="1"/>
    <col min="2" max="2" width="10.7109375" style="538" customWidth="1"/>
    <col min="3" max="3" width="11.7109375" style="538" customWidth="1"/>
    <col min="4" max="4" width="58.7109375" style="538" customWidth="1"/>
    <col min="5" max="5" width="6.7109375" style="562" customWidth="1"/>
    <col min="6" max="6" width="7.7109375" style="1436" customWidth="1"/>
    <col min="7" max="7" width="8.28515625" style="1436" bestFit="1" customWidth="1"/>
    <col min="8" max="15" width="5.7109375" style="1436" customWidth="1"/>
    <col min="16" max="16" width="11.7109375" style="1436" customWidth="1"/>
    <col min="17" max="17" width="13.7109375" style="1436" customWidth="1"/>
    <col min="18" max="16384" width="9.140625" style="538"/>
  </cols>
  <sheetData>
    <row r="1" spans="1:20" ht="54" customHeight="1" x14ac:dyDescent="0.25">
      <c r="A1" s="1494"/>
      <c r="B1" s="1494"/>
      <c r="C1" s="1494"/>
      <c r="D1" s="1494"/>
      <c r="E1" s="1494"/>
      <c r="F1" s="1494"/>
      <c r="G1" s="1495" t="s">
        <v>4170</v>
      </c>
      <c r="H1" s="1496"/>
      <c r="I1" s="1496"/>
      <c r="J1" s="1496"/>
      <c r="K1" s="1496"/>
      <c r="L1" s="1496"/>
      <c r="M1" s="1496"/>
      <c r="N1" s="1496"/>
      <c r="O1" s="1496"/>
      <c r="P1" s="1496"/>
      <c r="Q1" s="1496"/>
    </row>
    <row r="2" spans="1:20" ht="15.75" x14ac:dyDescent="0.25">
      <c r="A2" s="1497" t="s">
        <v>828</v>
      </c>
      <c r="B2" s="1497"/>
      <c r="C2" s="1497"/>
      <c r="D2" s="1497"/>
      <c r="E2" s="1497"/>
      <c r="F2" s="1497"/>
      <c r="G2" s="1497"/>
      <c r="H2" s="1497"/>
      <c r="I2" s="1497"/>
      <c r="J2" s="1497"/>
      <c r="K2" s="1497"/>
      <c r="L2" s="1497"/>
      <c r="M2" s="1497"/>
      <c r="N2" s="1497"/>
      <c r="O2" s="1497"/>
      <c r="P2" s="1497"/>
      <c r="Q2" s="1497"/>
    </row>
    <row r="3" spans="1:20" ht="15.75" x14ac:dyDescent="0.25">
      <c r="A3" s="1497" t="s">
        <v>4145</v>
      </c>
      <c r="B3" s="1497"/>
      <c r="C3" s="1497"/>
      <c r="D3" s="1497"/>
      <c r="E3" s="1497"/>
      <c r="F3" s="1497"/>
      <c r="G3" s="1497"/>
      <c r="H3" s="1497"/>
      <c r="I3" s="1497"/>
      <c r="J3" s="1497"/>
      <c r="K3" s="1497"/>
      <c r="L3" s="1497"/>
      <c r="M3" s="1497"/>
      <c r="N3" s="1497"/>
      <c r="O3" s="1497"/>
      <c r="P3" s="1497"/>
      <c r="Q3" s="1497"/>
    </row>
    <row r="4" spans="1:20" ht="15.75" thickBot="1" x14ac:dyDescent="0.3">
      <c r="A4" s="1498"/>
      <c r="B4" s="1498"/>
      <c r="C4" s="1498"/>
      <c r="D4" s="1498"/>
      <c r="E4" s="1498"/>
      <c r="F4" s="1498"/>
      <c r="G4" s="1498"/>
      <c r="H4" s="1498"/>
      <c r="I4" s="1498"/>
      <c r="J4" s="1498"/>
      <c r="K4" s="1498"/>
      <c r="L4" s="1498"/>
      <c r="M4" s="1498"/>
      <c r="N4" s="1498"/>
      <c r="O4" s="1498"/>
      <c r="P4" s="1498"/>
      <c r="Q4" s="1498"/>
    </row>
    <row r="5" spans="1:20" ht="15" customHeight="1" x14ac:dyDescent="0.25">
      <c r="A5" s="1489" t="s">
        <v>486</v>
      </c>
      <c r="B5" s="1491" t="s">
        <v>0</v>
      </c>
      <c r="C5" s="1491" t="s">
        <v>1</v>
      </c>
      <c r="D5" s="1491" t="s">
        <v>2</v>
      </c>
      <c r="E5" s="1492" t="s">
        <v>3751</v>
      </c>
      <c r="F5" s="1489" t="s">
        <v>3</v>
      </c>
      <c r="G5" s="1489" t="s">
        <v>3761</v>
      </c>
      <c r="H5" s="1500" t="s">
        <v>7</v>
      </c>
      <c r="I5" s="1501"/>
      <c r="J5" s="1501"/>
      <c r="K5" s="1501"/>
      <c r="L5" s="1501"/>
      <c r="M5" s="1501"/>
      <c r="N5" s="1501"/>
      <c r="O5" s="1501"/>
      <c r="P5" s="1489" t="s">
        <v>4407</v>
      </c>
      <c r="Q5" s="1489" t="s">
        <v>4408</v>
      </c>
    </row>
    <row r="6" spans="1:20" ht="15" customHeight="1" x14ac:dyDescent="0.25">
      <c r="A6" s="1490"/>
      <c r="B6" s="1490"/>
      <c r="C6" s="1490"/>
      <c r="D6" s="1490"/>
      <c r="E6" s="1493"/>
      <c r="F6" s="1499"/>
      <c r="G6" s="1499"/>
      <c r="H6" s="1502" t="s">
        <v>5</v>
      </c>
      <c r="I6" s="1503"/>
      <c r="J6" s="1503"/>
      <c r="K6" s="1503"/>
      <c r="L6" s="1503" t="s">
        <v>6</v>
      </c>
      <c r="M6" s="1503"/>
      <c r="N6" s="1503"/>
      <c r="O6" s="1437" t="s">
        <v>8</v>
      </c>
      <c r="P6" s="1499"/>
      <c r="Q6" s="1499"/>
    </row>
    <row r="7" spans="1:20" ht="65.099999999999994" customHeight="1" thickBot="1" x14ac:dyDescent="0.3">
      <c r="A7" s="1632"/>
      <c r="B7" s="1632"/>
      <c r="C7" s="1632"/>
      <c r="D7" s="1632"/>
      <c r="E7" s="1633"/>
      <c r="F7" s="1634"/>
      <c r="G7" s="1634"/>
      <c r="H7" s="1295" t="s">
        <v>9</v>
      </c>
      <c r="I7" s="1296" t="s">
        <v>10</v>
      </c>
      <c r="J7" s="1296" t="s">
        <v>11</v>
      </c>
      <c r="K7" s="1297" t="s">
        <v>36</v>
      </c>
      <c r="L7" s="1297" t="s">
        <v>27</v>
      </c>
      <c r="M7" s="1297" t="s">
        <v>13</v>
      </c>
      <c r="N7" s="1297" t="s">
        <v>14</v>
      </c>
      <c r="O7" s="1297" t="s">
        <v>15</v>
      </c>
      <c r="P7" s="1634"/>
      <c r="Q7" s="1634"/>
    </row>
    <row r="8" spans="1:20" s="539" customFormat="1" x14ac:dyDescent="0.25">
      <c r="A8" s="1262"/>
      <c r="B8" s="1507" t="s">
        <v>4146</v>
      </c>
      <c r="C8" s="1507"/>
      <c r="D8" s="1507"/>
      <c r="E8" s="1507"/>
      <c r="F8" s="1507"/>
      <c r="G8" s="1507"/>
      <c r="H8" s="1507"/>
      <c r="I8" s="1507"/>
      <c r="J8" s="1507"/>
      <c r="K8" s="1507"/>
      <c r="L8" s="1507"/>
      <c r="M8" s="1507"/>
      <c r="N8" s="1507"/>
      <c r="O8" s="1507"/>
      <c r="P8" s="1507"/>
      <c r="Q8" s="1508"/>
    </row>
    <row r="9" spans="1:20" s="539" customFormat="1" x14ac:dyDescent="0.25">
      <c r="A9" s="854" t="s">
        <v>487</v>
      </c>
      <c r="B9" s="540" t="s">
        <v>4147</v>
      </c>
      <c r="C9" s="542" t="s">
        <v>4148</v>
      </c>
      <c r="D9" s="542" t="s">
        <v>4134</v>
      </c>
      <c r="E9" s="543"/>
      <c r="F9" s="787">
        <v>1</v>
      </c>
      <c r="G9" s="787">
        <v>1</v>
      </c>
      <c r="H9" s="544"/>
      <c r="I9" s="544"/>
      <c r="J9" s="544"/>
      <c r="K9" s="544"/>
      <c r="L9" s="544"/>
      <c r="M9" s="544" t="s">
        <v>22</v>
      </c>
      <c r="N9" s="544"/>
      <c r="O9" s="544"/>
      <c r="P9" s="1505" t="s">
        <v>19</v>
      </c>
      <c r="Q9" s="1506"/>
      <c r="T9" s="687"/>
    </row>
    <row r="10" spans="1:20" s="539" customFormat="1" ht="25.5" x14ac:dyDescent="0.25">
      <c r="A10" s="854" t="s">
        <v>488</v>
      </c>
      <c r="B10" s="540" t="s">
        <v>4149</v>
      </c>
      <c r="C10" s="542" t="s">
        <v>4148</v>
      </c>
      <c r="D10" s="559" t="s">
        <v>4262</v>
      </c>
      <c r="E10" s="543"/>
      <c r="F10" s="787">
        <v>1</v>
      </c>
      <c r="G10" s="787">
        <v>1</v>
      </c>
      <c r="H10" s="544"/>
      <c r="I10" s="544"/>
      <c r="J10" s="544"/>
      <c r="K10" s="544"/>
      <c r="L10" s="544"/>
      <c r="M10" s="544" t="s">
        <v>35</v>
      </c>
      <c r="N10" s="544"/>
      <c r="O10" s="544"/>
      <c r="P10" s="1505" t="s">
        <v>19</v>
      </c>
      <c r="Q10" s="1506"/>
      <c r="T10" s="687"/>
    </row>
    <row r="11" spans="1:20" s="539" customFormat="1" x14ac:dyDescent="0.25">
      <c r="A11" s="854" t="s">
        <v>489</v>
      </c>
      <c r="B11" s="540" t="s">
        <v>4150</v>
      </c>
      <c r="C11" s="542" t="s">
        <v>4148</v>
      </c>
      <c r="D11" s="542" t="s">
        <v>4137</v>
      </c>
      <c r="E11" s="543"/>
      <c r="F11" s="787">
        <v>1</v>
      </c>
      <c r="G11" s="787">
        <v>1</v>
      </c>
      <c r="H11" s="544"/>
      <c r="I11" s="544"/>
      <c r="J11" s="544"/>
      <c r="K11" s="544"/>
      <c r="L11" s="544"/>
      <c r="M11" s="544" t="s">
        <v>22</v>
      </c>
      <c r="N11" s="544"/>
      <c r="O11" s="544"/>
      <c r="P11" s="1505" t="s">
        <v>19</v>
      </c>
      <c r="Q11" s="1506"/>
      <c r="T11" s="687"/>
    </row>
    <row r="12" spans="1:20" s="539" customFormat="1" ht="15.75" thickBot="1" x14ac:dyDescent="0.3">
      <c r="A12" s="855" t="s">
        <v>490</v>
      </c>
      <c r="B12" s="848" t="s">
        <v>4151</v>
      </c>
      <c r="C12" s="856" t="s">
        <v>4148</v>
      </c>
      <c r="D12" s="848" t="s">
        <v>20</v>
      </c>
      <c r="E12" s="849"/>
      <c r="F12" s="849">
        <v>0.2</v>
      </c>
      <c r="G12" s="850">
        <v>1</v>
      </c>
      <c r="H12" s="849"/>
      <c r="I12" s="849"/>
      <c r="J12" s="849"/>
      <c r="K12" s="849"/>
      <c r="L12" s="849"/>
      <c r="M12" s="849"/>
      <c r="N12" s="849"/>
      <c r="O12" s="849" t="s">
        <v>22</v>
      </c>
      <c r="P12" s="851"/>
      <c r="Q12" s="857">
        <f>F12*G12*ROUND(P12, 2)</f>
        <v>0</v>
      </c>
      <c r="R12" s="566"/>
    </row>
    <row r="13" spans="1:20" s="539" customFormat="1" x14ac:dyDescent="0.25">
      <c r="A13" s="1262"/>
      <c r="B13" s="1507" t="s">
        <v>4152</v>
      </c>
      <c r="C13" s="1507"/>
      <c r="D13" s="1507"/>
      <c r="E13" s="1507"/>
      <c r="F13" s="1507"/>
      <c r="G13" s="1507"/>
      <c r="H13" s="1507"/>
      <c r="I13" s="1507"/>
      <c r="J13" s="1507"/>
      <c r="K13" s="1507"/>
      <c r="L13" s="1507"/>
      <c r="M13" s="1507"/>
      <c r="N13" s="1507"/>
      <c r="O13" s="1507"/>
      <c r="P13" s="1507"/>
      <c r="Q13" s="1508"/>
    </row>
    <row r="14" spans="1:20" s="539" customFormat="1" x14ac:dyDescent="0.25">
      <c r="A14" s="854" t="s">
        <v>491</v>
      </c>
      <c r="B14" s="540" t="s">
        <v>4153</v>
      </c>
      <c r="C14" s="542" t="s">
        <v>4154</v>
      </c>
      <c r="D14" s="542" t="s">
        <v>4134</v>
      </c>
      <c r="E14" s="543"/>
      <c r="F14" s="787">
        <v>1</v>
      </c>
      <c r="G14" s="787">
        <v>1</v>
      </c>
      <c r="H14" s="544"/>
      <c r="I14" s="544"/>
      <c r="J14" s="544"/>
      <c r="K14" s="544"/>
      <c r="L14" s="544"/>
      <c r="M14" s="544" t="s">
        <v>22</v>
      </c>
      <c r="N14" s="544"/>
      <c r="O14" s="544"/>
      <c r="P14" s="1505" t="s">
        <v>19</v>
      </c>
      <c r="Q14" s="1506"/>
      <c r="T14" s="687"/>
    </row>
    <row r="15" spans="1:20" s="539" customFormat="1" ht="25.5" x14ac:dyDescent="0.25">
      <c r="A15" s="854" t="s">
        <v>492</v>
      </c>
      <c r="B15" s="540" t="s">
        <v>4155</v>
      </c>
      <c r="C15" s="542" t="s">
        <v>4154</v>
      </c>
      <c r="D15" s="559" t="s">
        <v>4262</v>
      </c>
      <c r="E15" s="543"/>
      <c r="F15" s="787">
        <v>1</v>
      </c>
      <c r="G15" s="787">
        <v>1</v>
      </c>
      <c r="H15" s="544"/>
      <c r="I15" s="544"/>
      <c r="J15" s="544"/>
      <c r="K15" s="544"/>
      <c r="L15" s="544"/>
      <c r="M15" s="544" t="s">
        <v>35</v>
      </c>
      <c r="N15" s="544"/>
      <c r="O15" s="544"/>
      <c r="P15" s="1505" t="s">
        <v>19</v>
      </c>
      <c r="Q15" s="1506"/>
      <c r="T15" s="687"/>
    </row>
    <row r="16" spans="1:20" s="539" customFormat="1" x14ac:dyDescent="0.25">
      <c r="A16" s="854" t="s">
        <v>493</v>
      </c>
      <c r="B16" s="540" t="s">
        <v>4156</v>
      </c>
      <c r="C16" s="542" t="s">
        <v>4154</v>
      </c>
      <c r="D16" s="542" t="s">
        <v>4137</v>
      </c>
      <c r="E16" s="543"/>
      <c r="F16" s="787">
        <v>1</v>
      </c>
      <c r="G16" s="787">
        <v>1</v>
      </c>
      <c r="H16" s="544"/>
      <c r="I16" s="544"/>
      <c r="J16" s="544"/>
      <c r="K16" s="544"/>
      <c r="L16" s="544"/>
      <c r="M16" s="544" t="s">
        <v>22</v>
      </c>
      <c r="N16" s="544"/>
      <c r="O16" s="544"/>
      <c r="P16" s="1505" t="s">
        <v>19</v>
      </c>
      <c r="Q16" s="1506"/>
      <c r="T16" s="687"/>
    </row>
    <row r="17" spans="1:18" s="539" customFormat="1" ht="15.75" thickBot="1" x14ac:dyDescent="0.3">
      <c r="A17" s="855" t="s">
        <v>494</v>
      </c>
      <c r="B17" s="848" t="s">
        <v>4157</v>
      </c>
      <c r="C17" s="856" t="s">
        <v>4154</v>
      </c>
      <c r="D17" s="848" t="s">
        <v>20</v>
      </c>
      <c r="E17" s="849"/>
      <c r="F17" s="849">
        <v>0.2</v>
      </c>
      <c r="G17" s="850">
        <v>1</v>
      </c>
      <c r="H17" s="849"/>
      <c r="I17" s="849"/>
      <c r="J17" s="849"/>
      <c r="K17" s="849"/>
      <c r="L17" s="849"/>
      <c r="M17" s="849"/>
      <c r="N17" s="849"/>
      <c r="O17" s="849" t="s">
        <v>22</v>
      </c>
      <c r="P17" s="851"/>
      <c r="Q17" s="857">
        <f>F17*G17*ROUND(P17, 2)</f>
        <v>0</v>
      </c>
      <c r="R17" s="566"/>
    </row>
    <row r="18" spans="1:18" s="539" customFormat="1" x14ac:dyDescent="0.25">
      <c r="A18" s="1294"/>
      <c r="B18" s="1635" t="s">
        <v>4158</v>
      </c>
      <c r="C18" s="1635"/>
      <c r="D18" s="1635"/>
      <c r="E18" s="1635"/>
      <c r="F18" s="1635"/>
      <c r="G18" s="1635"/>
      <c r="H18" s="1635"/>
      <c r="I18" s="1635"/>
      <c r="J18" s="1635"/>
      <c r="K18" s="1635"/>
      <c r="L18" s="1635"/>
      <c r="M18" s="1635"/>
      <c r="N18" s="1635"/>
      <c r="O18" s="1635"/>
      <c r="P18" s="1635"/>
      <c r="Q18" s="1636"/>
    </row>
    <row r="19" spans="1:18" s="539" customFormat="1" ht="15.75" thickBot="1" x14ac:dyDescent="0.3">
      <c r="A19" s="855" t="s">
        <v>495</v>
      </c>
      <c r="B19" s="848" t="s">
        <v>4159</v>
      </c>
      <c r="C19" s="856" t="s">
        <v>4160</v>
      </c>
      <c r="D19" s="848" t="s">
        <v>20</v>
      </c>
      <c r="E19" s="849"/>
      <c r="F19" s="849">
        <v>0.25</v>
      </c>
      <c r="G19" s="850">
        <v>1</v>
      </c>
      <c r="H19" s="849"/>
      <c r="I19" s="849"/>
      <c r="J19" s="849"/>
      <c r="K19" s="849"/>
      <c r="L19" s="849"/>
      <c r="M19" s="849"/>
      <c r="N19" s="849"/>
      <c r="O19" s="849" t="s">
        <v>22</v>
      </c>
      <c r="P19" s="851"/>
      <c r="Q19" s="857">
        <f>F19*G19*ROUND(P19, 2)</f>
        <v>0</v>
      </c>
      <c r="R19" s="566"/>
    </row>
    <row r="20" spans="1:18" ht="15.75" thickBot="1" x14ac:dyDescent="0.3">
      <c r="A20" s="1198" t="s">
        <v>35</v>
      </c>
      <c r="B20" s="1504" t="s">
        <v>4249</v>
      </c>
      <c r="C20" s="1504"/>
      <c r="D20" s="1504"/>
      <c r="P20" s="875" t="s">
        <v>76</v>
      </c>
      <c r="Q20" s="876">
        <f>SUM(Q12,Q17,Q19)</f>
        <v>0</v>
      </c>
    </row>
    <row r="22" spans="1:18" x14ac:dyDescent="0.25">
      <c r="A22" s="567"/>
      <c r="B22" s="568"/>
    </row>
    <row r="23" spans="1:18" x14ac:dyDescent="0.25">
      <c r="A23" s="567"/>
      <c r="B23" s="568"/>
    </row>
  </sheetData>
  <sheetProtection algorithmName="SHA-512" hashValue="m0T8AJ+DQYWhdom1rfwvxQqWK2OYOfIexPybQvS400MIl7NN4p8x/hB0BZHmq+YmHThtNdrywSAMvnVxlDwQYQ==" saltValue="KSqkLEANZ8DcSGGMxlXcRQ==" spinCount="100000" sheet="1" objects="1" scenarios="1" sort="0" autoFilter="0" pivotTables="0"/>
  <mergeCells count="27">
    <mergeCell ref="B20:D20"/>
    <mergeCell ref="P15:Q15"/>
    <mergeCell ref="P16:Q16"/>
    <mergeCell ref="B18:Q18"/>
    <mergeCell ref="B8:Q8"/>
    <mergeCell ref="P9:Q9"/>
    <mergeCell ref="P10:Q10"/>
    <mergeCell ref="P11:Q11"/>
    <mergeCell ref="B13:Q13"/>
    <mergeCell ref="P14:Q14"/>
    <mergeCell ref="F5:F7"/>
    <mergeCell ref="G5:G7"/>
    <mergeCell ref="H5:O5"/>
    <mergeCell ref="P5:P7"/>
    <mergeCell ref="Q5:Q7"/>
    <mergeCell ref="H6:K6"/>
    <mergeCell ref="L6:N6"/>
    <mergeCell ref="A1:F1"/>
    <mergeCell ref="G1:Q1"/>
    <mergeCell ref="A2:Q2"/>
    <mergeCell ref="A3:Q3"/>
    <mergeCell ref="A4:Q4"/>
    <mergeCell ref="A5:A7"/>
    <mergeCell ref="B5:B7"/>
    <mergeCell ref="C5:C7"/>
    <mergeCell ref="D5:D7"/>
    <mergeCell ref="E5:E7"/>
  </mergeCells>
  <pageMargins left="0.39370078740157483" right="0.39370078740157483" top="0.39370078740157483" bottom="0.39370078740157483" header="0.19685039370078741" footer="0.19685039370078741"/>
  <pageSetup paperSize="9" scale="76" fitToHeight="0" orientation="landscape" horizontalDpi="4294967295" verticalDpi="4294967295" r:id="rId1"/>
  <headerFooter>
    <oddFooter>Strana &amp;P z &amp;N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>
    <tabColor rgb="FFFFC000"/>
    <pageSetUpPr fitToPage="1"/>
  </sheetPr>
  <dimension ref="A1:O39"/>
  <sheetViews>
    <sheetView workbookViewId="0">
      <selection activeCell="A3" sqref="A3"/>
    </sheetView>
  </sheetViews>
  <sheetFormatPr defaultColWidth="9.140625" defaultRowHeight="15" outlineLevelRow="1" x14ac:dyDescent="0.25"/>
  <cols>
    <col min="1" max="1" width="8.7109375" style="17" customWidth="1"/>
    <col min="2" max="2" width="66.85546875" style="17" bestFit="1" customWidth="1"/>
    <col min="3" max="3" width="20.7109375" style="17" customWidth="1"/>
    <col min="4" max="4" width="9.140625" style="17"/>
    <col min="5" max="5" width="10.85546875" style="17" bestFit="1" customWidth="1"/>
    <col min="6" max="6" width="11.85546875" style="17" bestFit="1" customWidth="1"/>
    <col min="7" max="7" width="10.85546875" style="17" bestFit="1" customWidth="1"/>
    <col min="8" max="8" width="11.85546875" style="17" bestFit="1" customWidth="1"/>
    <col min="9" max="16384" width="9.140625" style="17"/>
  </cols>
  <sheetData>
    <row r="1" spans="1:15" ht="54" customHeight="1" x14ac:dyDescent="0.25"/>
    <row r="2" spans="1:15" ht="15.75" x14ac:dyDescent="0.25">
      <c r="A2" s="1540" t="s">
        <v>828</v>
      </c>
      <c r="B2" s="1540"/>
      <c r="C2" s="1540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5" ht="15" customHeight="1" x14ac:dyDescent="0.25"/>
    <row r="4" spans="1:15" ht="15.75" customHeight="1" x14ac:dyDescent="0.25">
      <c r="A4" s="424" t="s">
        <v>2628</v>
      </c>
      <c r="B4" s="424"/>
    </row>
    <row r="5" spans="1:15" ht="15" customHeight="1" thickBot="1" x14ac:dyDescent="0.3"/>
    <row r="6" spans="1:15" ht="15" customHeight="1" thickTop="1" thickBot="1" x14ac:dyDescent="0.3">
      <c r="A6" s="83"/>
      <c r="B6" s="83"/>
      <c r="C6" s="83"/>
    </row>
    <row r="7" spans="1:15" ht="30" customHeight="1" thickBot="1" x14ac:dyDescent="0.3">
      <c r="C7" s="978" t="s">
        <v>979</v>
      </c>
    </row>
    <row r="8" spans="1:15" s="76" customFormat="1" ht="39.950000000000003" customHeight="1" x14ac:dyDescent="0.25">
      <c r="A8" s="979" t="s">
        <v>2652</v>
      </c>
      <c r="B8" s="980" t="s">
        <v>16</v>
      </c>
      <c r="C8" s="981">
        <f>SUM(C9:C32)</f>
        <v>0</v>
      </c>
    </row>
    <row r="9" spans="1:15" s="76" customFormat="1" x14ac:dyDescent="0.25">
      <c r="A9" s="982" t="s">
        <v>3722</v>
      </c>
      <c r="B9" s="759" t="s">
        <v>4161</v>
      </c>
      <c r="C9" s="983">
        <f>'Príloha č.1.1 - PS 271-53'!Q16</f>
        <v>0</v>
      </c>
    </row>
    <row r="10" spans="1:15" s="76" customFormat="1" x14ac:dyDescent="0.25">
      <c r="A10" s="982" t="s">
        <v>3723</v>
      </c>
      <c r="B10" s="759" t="s">
        <v>2062</v>
      </c>
      <c r="C10" s="983">
        <f>'Príloha č.1.2 - PS 271-64.111'!Q44</f>
        <v>0</v>
      </c>
    </row>
    <row r="11" spans="1:15" s="76" customFormat="1" x14ac:dyDescent="0.25">
      <c r="A11" s="982" t="s">
        <v>3724</v>
      </c>
      <c r="B11" s="759" t="s">
        <v>2063</v>
      </c>
      <c r="C11" s="983">
        <f>'Príloha č.1.3 - PS 271-64.112'!Q32</f>
        <v>0</v>
      </c>
    </row>
    <row r="12" spans="1:15" outlineLevel="1" x14ac:dyDescent="0.25">
      <c r="A12" s="982" t="s">
        <v>3725</v>
      </c>
      <c r="B12" s="434" t="s">
        <v>459</v>
      </c>
      <c r="C12" s="983">
        <f>'Príloha č.1.4 - PS 271-64.114'!Q97</f>
        <v>0</v>
      </c>
    </row>
    <row r="13" spans="1:15" outlineLevel="1" x14ac:dyDescent="0.25">
      <c r="A13" s="982" t="s">
        <v>3726</v>
      </c>
      <c r="B13" s="434" t="s">
        <v>460</v>
      </c>
      <c r="C13" s="983">
        <f>'Príloha č.1.5 - PS 271-65.111'!R45</f>
        <v>0</v>
      </c>
    </row>
    <row r="14" spans="1:15" outlineLevel="1" x14ac:dyDescent="0.25">
      <c r="A14" s="982" t="s">
        <v>3727</v>
      </c>
      <c r="B14" s="434" t="s">
        <v>461</v>
      </c>
      <c r="C14" s="983">
        <f>'Príloha č.1.6 - PS 271-65.112'!Q273</f>
        <v>0</v>
      </c>
    </row>
    <row r="15" spans="1:15" outlineLevel="1" x14ac:dyDescent="0.25">
      <c r="A15" s="982" t="s">
        <v>3728</v>
      </c>
      <c r="B15" s="435" t="s">
        <v>462</v>
      </c>
      <c r="C15" s="984">
        <f>'Príloha č.1.7 - PS 271-65.113'!Q71</f>
        <v>0</v>
      </c>
    </row>
    <row r="16" spans="1:15" outlineLevel="1" x14ac:dyDescent="0.25">
      <c r="A16" s="982" t="s">
        <v>3729</v>
      </c>
      <c r="B16" s="435" t="s">
        <v>463</v>
      </c>
      <c r="C16" s="984">
        <f>'Príloha č.1.8 - PS 271-65.114'!Q57</f>
        <v>0</v>
      </c>
    </row>
    <row r="17" spans="1:6" outlineLevel="1" x14ac:dyDescent="0.25">
      <c r="A17" s="982" t="s">
        <v>3730</v>
      </c>
      <c r="B17" s="435" t="s">
        <v>464</v>
      </c>
      <c r="C17" s="984">
        <f>'Príloha č.1.9 - PS 271-65.115'!Q21</f>
        <v>0</v>
      </c>
    </row>
    <row r="18" spans="1:6" outlineLevel="1" x14ac:dyDescent="0.25">
      <c r="A18" s="982" t="s">
        <v>3731</v>
      </c>
      <c r="B18" s="435" t="s">
        <v>465</v>
      </c>
      <c r="C18" s="984">
        <f>'Príloha č.1.10 - PS 271-65.116'!Q31</f>
        <v>0</v>
      </c>
    </row>
    <row r="19" spans="1:6" outlineLevel="1" x14ac:dyDescent="0.25">
      <c r="A19" s="982" t="s">
        <v>3732</v>
      </c>
      <c r="B19" s="435" t="s">
        <v>466</v>
      </c>
      <c r="C19" s="984">
        <f>'Príloha č.1.11 - PS 271-65.117'!Q23</f>
        <v>0</v>
      </c>
    </row>
    <row r="20" spans="1:6" outlineLevel="1" x14ac:dyDescent="0.25">
      <c r="A20" s="982" t="s">
        <v>3733</v>
      </c>
      <c r="B20" s="435" t="s">
        <v>467</v>
      </c>
      <c r="C20" s="984">
        <f>'Príloha č.1.12 - PS 271-66.111'!Q193</f>
        <v>0</v>
      </c>
    </row>
    <row r="21" spans="1:6" outlineLevel="1" x14ac:dyDescent="0.25">
      <c r="A21" s="982" t="s">
        <v>3734</v>
      </c>
      <c r="B21" s="435" t="s">
        <v>468</v>
      </c>
      <c r="C21" s="984">
        <f>'Príloha č.1.13 - PS 271-66.112'!Q23</f>
        <v>0</v>
      </c>
    </row>
    <row r="22" spans="1:6" outlineLevel="1" x14ac:dyDescent="0.25">
      <c r="A22" s="982" t="s">
        <v>3735</v>
      </c>
      <c r="B22" s="435" t="s">
        <v>2064</v>
      </c>
      <c r="C22" s="984">
        <f>'Príloha č.1.14 - PS 271-66.113'!P48</f>
        <v>0</v>
      </c>
    </row>
    <row r="23" spans="1:6" outlineLevel="1" x14ac:dyDescent="0.25">
      <c r="A23" s="982" t="s">
        <v>3736</v>
      </c>
      <c r="B23" s="435" t="s">
        <v>469</v>
      </c>
      <c r="C23" s="984">
        <f>'Príloha č.1.15 - PS 271-66.114'!Q60</f>
        <v>0</v>
      </c>
    </row>
    <row r="24" spans="1:6" outlineLevel="1" x14ac:dyDescent="0.25">
      <c r="A24" s="982" t="s">
        <v>3737</v>
      </c>
      <c r="B24" s="435" t="s">
        <v>470</v>
      </c>
      <c r="C24" s="984">
        <f>'Príloha č.1.16 - PS 271-66.115'!Q110</f>
        <v>0</v>
      </c>
    </row>
    <row r="25" spans="1:6" outlineLevel="1" x14ac:dyDescent="0.25">
      <c r="A25" s="982" t="s">
        <v>3738</v>
      </c>
      <c r="B25" s="435" t="s">
        <v>471</v>
      </c>
      <c r="C25" s="984">
        <f>'Príloha č.1.17 - PS 271-67.11'!P23</f>
        <v>0</v>
      </c>
    </row>
    <row r="26" spans="1:6" outlineLevel="1" x14ac:dyDescent="0.25">
      <c r="A26" s="982" t="s">
        <v>3739</v>
      </c>
      <c r="B26" s="758" t="s">
        <v>2065</v>
      </c>
      <c r="C26" s="985">
        <f>'Príloha č.1.18 - PS 271-68.11'!Q65</f>
        <v>0</v>
      </c>
    </row>
    <row r="27" spans="1:6" outlineLevel="1" x14ac:dyDescent="0.25">
      <c r="A27" s="982" t="s">
        <v>3740</v>
      </c>
      <c r="B27" s="435" t="s">
        <v>758</v>
      </c>
      <c r="C27" s="984">
        <f>'Príloha č.1.19 - PS 271-70.11'!R41</f>
        <v>0</v>
      </c>
    </row>
    <row r="28" spans="1:6" outlineLevel="1" x14ac:dyDescent="0.25">
      <c r="A28" s="982" t="s">
        <v>4048</v>
      </c>
      <c r="B28" s="436" t="s">
        <v>741</v>
      </c>
      <c r="C28" s="986">
        <f>'Príloha č.1.20 - PS 311-45.11'!Q26</f>
        <v>0</v>
      </c>
    </row>
    <row r="29" spans="1:6" outlineLevel="1" x14ac:dyDescent="0.25">
      <c r="A29" s="982" t="s">
        <v>4162</v>
      </c>
      <c r="B29" s="760" t="s">
        <v>2496</v>
      </c>
      <c r="C29" s="984">
        <f>'Príloha č.1.21 - Klas. vozidiel'!Q30</f>
        <v>0</v>
      </c>
      <c r="F29" s="413"/>
    </row>
    <row r="30" spans="1:6" outlineLevel="1" x14ac:dyDescent="0.25">
      <c r="A30" s="982" t="s">
        <v>4163</v>
      </c>
      <c r="B30" s="761" t="s">
        <v>2497</v>
      </c>
      <c r="C30" s="983">
        <f>'Príloha č.1.22 - ADR'!Q50</f>
        <v>0</v>
      </c>
      <c r="F30" s="413"/>
    </row>
    <row r="31" spans="1:6" outlineLevel="1" x14ac:dyDescent="0.25">
      <c r="A31" s="982" t="s">
        <v>4164</v>
      </c>
      <c r="B31" s="761" t="s">
        <v>3754</v>
      </c>
      <c r="C31" s="983">
        <f>'Príloha č.1.23 - Prepojenie KD'!K30</f>
        <v>0</v>
      </c>
      <c r="F31" s="413"/>
    </row>
    <row r="32" spans="1:6" ht="15.75" outlineLevel="1" thickBot="1" x14ac:dyDescent="0.3">
      <c r="A32" s="987" t="s">
        <v>4165</v>
      </c>
      <c r="B32" s="988" t="s">
        <v>4171</v>
      </c>
      <c r="C32" s="989">
        <f>'Príloha č.1.24 - PTO objekty'!Q20</f>
        <v>0</v>
      </c>
      <c r="F32" s="413"/>
    </row>
    <row r="33" spans="1:8" ht="15" customHeight="1" thickBot="1" x14ac:dyDescent="0.3">
      <c r="F33" s="413"/>
    </row>
    <row r="34" spans="1:8" ht="15" customHeight="1" thickTop="1" thickBot="1" x14ac:dyDescent="0.3">
      <c r="A34" s="83"/>
      <c r="B34" s="83"/>
      <c r="C34" s="83"/>
    </row>
    <row r="35" spans="1:8" ht="15" customHeight="1" thickBot="1" x14ac:dyDescent="0.3">
      <c r="A35" s="1701" t="s">
        <v>2746</v>
      </c>
      <c r="B35" s="1702"/>
      <c r="C35" s="990">
        <f>C8</f>
        <v>0</v>
      </c>
      <c r="E35" s="413"/>
      <c r="F35" s="413"/>
      <c r="G35" s="413"/>
      <c r="H35" s="413"/>
    </row>
    <row r="36" spans="1:8" ht="15" customHeight="1" thickBot="1" x14ac:dyDescent="0.3">
      <c r="E36" s="413"/>
      <c r="F36" s="413"/>
    </row>
    <row r="37" spans="1:8" ht="30" customHeight="1" thickBot="1" x14ac:dyDescent="0.3">
      <c r="A37" s="1703" t="s">
        <v>3642</v>
      </c>
      <c r="B37" s="1704"/>
      <c r="C37" s="991">
        <f>C35*4</f>
        <v>0</v>
      </c>
      <c r="F37" s="413"/>
    </row>
    <row r="38" spans="1:8" ht="15" customHeight="1" thickBot="1" x14ac:dyDescent="0.3">
      <c r="A38" s="1705" t="s">
        <v>458</v>
      </c>
      <c r="B38" s="1706"/>
      <c r="C38" s="990">
        <f>ROUND(C37*0.2, 2)</f>
        <v>0</v>
      </c>
    </row>
    <row r="39" spans="1:8" ht="15" customHeight="1" thickBot="1" x14ac:dyDescent="0.3">
      <c r="A39" s="1707" t="s">
        <v>3643</v>
      </c>
      <c r="B39" s="1708"/>
      <c r="C39" s="990">
        <f>SUM(C37,C38)</f>
        <v>0</v>
      </c>
    </row>
  </sheetData>
  <sheetProtection algorithmName="SHA-512" hashValue="03mSgBqbe7+vhDxxVBS/WU7gEEDxFxh8TbRLPAcL7QWuMsokyyZNa2+hSEBFNQoARuJEIaa/83pCirTjhxhing==" saltValue="AXl2uMi7HMSPTRfHHHpuyQ==" spinCount="100000" sheet="1" objects="1" scenarios="1" sort="0" autoFilter="0" pivotTables="0"/>
  <mergeCells count="5">
    <mergeCell ref="A2:C2"/>
    <mergeCell ref="A35:B35"/>
    <mergeCell ref="A37:B37"/>
    <mergeCell ref="A38:B38"/>
    <mergeCell ref="A39:B39"/>
  </mergeCells>
  <printOptions horizontalCentered="1"/>
  <pageMargins left="0.59055118110236227" right="0.59055118110236227" top="0.59055118110236227" bottom="0.59055118110236227" header="0.19685039370078741" footer="0.19685039370078741"/>
  <pageSetup paperSize="9" scale="93" fitToHeight="0" orientation="portrait" r:id="rId1"/>
  <headerFooter>
    <oddFooter>&amp;CStrana &amp;P z &amp;N</oddFooter>
  </headerFooter>
  <ignoredErrors>
    <ignoredError sqref="A21:A32" twoDigitTextYear="1"/>
  </ignoredError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9">
    <tabColor rgb="FF00B0F0"/>
    <pageSetUpPr fitToPage="1"/>
  </sheetPr>
  <dimension ref="A1:Q93"/>
  <sheetViews>
    <sheetView workbookViewId="0">
      <selection activeCell="A3" sqref="A3:P3"/>
    </sheetView>
  </sheetViews>
  <sheetFormatPr defaultColWidth="9.140625" defaultRowHeight="15" x14ac:dyDescent="0.25"/>
  <cols>
    <col min="1" max="1" width="5.7109375" style="1446" customWidth="1"/>
    <col min="2" max="2" width="10.7109375" style="17" customWidth="1"/>
    <col min="3" max="3" width="11.7109375" style="17" customWidth="1"/>
    <col min="4" max="4" width="58.7109375" style="17" customWidth="1"/>
    <col min="5" max="5" width="7.7109375" style="1446" customWidth="1"/>
    <col min="6" max="6" width="8.28515625" style="1446" bestFit="1" customWidth="1"/>
    <col min="7" max="7" width="3.5703125" style="1446" bestFit="1" customWidth="1"/>
    <col min="8" max="8" width="5.7109375" style="77" customWidth="1"/>
    <col min="9" max="14" width="5.7109375" style="1446" customWidth="1"/>
    <col min="15" max="15" width="11.7109375" style="17" customWidth="1"/>
    <col min="16" max="16" width="13.7109375" style="17" customWidth="1"/>
    <col min="17" max="16384" width="9.140625" style="17"/>
  </cols>
  <sheetData>
    <row r="1" spans="1:17" ht="54" customHeight="1" x14ac:dyDescent="0.25">
      <c r="A1" s="1543"/>
      <c r="B1" s="1543"/>
      <c r="C1" s="1543"/>
      <c r="D1" s="1543"/>
      <c r="E1" s="1543"/>
      <c r="F1" s="1553" t="s">
        <v>2747</v>
      </c>
      <c r="G1" s="1544"/>
      <c r="H1" s="1544"/>
      <c r="I1" s="1544"/>
      <c r="J1" s="1544"/>
      <c r="K1" s="1544"/>
      <c r="L1" s="1544"/>
      <c r="M1" s="1544"/>
      <c r="N1" s="1544"/>
      <c r="O1" s="1544"/>
      <c r="P1" s="1544"/>
    </row>
    <row r="2" spans="1:17" ht="15.75" x14ac:dyDescent="0.25">
      <c r="A2" s="1540" t="s">
        <v>862</v>
      </c>
      <c r="B2" s="1540"/>
      <c r="C2" s="1540"/>
      <c r="D2" s="1540"/>
      <c r="E2" s="1540"/>
      <c r="F2" s="1540"/>
      <c r="G2" s="1540"/>
      <c r="H2" s="1540"/>
      <c r="I2" s="1540"/>
      <c r="J2" s="1540"/>
      <c r="K2" s="1540"/>
      <c r="L2" s="1540"/>
      <c r="M2" s="1540"/>
      <c r="N2" s="1540"/>
      <c r="O2" s="1540"/>
      <c r="P2" s="1540"/>
    </row>
    <row r="3" spans="1:17" ht="15.75" x14ac:dyDescent="0.25">
      <c r="A3" s="1540" t="s">
        <v>830</v>
      </c>
      <c r="B3" s="1540"/>
      <c r="C3" s="1540"/>
      <c r="D3" s="1540"/>
      <c r="E3" s="1540"/>
      <c r="F3" s="1540"/>
      <c r="G3" s="1540"/>
      <c r="H3" s="1540"/>
      <c r="I3" s="1540"/>
      <c r="J3" s="1540"/>
      <c r="K3" s="1540"/>
      <c r="L3" s="1540"/>
      <c r="M3" s="1540"/>
      <c r="N3" s="1540"/>
      <c r="O3" s="1540"/>
      <c r="P3" s="1540"/>
    </row>
    <row r="4" spans="1:17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  <c r="J4" s="1547"/>
      <c r="K4" s="1547"/>
      <c r="L4" s="1547"/>
      <c r="M4" s="1547"/>
      <c r="N4" s="1547"/>
      <c r="O4" s="1547"/>
      <c r="P4" s="1547"/>
    </row>
    <row r="5" spans="1:17" ht="15.75" customHeight="1" x14ac:dyDescent="0.25">
      <c r="A5" s="1558" t="s">
        <v>486</v>
      </c>
      <c r="B5" s="1560" t="s">
        <v>0</v>
      </c>
      <c r="C5" s="1560" t="s">
        <v>1</v>
      </c>
      <c r="D5" s="1560" t="s">
        <v>2</v>
      </c>
      <c r="E5" s="1558" t="s">
        <v>3</v>
      </c>
      <c r="F5" s="1558" t="s">
        <v>3762</v>
      </c>
      <c r="G5" s="1500" t="s">
        <v>7</v>
      </c>
      <c r="H5" s="1501"/>
      <c r="I5" s="1501"/>
      <c r="J5" s="1501"/>
      <c r="K5" s="1501"/>
      <c r="L5" s="1501"/>
      <c r="M5" s="1501"/>
      <c r="N5" s="1501"/>
      <c r="O5" s="1558" t="s">
        <v>4407</v>
      </c>
      <c r="P5" s="1558" t="s">
        <v>4408</v>
      </c>
      <c r="Q5" s="688"/>
    </row>
    <row r="6" spans="1:17" x14ac:dyDescent="0.25">
      <c r="A6" s="1559"/>
      <c r="B6" s="1559"/>
      <c r="C6" s="1559"/>
      <c r="D6" s="1559"/>
      <c r="E6" s="1561"/>
      <c r="F6" s="1561"/>
      <c r="G6" s="1562" t="s">
        <v>5</v>
      </c>
      <c r="H6" s="1563"/>
      <c r="I6" s="1563"/>
      <c r="J6" s="1563"/>
      <c r="K6" s="1563" t="s">
        <v>6</v>
      </c>
      <c r="L6" s="1563"/>
      <c r="M6" s="1563"/>
      <c r="N6" s="1458" t="s">
        <v>8</v>
      </c>
      <c r="O6" s="1561"/>
      <c r="P6" s="1561"/>
      <c r="Q6" s="688"/>
    </row>
    <row r="7" spans="1:17" ht="60" customHeight="1" thickBot="1" x14ac:dyDescent="0.3">
      <c r="A7" s="1619"/>
      <c r="B7" s="1619"/>
      <c r="C7" s="1619"/>
      <c r="D7" s="1619"/>
      <c r="E7" s="1620"/>
      <c r="F7" s="1620"/>
      <c r="G7" s="1281" t="s">
        <v>9</v>
      </c>
      <c r="H7" s="1282" t="s">
        <v>10</v>
      </c>
      <c r="I7" s="1282" t="s">
        <v>11</v>
      </c>
      <c r="J7" s="1282" t="s">
        <v>3386</v>
      </c>
      <c r="K7" s="1283" t="s">
        <v>27</v>
      </c>
      <c r="L7" s="1283" t="s">
        <v>13</v>
      </c>
      <c r="M7" s="1283" t="s">
        <v>14</v>
      </c>
      <c r="N7" s="1284" t="s">
        <v>15</v>
      </c>
      <c r="O7" s="1620"/>
      <c r="P7" s="1620"/>
      <c r="Q7" s="688"/>
    </row>
    <row r="8" spans="1:17" s="76" customFormat="1" x14ac:dyDescent="0.25">
      <c r="A8" s="864"/>
      <c r="B8" s="1621" t="s">
        <v>4187</v>
      </c>
      <c r="C8" s="1621"/>
      <c r="D8" s="1621"/>
      <c r="E8" s="1621"/>
      <c r="F8" s="1621"/>
      <c r="G8" s="1621"/>
      <c r="H8" s="1621"/>
      <c r="I8" s="1621"/>
      <c r="J8" s="1621"/>
      <c r="K8" s="1621"/>
      <c r="L8" s="1621"/>
      <c r="M8" s="1621"/>
      <c r="N8" s="1621"/>
      <c r="O8" s="1621"/>
      <c r="P8" s="1622"/>
    </row>
    <row r="9" spans="1:17" s="76" customFormat="1" x14ac:dyDescent="0.25">
      <c r="A9" s="992" t="s">
        <v>487</v>
      </c>
      <c r="B9" s="68"/>
      <c r="C9" s="20"/>
      <c r="D9" s="9" t="s">
        <v>831</v>
      </c>
      <c r="E9" s="21">
        <v>1</v>
      </c>
      <c r="F9" s="21">
        <v>1</v>
      </c>
      <c r="G9" s="8"/>
      <c r="H9" s="8"/>
      <c r="I9" s="8"/>
      <c r="J9" s="8"/>
      <c r="K9" s="8"/>
      <c r="L9" s="8"/>
      <c r="M9" s="8" t="s">
        <v>22</v>
      </c>
      <c r="N9" s="8"/>
      <c r="O9" s="2"/>
      <c r="P9" s="890">
        <f>E9*F9*ROUND(O9, 2)</f>
        <v>0</v>
      </c>
      <c r="Q9" s="412"/>
    </row>
    <row r="10" spans="1:17" s="76" customFormat="1" x14ac:dyDescent="0.25">
      <c r="A10" s="993" t="s">
        <v>488</v>
      </c>
      <c r="B10" s="96"/>
      <c r="C10" s="1456"/>
      <c r="D10" s="1456" t="s">
        <v>832</v>
      </c>
      <c r="E10" s="22">
        <v>1</v>
      </c>
      <c r="F10" s="22">
        <v>1</v>
      </c>
      <c r="G10" s="16"/>
      <c r="H10" s="16"/>
      <c r="I10" s="16"/>
      <c r="J10" s="16"/>
      <c r="K10" s="16"/>
      <c r="L10" s="16"/>
      <c r="M10" s="16" t="s">
        <v>22</v>
      </c>
      <c r="N10" s="16"/>
      <c r="O10" s="2"/>
      <c r="P10" s="890">
        <f>E10*F10*ROUND(O10, 2)</f>
        <v>0</v>
      </c>
      <c r="Q10" s="412"/>
    </row>
    <row r="11" spans="1:17" s="76" customFormat="1" ht="15.75" thickBot="1" x14ac:dyDescent="0.3">
      <c r="A11" s="993" t="s">
        <v>489</v>
      </c>
      <c r="B11" s="96"/>
      <c r="C11" s="1456"/>
      <c r="D11" s="1456" t="s">
        <v>20</v>
      </c>
      <c r="E11" s="772">
        <v>0.2</v>
      </c>
      <c r="F11" s="22">
        <v>1</v>
      </c>
      <c r="G11" s="16"/>
      <c r="H11" s="16"/>
      <c r="I11" s="16"/>
      <c r="J11" s="16"/>
      <c r="K11" s="16"/>
      <c r="L11" s="16"/>
      <c r="M11" s="16"/>
      <c r="N11" s="16" t="s">
        <v>22</v>
      </c>
      <c r="O11" s="2"/>
      <c r="P11" s="890">
        <f>E11*F11*ROUND(O11, 2)</f>
        <v>0</v>
      </c>
      <c r="Q11" s="412"/>
    </row>
    <row r="12" spans="1:17" s="76" customFormat="1" x14ac:dyDescent="0.25">
      <c r="A12" s="866"/>
      <c r="B12" s="1534" t="s">
        <v>4188</v>
      </c>
      <c r="C12" s="1534"/>
      <c r="D12" s="1534"/>
      <c r="E12" s="1534"/>
      <c r="F12" s="1534"/>
      <c r="G12" s="1534"/>
      <c r="H12" s="1534"/>
      <c r="I12" s="1534"/>
      <c r="J12" s="1534"/>
      <c r="K12" s="1534"/>
      <c r="L12" s="1534"/>
      <c r="M12" s="1534"/>
      <c r="N12" s="1534"/>
      <c r="O12" s="1534"/>
      <c r="P12" s="1535"/>
      <c r="Q12" s="412"/>
    </row>
    <row r="13" spans="1:17" s="76" customFormat="1" x14ac:dyDescent="0.25">
      <c r="A13" s="992" t="s">
        <v>490</v>
      </c>
      <c r="B13" s="68"/>
      <c r="C13" s="20"/>
      <c r="D13" s="20" t="s">
        <v>833</v>
      </c>
      <c r="E13" s="21">
        <v>1</v>
      </c>
      <c r="F13" s="21">
        <v>1</v>
      </c>
      <c r="G13" s="1442"/>
      <c r="H13" s="1442"/>
      <c r="I13" s="1442"/>
      <c r="J13" s="1442"/>
      <c r="K13" s="1442"/>
      <c r="L13" s="1442"/>
      <c r="M13" s="1442" t="s">
        <v>22</v>
      </c>
      <c r="N13" s="1442"/>
      <c r="O13" s="2"/>
      <c r="P13" s="890">
        <f>E13*F13*ROUND(O13, 2)</f>
        <v>0</v>
      </c>
      <c r="Q13" s="412"/>
    </row>
    <row r="14" spans="1:17" s="76" customFormat="1" x14ac:dyDescent="0.25">
      <c r="A14" s="993" t="s">
        <v>491</v>
      </c>
      <c r="B14" s="96"/>
      <c r="C14" s="1456"/>
      <c r="D14" s="1456" t="s">
        <v>834</v>
      </c>
      <c r="E14" s="22">
        <v>1</v>
      </c>
      <c r="F14" s="22">
        <v>1</v>
      </c>
      <c r="G14" s="1440"/>
      <c r="H14" s="1440"/>
      <c r="I14" s="1440"/>
      <c r="J14" s="1440"/>
      <c r="K14" s="1440"/>
      <c r="L14" s="1440"/>
      <c r="M14" s="1440" t="s">
        <v>22</v>
      </c>
      <c r="N14" s="1440"/>
      <c r="O14" s="2"/>
      <c r="P14" s="994">
        <f>E14*F14*ROUND(O14, 2)</f>
        <v>0</v>
      </c>
      <c r="Q14" s="412"/>
    </row>
    <row r="15" spans="1:17" s="76" customFormat="1" ht="15.75" thickBot="1" x14ac:dyDescent="0.3">
      <c r="A15" s="993" t="s">
        <v>492</v>
      </c>
      <c r="B15" s="96"/>
      <c r="C15" s="1456"/>
      <c r="D15" s="1456" t="s">
        <v>20</v>
      </c>
      <c r="E15" s="772">
        <v>0.2</v>
      </c>
      <c r="F15" s="22">
        <v>1</v>
      </c>
      <c r="G15" s="1440"/>
      <c r="H15" s="1440"/>
      <c r="I15" s="1440"/>
      <c r="J15" s="1440"/>
      <c r="K15" s="1440"/>
      <c r="L15" s="1440"/>
      <c r="M15" s="1440"/>
      <c r="N15" s="1440" t="s">
        <v>22</v>
      </c>
      <c r="O15" s="2"/>
      <c r="P15" s="994">
        <f>E15*F15*ROUND(O15, 2)</f>
        <v>0</v>
      </c>
      <c r="Q15" s="412"/>
    </row>
    <row r="16" spans="1:17" s="76" customFormat="1" x14ac:dyDescent="0.25">
      <c r="A16" s="866"/>
      <c r="B16" s="1534" t="s">
        <v>4247</v>
      </c>
      <c r="C16" s="1534"/>
      <c r="D16" s="1534"/>
      <c r="E16" s="1534"/>
      <c r="F16" s="1534"/>
      <c r="G16" s="1534"/>
      <c r="H16" s="1534"/>
      <c r="I16" s="1534"/>
      <c r="J16" s="1534"/>
      <c r="K16" s="1534"/>
      <c r="L16" s="1534"/>
      <c r="M16" s="1534"/>
      <c r="N16" s="1534"/>
      <c r="O16" s="1534"/>
      <c r="P16" s="1535"/>
      <c r="Q16" s="412"/>
    </row>
    <row r="17" spans="1:17" s="76" customFormat="1" x14ac:dyDescent="0.25">
      <c r="A17" s="992" t="s">
        <v>493</v>
      </c>
      <c r="B17" s="68"/>
      <c r="C17" s="20"/>
      <c r="D17" s="27" t="s">
        <v>23</v>
      </c>
      <c r="E17" s="28">
        <v>52</v>
      </c>
      <c r="F17" s="21">
        <v>1</v>
      </c>
      <c r="G17" s="1442"/>
      <c r="H17" s="1442" t="s">
        <v>22</v>
      </c>
      <c r="I17" s="1442"/>
      <c r="J17" s="1442"/>
      <c r="K17" s="1442"/>
      <c r="L17" s="1442"/>
      <c r="M17" s="1442"/>
      <c r="N17" s="1442"/>
      <c r="O17" s="1675" t="s">
        <v>19</v>
      </c>
      <c r="P17" s="1676"/>
      <c r="Q17" s="412"/>
    </row>
    <row r="18" spans="1:17" s="76" customFormat="1" x14ac:dyDescent="0.25">
      <c r="A18" s="993" t="s">
        <v>494</v>
      </c>
      <c r="B18" s="96"/>
      <c r="C18" s="1456"/>
      <c r="D18" s="27" t="s">
        <v>4192</v>
      </c>
      <c r="E18" s="28">
        <v>12</v>
      </c>
      <c r="F18" s="21">
        <v>1</v>
      </c>
      <c r="G18" s="1442"/>
      <c r="H18" s="1442"/>
      <c r="I18" s="1442" t="s">
        <v>22</v>
      </c>
      <c r="J18" s="1442"/>
      <c r="K18" s="1442"/>
      <c r="L18" s="1442"/>
      <c r="M18" s="1442"/>
      <c r="N18" s="1442"/>
      <c r="O18" s="1675" t="s">
        <v>19</v>
      </c>
      <c r="P18" s="1676"/>
      <c r="Q18" s="412"/>
    </row>
    <row r="19" spans="1:17" s="76" customFormat="1" x14ac:dyDescent="0.25">
      <c r="A19" s="993" t="s">
        <v>495</v>
      </c>
      <c r="B19" s="96"/>
      <c r="C19" s="1456"/>
      <c r="D19" s="30" t="s">
        <v>4108</v>
      </c>
      <c r="E19" s="28">
        <v>52</v>
      </c>
      <c r="F19" s="21">
        <v>1</v>
      </c>
      <c r="G19" s="1442"/>
      <c r="H19" s="1442" t="s">
        <v>22</v>
      </c>
      <c r="I19" s="1442"/>
      <c r="J19" s="1442"/>
      <c r="K19" s="1442"/>
      <c r="L19" s="1442"/>
      <c r="M19" s="1442"/>
      <c r="N19" s="1442"/>
      <c r="O19" s="1675" t="s">
        <v>19</v>
      </c>
      <c r="P19" s="1676"/>
      <c r="Q19" s="412"/>
    </row>
    <row r="20" spans="1:17" s="76" customFormat="1" x14ac:dyDescent="0.25">
      <c r="A20" s="992" t="s">
        <v>496</v>
      </c>
      <c r="B20" s="68"/>
      <c r="C20" s="20"/>
      <c r="D20" s="30" t="s">
        <v>21</v>
      </c>
      <c r="E20" s="28">
        <v>2</v>
      </c>
      <c r="F20" s="21">
        <v>1</v>
      </c>
      <c r="G20" s="1442"/>
      <c r="H20" s="1442"/>
      <c r="I20" s="1442"/>
      <c r="J20" s="1442" t="s">
        <v>22</v>
      </c>
      <c r="K20" s="1442"/>
      <c r="L20" s="1442"/>
      <c r="M20" s="1442"/>
      <c r="N20" s="1442"/>
      <c r="O20" s="1675" t="s">
        <v>19</v>
      </c>
      <c r="P20" s="1676"/>
      <c r="Q20" s="412"/>
    </row>
    <row r="21" spans="1:17" s="76" customFormat="1" x14ac:dyDescent="0.25">
      <c r="A21" s="993" t="s">
        <v>497</v>
      </c>
      <c r="B21" s="96"/>
      <c r="C21" s="1456"/>
      <c r="D21" s="30" t="s">
        <v>4196</v>
      </c>
      <c r="E21" s="28">
        <v>2</v>
      </c>
      <c r="F21" s="21">
        <v>1</v>
      </c>
      <c r="G21" s="1442"/>
      <c r="H21" s="1442"/>
      <c r="I21" s="1442"/>
      <c r="J21" s="1442" t="s">
        <v>22</v>
      </c>
      <c r="K21" s="1442"/>
      <c r="L21" s="1442"/>
      <c r="M21" s="1442"/>
      <c r="N21" s="1442"/>
      <c r="O21" s="1675" t="s">
        <v>19</v>
      </c>
      <c r="P21" s="1676"/>
      <c r="Q21" s="412"/>
    </row>
    <row r="22" spans="1:17" s="76" customFormat="1" x14ac:dyDescent="0.25">
      <c r="A22" s="992" t="s">
        <v>498</v>
      </c>
      <c r="B22" s="96"/>
      <c r="C22" s="1456"/>
      <c r="D22" s="30" t="s">
        <v>26</v>
      </c>
      <c r="E22" s="28">
        <v>2</v>
      </c>
      <c r="F22" s="21">
        <v>1</v>
      </c>
      <c r="G22" s="1442"/>
      <c r="H22" s="1442"/>
      <c r="I22" s="1442"/>
      <c r="J22" s="1442" t="s">
        <v>22</v>
      </c>
      <c r="K22" s="1442"/>
      <c r="L22" s="1442"/>
      <c r="M22" s="1442"/>
      <c r="N22" s="1442"/>
      <c r="O22" s="1675" t="s">
        <v>19</v>
      </c>
      <c r="P22" s="1676"/>
      <c r="Q22" s="412"/>
    </row>
    <row r="23" spans="1:17" s="76" customFormat="1" ht="15.75" thickBot="1" x14ac:dyDescent="0.3">
      <c r="A23" s="992" t="s">
        <v>499</v>
      </c>
      <c r="B23" s="68"/>
      <c r="C23" s="20"/>
      <c r="D23" s="30" t="s">
        <v>20</v>
      </c>
      <c r="E23" s="773">
        <v>0.2</v>
      </c>
      <c r="F23" s="21">
        <v>1</v>
      </c>
      <c r="G23" s="1442"/>
      <c r="H23" s="1442"/>
      <c r="I23" s="1442"/>
      <c r="J23" s="1442"/>
      <c r="K23" s="1442"/>
      <c r="L23" s="1442"/>
      <c r="M23" s="1442"/>
      <c r="N23" s="1442" t="s">
        <v>22</v>
      </c>
      <c r="O23" s="2"/>
      <c r="P23" s="890">
        <f>E23*F23*ROUND(O23, 2)</f>
        <v>0</v>
      </c>
      <c r="Q23" s="412"/>
    </row>
    <row r="24" spans="1:17" s="76" customFormat="1" x14ac:dyDescent="0.25">
      <c r="A24" s="866"/>
      <c r="B24" s="1534" t="s">
        <v>835</v>
      </c>
      <c r="C24" s="1534"/>
      <c r="D24" s="1534"/>
      <c r="E24" s="1534"/>
      <c r="F24" s="1534"/>
      <c r="G24" s="1534"/>
      <c r="H24" s="1534"/>
      <c r="I24" s="1534"/>
      <c r="J24" s="1534"/>
      <c r="K24" s="1534"/>
      <c r="L24" s="1534"/>
      <c r="M24" s="1534"/>
      <c r="N24" s="1534"/>
      <c r="O24" s="1534"/>
      <c r="P24" s="1535"/>
      <c r="Q24" s="412"/>
    </row>
    <row r="25" spans="1:17" s="76" customFormat="1" ht="15.75" thickBot="1" x14ac:dyDescent="0.3">
      <c r="A25" s="995" t="s">
        <v>500</v>
      </c>
      <c r="B25" s="74"/>
      <c r="C25" s="1456"/>
      <c r="D25" s="1456" t="s">
        <v>836</v>
      </c>
      <c r="E25" s="22">
        <v>2</v>
      </c>
      <c r="F25" s="22">
        <v>2</v>
      </c>
      <c r="G25" s="1440"/>
      <c r="H25" s="1440"/>
      <c r="I25" s="1440"/>
      <c r="J25" s="1440"/>
      <c r="K25" s="1440"/>
      <c r="L25" s="1440" t="s">
        <v>22</v>
      </c>
      <c r="M25" s="1440" t="s">
        <v>22</v>
      </c>
      <c r="N25" s="1440"/>
      <c r="O25" s="2"/>
      <c r="P25" s="994">
        <f>E25*F25*ROUND(O25, 2)</f>
        <v>0</v>
      </c>
      <c r="Q25" s="412"/>
    </row>
    <row r="26" spans="1:17" s="76" customFormat="1" x14ac:dyDescent="0.25">
      <c r="A26" s="996"/>
      <c r="B26" s="1709" t="s">
        <v>4341</v>
      </c>
      <c r="C26" s="1520"/>
      <c r="D26" s="1520"/>
      <c r="E26" s="1520"/>
      <c r="F26" s="1520"/>
      <c r="G26" s="1520"/>
      <c r="H26" s="1520"/>
      <c r="I26" s="1520"/>
      <c r="J26" s="1520"/>
      <c r="K26" s="1520"/>
      <c r="L26" s="1520"/>
      <c r="M26" s="1520"/>
      <c r="N26" s="1520"/>
      <c r="O26" s="1520"/>
      <c r="P26" s="1521"/>
      <c r="Q26" s="412"/>
    </row>
    <row r="27" spans="1:17" s="97" customFormat="1" x14ac:dyDescent="0.25">
      <c r="A27" s="997" t="s">
        <v>501</v>
      </c>
      <c r="B27" s="28" t="s">
        <v>4189</v>
      </c>
      <c r="C27" s="28" t="s">
        <v>4190</v>
      </c>
      <c r="D27" s="27" t="s">
        <v>23</v>
      </c>
      <c r="E27" s="28">
        <v>52</v>
      </c>
      <c r="F27" s="21">
        <v>1</v>
      </c>
      <c r="G27" s="1442"/>
      <c r="H27" s="1442" t="s">
        <v>22</v>
      </c>
      <c r="I27" s="1442"/>
      <c r="J27" s="1442"/>
      <c r="K27" s="1442"/>
      <c r="L27" s="1442"/>
      <c r="M27" s="1442"/>
      <c r="N27" s="1442"/>
      <c r="O27" s="1675" t="s">
        <v>19</v>
      </c>
      <c r="P27" s="1676"/>
      <c r="Q27" s="412"/>
    </row>
    <row r="28" spans="1:17" s="97" customFormat="1" x14ac:dyDescent="0.25">
      <c r="A28" s="997" t="s">
        <v>502</v>
      </c>
      <c r="B28" s="28" t="s">
        <v>4191</v>
      </c>
      <c r="C28" s="28" t="s">
        <v>4190</v>
      </c>
      <c r="D28" s="27" t="s">
        <v>4192</v>
      </c>
      <c r="E28" s="28">
        <v>12</v>
      </c>
      <c r="F28" s="21">
        <v>1</v>
      </c>
      <c r="G28" s="1442"/>
      <c r="H28" s="1442"/>
      <c r="I28" s="1442" t="s">
        <v>22</v>
      </c>
      <c r="J28" s="1442"/>
      <c r="K28" s="1442"/>
      <c r="L28" s="1442"/>
      <c r="M28" s="1442"/>
      <c r="N28" s="1442"/>
      <c r="O28" s="1675" t="s">
        <v>19</v>
      </c>
      <c r="P28" s="1676"/>
      <c r="Q28" s="412"/>
    </row>
    <row r="29" spans="1:17" s="97" customFormat="1" x14ac:dyDescent="0.25">
      <c r="A29" s="997" t="s">
        <v>503</v>
      </c>
      <c r="B29" s="28" t="s">
        <v>4193</v>
      </c>
      <c r="C29" s="28" t="s">
        <v>4190</v>
      </c>
      <c r="D29" s="30" t="s">
        <v>4108</v>
      </c>
      <c r="E29" s="28">
        <v>52</v>
      </c>
      <c r="F29" s="21">
        <v>1</v>
      </c>
      <c r="G29" s="1442"/>
      <c r="H29" s="1442" t="s">
        <v>22</v>
      </c>
      <c r="I29" s="1442"/>
      <c r="J29" s="1442"/>
      <c r="K29" s="1442"/>
      <c r="L29" s="1442"/>
      <c r="M29" s="1442"/>
      <c r="N29" s="1442"/>
      <c r="O29" s="1675" t="s">
        <v>19</v>
      </c>
      <c r="P29" s="1676"/>
      <c r="Q29" s="412"/>
    </row>
    <row r="30" spans="1:17" s="97" customFormat="1" x14ac:dyDescent="0.25">
      <c r="A30" s="997" t="s">
        <v>504</v>
      </c>
      <c r="B30" s="28" t="s">
        <v>4194</v>
      </c>
      <c r="C30" s="28" t="s">
        <v>4190</v>
      </c>
      <c r="D30" s="30" t="s">
        <v>21</v>
      </c>
      <c r="E30" s="28">
        <v>2</v>
      </c>
      <c r="F30" s="21">
        <v>1</v>
      </c>
      <c r="G30" s="1442"/>
      <c r="H30" s="1442"/>
      <c r="I30" s="1442"/>
      <c r="J30" s="1442" t="s">
        <v>22</v>
      </c>
      <c r="K30" s="1442"/>
      <c r="L30" s="1442"/>
      <c r="M30" s="1442"/>
      <c r="N30" s="1442"/>
      <c r="O30" s="1675" t="s">
        <v>19</v>
      </c>
      <c r="P30" s="1676"/>
      <c r="Q30" s="412"/>
    </row>
    <row r="31" spans="1:17" s="97" customFormat="1" x14ac:dyDescent="0.25">
      <c r="A31" s="997" t="s">
        <v>505</v>
      </c>
      <c r="B31" s="28" t="s">
        <v>4195</v>
      </c>
      <c r="C31" s="28" t="s">
        <v>4190</v>
      </c>
      <c r="D31" s="30" t="s">
        <v>4196</v>
      </c>
      <c r="E31" s="28">
        <v>2</v>
      </c>
      <c r="F31" s="21">
        <v>1</v>
      </c>
      <c r="G31" s="1442"/>
      <c r="H31" s="1442"/>
      <c r="I31" s="1442"/>
      <c r="J31" s="1442" t="s">
        <v>22</v>
      </c>
      <c r="K31" s="1442"/>
      <c r="L31" s="1442"/>
      <c r="M31" s="1442"/>
      <c r="N31" s="1442"/>
      <c r="O31" s="1675" t="s">
        <v>19</v>
      </c>
      <c r="P31" s="1676"/>
      <c r="Q31" s="412"/>
    </row>
    <row r="32" spans="1:17" s="97" customFormat="1" x14ac:dyDescent="0.25">
      <c r="A32" s="997" t="s">
        <v>506</v>
      </c>
      <c r="B32" s="28" t="s">
        <v>4197</v>
      </c>
      <c r="C32" s="28" t="s">
        <v>4190</v>
      </c>
      <c r="D32" s="30" t="s">
        <v>26</v>
      </c>
      <c r="E32" s="28">
        <v>2</v>
      </c>
      <c r="F32" s="21">
        <v>1</v>
      </c>
      <c r="G32" s="1442"/>
      <c r="H32" s="1442"/>
      <c r="I32" s="1442"/>
      <c r="J32" s="1442" t="s">
        <v>22</v>
      </c>
      <c r="K32" s="1442"/>
      <c r="L32" s="1442"/>
      <c r="M32" s="1442"/>
      <c r="N32" s="1442"/>
      <c r="O32" s="1675" t="s">
        <v>19</v>
      </c>
      <c r="P32" s="1676"/>
      <c r="Q32" s="412"/>
    </row>
    <row r="33" spans="1:17" s="97" customFormat="1" ht="15.75" thickBot="1" x14ac:dyDescent="0.3">
      <c r="A33" s="997" t="s">
        <v>507</v>
      </c>
      <c r="B33" s="28" t="s">
        <v>4198</v>
      </c>
      <c r="C33" s="28" t="s">
        <v>4190</v>
      </c>
      <c r="D33" s="30" t="s">
        <v>20</v>
      </c>
      <c r="E33" s="773">
        <v>0.2</v>
      </c>
      <c r="F33" s="21">
        <v>1</v>
      </c>
      <c r="G33" s="1442"/>
      <c r="H33" s="1442"/>
      <c r="I33" s="1442"/>
      <c r="J33" s="1442"/>
      <c r="K33" s="1442"/>
      <c r="L33" s="1442"/>
      <c r="M33" s="1442"/>
      <c r="N33" s="1442" t="s">
        <v>22</v>
      </c>
      <c r="O33" s="2"/>
      <c r="P33" s="890">
        <f>E33*F33*ROUND(O33, 2)</f>
        <v>0</v>
      </c>
      <c r="Q33" s="412"/>
    </row>
    <row r="34" spans="1:17" s="76" customFormat="1" x14ac:dyDescent="0.25">
      <c r="A34" s="996"/>
      <c r="B34" s="1709" t="s">
        <v>4199</v>
      </c>
      <c r="C34" s="1520"/>
      <c r="D34" s="1520"/>
      <c r="E34" s="1520"/>
      <c r="F34" s="1520"/>
      <c r="G34" s="1520"/>
      <c r="H34" s="1520"/>
      <c r="I34" s="1520"/>
      <c r="J34" s="1520"/>
      <c r="K34" s="1520"/>
      <c r="L34" s="1520"/>
      <c r="M34" s="1520"/>
      <c r="N34" s="1520"/>
      <c r="O34" s="1520"/>
      <c r="P34" s="1521"/>
      <c r="Q34" s="412"/>
    </row>
    <row r="35" spans="1:17" s="97" customFormat="1" x14ac:dyDescent="0.25">
      <c r="A35" s="997" t="s">
        <v>507</v>
      </c>
      <c r="B35" s="28" t="s">
        <v>4200</v>
      </c>
      <c r="C35" s="28" t="s">
        <v>4190</v>
      </c>
      <c r="D35" s="27" t="s">
        <v>23</v>
      </c>
      <c r="E35" s="28">
        <v>52</v>
      </c>
      <c r="F35" s="21">
        <v>1</v>
      </c>
      <c r="G35" s="1442"/>
      <c r="H35" s="1442" t="s">
        <v>22</v>
      </c>
      <c r="I35" s="1442"/>
      <c r="J35" s="1442"/>
      <c r="K35" s="1442"/>
      <c r="L35" s="1442"/>
      <c r="M35" s="1442"/>
      <c r="N35" s="1442"/>
      <c r="O35" s="1675" t="s">
        <v>19</v>
      </c>
      <c r="P35" s="1676"/>
      <c r="Q35" s="412"/>
    </row>
    <row r="36" spans="1:17" s="97" customFormat="1" x14ac:dyDescent="0.25">
      <c r="A36" s="997" t="s">
        <v>508</v>
      </c>
      <c r="B36" s="28" t="s">
        <v>4201</v>
      </c>
      <c r="C36" s="28" t="s">
        <v>4190</v>
      </c>
      <c r="D36" s="27" t="s">
        <v>4192</v>
      </c>
      <c r="E36" s="28">
        <v>12</v>
      </c>
      <c r="F36" s="21">
        <v>1</v>
      </c>
      <c r="G36" s="1442"/>
      <c r="H36" s="1442"/>
      <c r="I36" s="1442" t="s">
        <v>22</v>
      </c>
      <c r="J36" s="1442"/>
      <c r="K36" s="1442"/>
      <c r="L36" s="1442"/>
      <c r="M36" s="1442"/>
      <c r="N36" s="1442"/>
      <c r="O36" s="1675" t="s">
        <v>19</v>
      </c>
      <c r="P36" s="1676"/>
      <c r="Q36" s="412"/>
    </row>
    <row r="37" spans="1:17" s="97" customFormat="1" x14ac:dyDescent="0.25">
      <c r="A37" s="997" t="s">
        <v>509</v>
      </c>
      <c r="B37" s="28" t="s">
        <v>4202</v>
      </c>
      <c r="C37" s="28" t="s">
        <v>4190</v>
      </c>
      <c r="D37" s="30" t="s">
        <v>4108</v>
      </c>
      <c r="E37" s="28">
        <v>52</v>
      </c>
      <c r="F37" s="21">
        <v>1</v>
      </c>
      <c r="G37" s="1442"/>
      <c r="H37" s="1442" t="s">
        <v>22</v>
      </c>
      <c r="I37" s="1442"/>
      <c r="J37" s="1442"/>
      <c r="K37" s="1442"/>
      <c r="L37" s="1442"/>
      <c r="M37" s="1442"/>
      <c r="N37" s="1442"/>
      <c r="O37" s="1675" t="s">
        <v>19</v>
      </c>
      <c r="P37" s="1676"/>
      <c r="Q37" s="412"/>
    </row>
    <row r="38" spans="1:17" s="97" customFormat="1" x14ac:dyDescent="0.25">
      <c r="A38" s="997" t="s">
        <v>510</v>
      </c>
      <c r="B38" s="28" t="s">
        <v>4203</v>
      </c>
      <c r="C38" s="28" t="s">
        <v>4190</v>
      </c>
      <c r="D38" s="30" t="s">
        <v>21</v>
      </c>
      <c r="E38" s="28">
        <v>2</v>
      </c>
      <c r="F38" s="21">
        <v>1</v>
      </c>
      <c r="G38" s="1442"/>
      <c r="H38" s="1442"/>
      <c r="I38" s="1442"/>
      <c r="J38" s="1442" t="s">
        <v>22</v>
      </c>
      <c r="K38" s="1442"/>
      <c r="L38" s="1442"/>
      <c r="M38" s="1442"/>
      <c r="N38" s="1442"/>
      <c r="O38" s="1675" t="s">
        <v>19</v>
      </c>
      <c r="P38" s="1676"/>
      <c r="Q38" s="412"/>
    </row>
    <row r="39" spans="1:17" s="97" customFormat="1" x14ac:dyDescent="0.25">
      <c r="A39" s="997" t="s">
        <v>511</v>
      </c>
      <c r="B39" s="28" t="s">
        <v>4204</v>
      </c>
      <c r="C39" s="28" t="s">
        <v>4190</v>
      </c>
      <c r="D39" s="30" t="s">
        <v>4196</v>
      </c>
      <c r="E39" s="28">
        <v>2</v>
      </c>
      <c r="F39" s="21">
        <v>1</v>
      </c>
      <c r="G39" s="1442"/>
      <c r="H39" s="1442"/>
      <c r="I39" s="1442"/>
      <c r="J39" s="1442" t="s">
        <v>22</v>
      </c>
      <c r="K39" s="1442"/>
      <c r="L39" s="1442"/>
      <c r="M39" s="1442"/>
      <c r="N39" s="1442"/>
      <c r="O39" s="1675" t="s">
        <v>19</v>
      </c>
      <c r="P39" s="1676"/>
      <c r="Q39" s="412"/>
    </row>
    <row r="40" spans="1:17" s="97" customFormat="1" x14ac:dyDescent="0.25">
      <c r="A40" s="997" t="s">
        <v>512</v>
      </c>
      <c r="B40" s="28" t="s">
        <v>4205</v>
      </c>
      <c r="C40" s="28" t="s">
        <v>4190</v>
      </c>
      <c r="D40" s="30" t="s">
        <v>26</v>
      </c>
      <c r="E40" s="28">
        <v>2</v>
      </c>
      <c r="F40" s="21">
        <v>1</v>
      </c>
      <c r="G40" s="1442"/>
      <c r="H40" s="1442"/>
      <c r="I40" s="1442"/>
      <c r="J40" s="1442" t="s">
        <v>22</v>
      </c>
      <c r="K40" s="1442"/>
      <c r="L40" s="1442"/>
      <c r="M40" s="1442"/>
      <c r="N40" s="1442"/>
      <c r="O40" s="1675" t="s">
        <v>19</v>
      </c>
      <c r="P40" s="1676"/>
      <c r="Q40" s="412"/>
    </row>
    <row r="41" spans="1:17" s="97" customFormat="1" ht="15.75" thickBot="1" x14ac:dyDescent="0.3">
      <c r="A41" s="997" t="s">
        <v>513</v>
      </c>
      <c r="B41" s="28" t="s">
        <v>4206</v>
      </c>
      <c r="C41" s="28" t="s">
        <v>4190</v>
      </c>
      <c r="D41" s="30" t="s">
        <v>20</v>
      </c>
      <c r="E41" s="773">
        <v>0.2</v>
      </c>
      <c r="F41" s="21">
        <v>1</v>
      </c>
      <c r="G41" s="1442"/>
      <c r="H41" s="1442"/>
      <c r="I41" s="1442"/>
      <c r="J41" s="1442"/>
      <c r="K41" s="1442"/>
      <c r="L41" s="1442"/>
      <c r="M41" s="1442"/>
      <c r="N41" s="1442" t="s">
        <v>22</v>
      </c>
      <c r="O41" s="2"/>
      <c r="P41" s="890">
        <f t="shared" ref="P41" si="0">E41*F41*ROUND(O41, 2)</f>
        <v>0</v>
      </c>
      <c r="Q41" s="412"/>
    </row>
    <row r="42" spans="1:17" s="76" customFormat="1" x14ac:dyDescent="0.25">
      <c r="A42" s="996"/>
      <c r="B42" s="1709" t="s">
        <v>4207</v>
      </c>
      <c r="C42" s="1520"/>
      <c r="D42" s="1520"/>
      <c r="E42" s="1520"/>
      <c r="F42" s="1520"/>
      <c r="G42" s="1520"/>
      <c r="H42" s="1520"/>
      <c r="I42" s="1520"/>
      <c r="J42" s="1520"/>
      <c r="K42" s="1520"/>
      <c r="L42" s="1520"/>
      <c r="M42" s="1520"/>
      <c r="N42" s="1520"/>
      <c r="O42" s="1520"/>
      <c r="P42" s="1521"/>
      <c r="Q42" s="412"/>
    </row>
    <row r="43" spans="1:17" s="97" customFormat="1" x14ac:dyDescent="0.25">
      <c r="A43" s="997" t="s">
        <v>514</v>
      </c>
      <c r="B43" s="28"/>
      <c r="C43" s="28" t="s">
        <v>4208</v>
      </c>
      <c r="D43" s="27" t="s">
        <v>3997</v>
      </c>
      <c r="E43" s="787">
        <v>12</v>
      </c>
      <c r="F43" s="787">
        <v>156</v>
      </c>
      <c r="G43" s="544"/>
      <c r="H43" s="544"/>
      <c r="I43" s="544" t="s">
        <v>22</v>
      </c>
      <c r="J43" s="544"/>
      <c r="K43" s="544"/>
      <c r="L43" s="544"/>
      <c r="M43" s="544"/>
      <c r="N43" s="544"/>
      <c r="O43" s="1675" t="s">
        <v>19</v>
      </c>
      <c r="P43" s="1676"/>
      <c r="Q43" s="412"/>
    </row>
    <row r="44" spans="1:17" s="97" customFormat="1" x14ac:dyDescent="0.25">
      <c r="A44" s="997" t="s">
        <v>515</v>
      </c>
      <c r="B44" s="28"/>
      <c r="C44" s="28" t="s">
        <v>4208</v>
      </c>
      <c r="D44" s="27" t="s">
        <v>3999</v>
      </c>
      <c r="E44" s="787">
        <v>12</v>
      </c>
      <c r="F44" s="787">
        <v>156</v>
      </c>
      <c r="G44" s="544"/>
      <c r="H44" s="544"/>
      <c r="I44" s="544" t="s">
        <v>22</v>
      </c>
      <c r="J44" s="544"/>
      <c r="K44" s="544"/>
      <c r="L44" s="544"/>
      <c r="M44" s="544"/>
      <c r="N44" s="544"/>
      <c r="O44" s="1675" t="s">
        <v>19</v>
      </c>
      <c r="P44" s="1676"/>
      <c r="Q44" s="412"/>
    </row>
    <row r="45" spans="1:17" s="97" customFormat="1" x14ac:dyDescent="0.25">
      <c r="A45" s="997" t="s">
        <v>516</v>
      </c>
      <c r="B45" s="28"/>
      <c r="C45" s="28" t="s">
        <v>4208</v>
      </c>
      <c r="D45" s="30" t="s">
        <v>4001</v>
      </c>
      <c r="E45" s="787">
        <v>2</v>
      </c>
      <c r="F45" s="787">
        <v>156</v>
      </c>
      <c r="G45" s="544"/>
      <c r="H45" s="544"/>
      <c r="I45" s="544"/>
      <c r="J45" s="544" t="s">
        <v>22</v>
      </c>
      <c r="K45" s="544"/>
      <c r="L45" s="544"/>
      <c r="M45" s="544"/>
      <c r="N45" s="544"/>
      <c r="O45" s="1675" t="s">
        <v>19</v>
      </c>
      <c r="P45" s="1676"/>
      <c r="Q45" s="412"/>
    </row>
    <row r="46" spans="1:17" s="97" customFormat="1" x14ac:dyDescent="0.25">
      <c r="A46" s="997" t="s">
        <v>517</v>
      </c>
      <c r="B46" s="28"/>
      <c r="C46" s="28" t="s">
        <v>4208</v>
      </c>
      <c r="D46" s="30" t="s">
        <v>4003</v>
      </c>
      <c r="E46" s="787">
        <v>2</v>
      </c>
      <c r="F46" s="787">
        <v>156</v>
      </c>
      <c r="G46" s="544"/>
      <c r="H46" s="544"/>
      <c r="I46" s="544"/>
      <c r="J46" s="544" t="s">
        <v>22</v>
      </c>
      <c r="K46" s="544"/>
      <c r="L46" s="544"/>
      <c r="M46" s="544"/>
      <c r="N46" s="544"/>
      <c r="O46" s="1675" t="s">
        <v>19</v>
      </c>
      <c r="P46" s="1676"/>
      <c r="Q46" s="412"/>
    </row>
    <row r="47" spans="1:17" s="97" customFormat="1" x14ac:dyDescent="0.25">
      <c r="A47" s="997" t="s">
        <v>518</v>
      </c>
      <c r="B47" s="28"/>
      <c r="C47" s="28" t="s">
        <v>4208</v>
      </c>
      <c r="D47" s="30" t="s">
        <v>4005</v>
      </c>
      <c r="E47" s="787">
        <v>2</v>
      </c>
      <c r="F47" s="787">
        <v>156</v>
      </c>
      <c r="G47" s="544"/>
      <c r="H47" s="544"/>
      <c r="I47" s="544"/>
      <c r="J47" s="544" t="s">
        <v>22</v>
      </c>
      <c r="K47" s="544"/>
      <c r="L47" s="544"/>
      <c r="M47" s="544"/>
      <c r="N47" s="544"/>
      <c r="O47" s="1675" t="s">
        <v>19</v>
      </c>
      <c r="P47" s="1676"/>
      <c r="Q47" s="412"/>
    </row>
    <row r="48" spans="1:17" s="97" customFormat="1" ht="15.75" thickBot="1" x14ac:dyDescent="0.3">
      <c r="A48" s="997" t="s">
        <v>519</v>
      </c>
      <c r="B48" s="28"/>
      <c r="C48" s="28" t="s">
        <v>4208</v>
      </c>
      <c r="D48" s="30" t="s">
        <v>20</v>
      </c>
      <c r="E48" s="555">
        <v>0.33</v>
      </c>
      <c r="F48" s="789">
        <v>1</v>
      </c>
      <c r="G48" s="555"/>
      <c r="H48" s="555"/>
      <c r="I48" s="555"/>
      <c r="J48" s="555"/>
      <c r="K48" s="555"/>
      <c r="L48" s="555"/>
      <c r="M48" s="555"/>
      <c r="N48" s="555" t="s">
        <v>22</v>
      </c>
      <c r="O48" s="2"/>
      <c r="P48" s="890">
        <f t="shared" ref="P48" si="1">E48*F48*ROUND(O48, 2)</f>
        <v>0</v>
      </c>
      <c r="Q48" s="412"/>
    </row>
    <row r="49" spans="1:17" s="76" customFormat="1" x14ac:dyDescent="0.25">
      <c r="A49" s="996"/>
      <c r="B49" s="1709" t="s">
        <v>4209</v>
      </c>
      <c r="C49" s="1520"/>
      <c r="D49" s="1520"/>
      <c r="E49" s="1520"/>
      <c r="F49" s="1520"/>
      <c r="G49" s="1520"/>
      <c r="H49" s="1520"/>
      <c r="I49" s="1520"/>
      <c r="J49" s="1520"/>
      <c r="K49" s="1520"/>
      <c r="L49" s="1520"/>
      <c r="M49" s="1520"/>
      <c r="N49" s="1520"/>
      <c r="O49" s="1520"/>
      <c r="P49" s="1521"/>
      <c r="Q49" s="412"/>
    </row>
    <row r="50" spans="1:17" s="97" customFormat="1" x14ac:dyDescent="0.25">
      <c r="A50" s="997" t="s">
        <v>520</v>
      </c>
      <c r="B50" s="28"/>
      <c r="C50" s="28" t="s">
        <v>4208</v>
      </c>
      <c r="D50" s="27" t="s">
        <v>3997</v>
      </c>
      <c r="E50" s="787">
        <v>12</v>
      </c>
      <c r="F50" s="787">
        <v>34</v>
      </c>
      <c r="G50" s="544"/>
      <c r="H50" s="544"/>
      <c r="I50" s="544" t="s">
        <v>22</v>
      </c>
      <c r="J50" s="544"/>
      <c r="K50" s="544"/>
      <c r="L50" s="544"/>
      <c r="M50" s="544"/>
      <c r="N50" s="544"/>
      <c r="O50" s="1675" t="s">
        <v>19</v>
      </c>
      <c r="P50" s="1676"/>
      <c r="Q50" s="412"/>
    </row>
    <row r="51" spans="1:17" s="97" customFormat="1" x14ac:dyDescent="0.25">
      <c r="A51" s="997" t="s">
        <v>521</v>
      </c>
      <c r="B51" s="28"/>
      <c r="C51" s="28" t="s">
        <v>4208</v>
      </c>
      <c r="D51" s="27" t="s">
        <v>3999</v>
      </c>
      <c r="E51" s="787">
        <v>12</v>
      </c>
      <c r="F51" s="787">
        <v>34</v>
      </c>
      <c r="G51" s="544"/>
      <c r="H51" s="544"/>
      <c r="I51" s="544" t="s">
        <v>22</v>
      </c>
      <c r="J51" s="544"/>
      <c r="K51" s="544"/>
      <c r="L51" s="544"/>
      <c r="M51" s="544"/>
      <c r="N51" s="544"/>
      <c r="O51" s="1675" t="s">
        <v>19</v>
      </c>
      <c r="P51" s="1676"/>
      <c r="Q51" s="412"/>
    </row>
    <row r="52" spans="1:17" s="97" customFormat="1" x14ac:dyDescent="0.25">
      <c r="A52" s="997" t="s">
        <v>522</v>
      </c>
      <c r="B52" s="28"/>
      <c r="C52" s="28" t="s">
        <v>4208</v>
      </c>
      <c r="D52" s="30" t="s">
        <v>4001</v>
      </c>
      <c r="E52" s="787">
        <v>2</v>
      </c>
      <c r="F52" s="787">
        <v>34</v>
      </c>
      <c r="G52" s="544"/>
      <c r="H52" s="544"/>
      <c r="I52" s="544"/>
      <c r="J52" s="544" t="s">
        <v>22</v>
      </c>
      <c r="K52" s="544"/>
      <c r="L52" s="544"/>
      <c r="M52" s="544"/>
      <c r="N52" s="544"/>
      <c r="O52" s="1675" t="s">
        <v>19</v>
      </c>
      <c r="P52" s="1676"/>
      <c r="Q52" s="412"/>
    </row>
    <row r="53" spans="1:17" s="97" customFormat="1" x14ac:dyDescent="0.25">
      <c r="A53" s="997" t="s">
        <v>523</v>
      </c>
      <c r="B53" s="28"/>
      <c r="C53" s="28" t="s">
        <v>4208</v>
      </c>
      <c r="D53" s="30" t="s">
        <v>4003</v>
      </c>
      <c r="E53" s="787">
        <v>2</v>
      </c>
      <c r="F53" s="787">
        <v>34</v>
      </c>
      <c r="G53" s="544"/>
      <c r="H53" s="544"/>
      <c r="I53" s="544"/>
      <c r="J53" s="544" t="s">
        <v>22</v>
      </c>
      <c r="K53" s="544"/>
      <c r="L53" s="544"/>
      <c r="M53" s="544"/>
      <c r="N53" s="544"/>
      <c r="O53" s="1675" t="s">
        <v>19</v>
      </c>
      <c r="P53" s="1676"/>
      <c r="Q53" s="412"/>
    </row>
    <row r="54" spans="1:17" s="97" customFormat="1" x14ac:dyDescent="0.25">
      <c r="A54" s="997" t="s">
        <v>524</v>
      </c>
      <c r="B54" s="28"/>
      <c r="C54" s="28" t="s">
        <v>4208</v>
      </c>
      <c r="D54" s="30" t="s">
        <v>4005</v>
      </c>
      <c r="E54" s="787">
        <v>2</v>
      </c>
      <c r="F54" s="787">
        <v>34</v>
      </c>
      <c r="G54" s="544"/>
      <c r="H54" s="544"/>
      <c r="I54" s="544"/>
      <c r="J54" s="544" t="s">
        <v>22</v>
      </c>
      <c r="K54" s="544"/>
      <c r="L54" s="544"/>
      <c r="M54" s="544"/>
      <c r="N54" s="544"/>
      <c r="O54" s="1675" t="s">
        <v>19</v>
      </c>
      <c r="P54" s="1676"/>
      <c r="Q54" s="412"/>
    </row>
    <row r="55" spans="1:17" s="97" customFormat="1" ht="15.75" thickBot="1" x14ac:dyDescent="0.3">
      <c r="A55" s="997">
        <v>39</v>
      </c>
      <c r="B55" s="28"/>
      <c r="C55" s="28" t="s">
        <v>4208</v>
      </c>
      <c r="D55" s="30" t="s">
        <v>20</v>
      </c>
      <c r="E55" s="555">
        <v>0.33</v>
      </c>
      <c r="F55" s="789">
        <v>1</v>
      </c>
      <c r="G55" s="555"/>
      <c r="H55" s="555"/>
      <c r="I55" s="555"/>
      <c r="J55" s="555"/>
      <c r="K55" s="555"/>
      <c r="L55" s="555"/>
      <c r="M55" s="555"/>
      <c r="N55" s="555" t="s">
        <v>22</v>
      </c>
      <c r="O55" s="2"/>
      <c r="P55" s="890">
        <f t="shared" ref="P55" si="2">E55*F55*ROUND(O55, 2)</f>
        <v>0</v>
      </c>
      <c r="Q55" s="412"/>
    </row>
    <row r="56" spans="1:17" s="76" customFormat="1" x14ac:dyDescent="0.25">
      <c r="A56" s="996"/>
      <c r="B56" s="1709" t="s">
        <v>4210</v>
      </c>
      <c r="C56" s="1520"/>
      <c r="D56" s="1520"/>
      <c r="E56" s="1520"/>
      <c r="F56" s="1520"/>
      <c r="G56" s="1520"/>
      <c r="H56" s="1520"/>
      <c r="I56" s="1520"/>
      <c r="J56" s="1520"/>
      <c r="K56" s="1520"/>
      <c r="L56" s="1520"/>
      <c r="M56" s="1520"/>
      <c r="N56" s="1520"/>
      <c r="O56" s="1520"/>
      <c r="P56" s="1521"/>
      <c r="Q56" s="412"/>
    </row>
    <row r="57" spans="1:17" s="97" customFormat="1" x14ac:dyDescent="0.25">
      <c r="A57" s="997" t="s">
        <v>526</v>
      </c>
      <c r="B57" s="28"/>
      <c r="C57" s="28" t="s">
        <v>4208</v>
      </c>
      <c r="D57" s="27" t="s">
        <v>3997</v>
      </c>
      <c r="E57" s="787">
        <v>12</v>
      </c>
      <c r="F57" s="787">
        <v>84</v>
      </c>
      <c r="G57" s="544"/>
      <c r="H57" s="544"/>
      <c r="I57" s="544" t="s">
        <v>22</v>
      </c>
      <c r="J57" s="544"/>
      <c r="K57" s="544"/>
      <c r="L57" s="544"/>
      <c r="M57" s="544"/>
      <c r="N57" s="544"/>
      <c r="O57" s="1675" t="s">
        <v>19</v>
      </c>
      <c r="P57" s="1676"/>
      <c r="Q57" s="412"/>
    </row>
    <row r="58" spans="1:17" s="97" customFormat="1" x14ac:dyDescent="0.25">
      <c r="A58" s="997" t="s">
        <v>527</v>
      </c>
      <c r="B58" s="28"/>
      <c r="C58" s="28" t="s">
        <v>4208</v>
      </c>
      <c r="D58" s="27" t="s">
        <v>3999</v>
      </c>
      <c r="E58" s="787">
        <v>12</v>
      </c>
      <c r="F58" s="787">
        <v>84</v>
      </c>
      <c r="G58" s="544"/>
      <c r="H58" s="544"/>
      <c r="I58" s="544" t="s">
        <v>22</v>
      </c>
      <c r="J58" s="544"/>
      <c r="K58" s="544"/>
      <c r="L58" s="544"/>
      <c r="M58" s="544"/>
      <c r="N58" s="544"/>
      <c r="O58" s="1675" t="s">
        <v>19</v>
      </c>
      <c r="P58" s="1676"/>
      <c r="Q58" s="412"/>
    </row>
    <row r="59" spans="1:17" s="97" customFormat="1" x14ac:dyDescent="0.25">
      <c r="A59" s="997" t="s">
        <v>528</v>
      </c>
      <c r="B59" s="28"/>
      <c r="C59" s="28" t="s">
        <v>4208</v>
      </c>
      <c r="D59" s="30" t="s">
        <v>4001</v>
      </c>
      <c r="E59" s="787">
        <v>2</v>
      </c>
      <c r="F59" s="787">
        <v>84</v>
      </c>
      <c r="G59" s="544"/>
      <c r="H59" s="544"/>
      <c r="I59" s="544"/>
      <c r="J59" s="544" t="s">
        <v>22</v>
      </c>
      <c r="K59" s="544"/>
      <c r="L59" s="544"/>
      <c r="M59" s="544"/>
      <c r="N59" s="544"/>
      <c r="O59" s="1675" t="s">
        <v>19</v>
      </c>
      <c r="P59" s="1676"/>
      <c r="Q59" s="412"/>
    </row>
    <row r="60" spans="1:17" s="97" customFormat="1" x14ac:dyDescent="0.25">
      <c r="A60" s="997" t="s">
        <v>529</v>
      </c>
      <c r="B60" s="28"/>
      <c r="C60" s="28" t="s">
        <v>4208</v>
      </c>
      <c r="D60" s="30" t="s">
        <v>4029</v>
      </c>
      <c r="E60" s="787">
        <v>2</v>
      </c>
      <c r="F60" s="787">
        <v>84</v>
      </c>
      <c r="G60" s="544"/>
      <c r="H60" s="544"/>
      <c r="I60" s="544"/>
      <c r="J60" s="544" t="s">
        <v>22</v>
      </c>
      <c r="K60" s="544"/>
      <c r="L60" s="544"/>
      <c r="M60" s="544"/>
      <c r="N60" s="544"/>
      <c r="O60" s="1675" t="s">
        <v>19</v>
      </c>
      <c r="P60" s="1676"/>
      <c r="Q60" s="412"/>
    </row>
    <row r="61" spans="1:17" s="97" customFormat="1" x14ac:dyDescent="0.25">
      <c r="A61" s="997" t="s">
        <v>530</v>
      </c>
      <c r="B61" s="28"/>
      <c r="C61" s="28" t="s">
        <v>4208</v>
      </c>
      <c r="D61" s="30" t="s">
        <v>4005</v>
      </c>
      <c r="E61" s="787">
        <v>2</v>
      </c>
      <c r="F61" s="787">
        <v>84</v>
      </c>
      <c r="G61" s="544"/>
      <c r="H61" s="544"/>
      <c r="I61" s="544"/>
      <c r="J61" s="544" t="s">
        <v>22</v>
      </c>
      <c r="K61" s="544"/>
      <c r="L61" s="544"/>
      <c r="M61" s="544"/>
      <c r="N61" s="544"/>
      <c r="O61" s="1675" t="s">
        <v>19</v>
      </c>
      <c r="P61" s="1676"/>
      <c r="Q61" s="412"/>
    </row>
    <row r="62" spans="1:17" s="97" customFormat="1" ht="15.75" thickBot="1" x14ac:dyDescent="0.3">
      <c r="A62" s="997" t="s">
        <v>531</v>
      </c>
      <c r="B62" s="28"/>
      <c r="C62" s="28" t="s">
        <v>4208</v>
      </c>
      <c r="D62" s="30" t="s">
        <v>20</v>
      </c>
      <c r="E62" s="774">
        <v>0.2</v>
      </c>
      <c r="F62" s="789">
        <v>1</v>
      </c>
      <c r="G62" s="555"/>
      <c r="H62" s="555"/>
      <c r="I62" s="555"/>
      <c r="J62" s="555"/>
      <c r="K62" s="555"/>
      <c r="L62" s="555"/>
      <c r="M62" s="555"/>
      <c r="N62" s="555" t="s">
        <v>22</v>
      </c>
      <c r="O62" s="2"/>
      <c r="P62" s="890">
        <f t="shared" ref="P62" si="3">E62*F62*ROUND(O62, 2)</f>
        <v>0</v>
      </c>
      <c r="Q62" s="412"/>
    </row>
    <row r="63" spans="1:17" s="76" customFormat="1" x14ac:dyDescent="0.25">
      <c r="A63" s="996"/>
      <c r="B63" s="1709" t="s">
        <v>4211</v>
      </c>
      <c r="C63" s="1520"/>
      <c r="D63" s="1520"/>
      <c r="E63" s="1520"/>
      <c r="F63" s="1520"/>
      <c r="G63" s="1520"/>
      <c r="H63" s="1520"/>
      <c r="I63" s="1520"/>
      <c r="J63" s="1520"/>
      <c r="K63" s="1520"/>
      <c r="L63" s="1520"/>
      <c r="M63" s="1520"/>
      <c r="N63" s="1520"/>
      <c r="O63" s="1520"/>
      <c r="P63" s="1521"/>
      <c r="Q63" s="412"/>
    </row>
    <row r="64" spans="1:17" s="97" customFormat="1" x14ac:dyDescent="0.25">
      <c r="A64" s="997" t="s">
        <v>532</v>
      </c>
      <c r="B64" s="28"/>
      <c r="C64" s="28" t="s">
        <v>4208</v>
      </c>
      <c r="D64" s="27" t="s">
        <v>4212</v>
      </c>
      <c r="E64" s="787">
        <v>12</v>
      </c>
      <c r="F64" s="787">
        <v>20</v>
      </c>
      <c r="G64" s="544"/>
      <c r="H64" s="544"/>
      <c r="I64" s="544" t="s">
        <v>22</v>
      </c>
      <c r="J64" s="544"/>
      <c r="K64" s="544"/>
      <c r="L64" s="544"/>
      <c r="M64" s="544"/>
      <c r="N64" s="544"/>
      <c r="O64" s="1675" t="s">
        <v>19</v>
      </c>
      <c r="P64" s="1676"/>
      <c r="Q64" s="412"/>
    </row>
    <row r="65" spans="1:17" s="97" customFormat="1" x14ac:dyDescent="0.25">
      <c r="A65" s="997" t="s">
        <v>533</v>
      </c>
      <c r="B65" s="28"/>
      <c r="C65" s="28" t="s">
        <v>4208</v>
      </c>
      <c r="D65" s="27" t="s">
        <v>3999</v>
      </c>
      <c r="E65" s="787">
        <v>12</v>
      </c>
      <c r="F65" s="787">
        <v>20</v>
      </c>
      <c r="G65" s="544"/>
      <c r="H65" s="544"/>
      <c r="I65" s="544" t="s">
        <v>22</v>
      </c>
      <c r="J65" s="544"/>
      <c r="K65" s="544"/>
      <c r="L65" s="544"/>
      <c r="M65" s="544"/>
      <c r="N65" s="544"/>
      <c r="O65" s="1675" t="s">
        <v>19</v>
      </c>
      <c r="P65" s="1676"/>
      <c r="Q65" s="412"/>
    </row>
    <row r="66" spans="1:17" s="97" customFormat="1" x14ac:dyDescent="0.25">
      <c r="A66" s="997" t="s">
        <v>534</v>
      </c>
      <c r="B66" s="28"/>
      <c r="C66" s="28" t="s">
        <v>4208</v>
      </c>
      <c r="D66" s="30" t="s">
        <v>4001</v>
      </c>
      <c r="E66" s="787">
        <v>2</v>
      </c>
      <c r="F66" s="787">
        <v>20</v>
      </c>
      <c r="G66" s="544"/>
      <c r="H66" s="544"/>
      <c r="I66" s="544"/>
      <c r="J66" s="544" t="s">
        <v>22</v>
      </c>
      <c r="K66" s="544"/>
      <c r="L66" s="544"/>
      <c r="M66" s="544"/>
      <c r="N66" s="544"/>
      <c r="O66" s="1675" t="s">
        <v>19</v>
      </c>
      <c r="P66" s="1676"/>
      <c r="Q66" s="412"/>
    </row>
    <row r="67" spans="1:17" s="97" customFormat="1" x14ac:dyDescent="0.25">
      <c r="A67" s="997" t="s">
        <v>535</v>
      </c>
      <c r="B67" s="28"/>
      <c r="C67" s="28" t="s">
        <v>4208</v>
      </c>
      <c r="D67" s="30" t="s">
        <v>4003</v>
      </c>
      <c r="E67" s="787">
        <v>2</v>
      </c>
      <c r="F67" s="787">
        <v>20</v>
      </c>
      <c r="G67" s="544"/>
      <c r="H67" s="544"/>
      <c r="I67" s="544"/>
      <c r="J67" s="544" t="s">
        <v>22</v>
      </c>
      <c r="K67" s="544"/>
      <c r="L67" s="544"/>
      <c r="M67" s="544"/>
      <c r="N67" s="544"/>
      <c r="O67" s="1675" t="s">
        <v>19</v>
      </c>
      <c r="P67" s="1676"/>
      <c r="Q67" s="412"/>
    </row>
    <row r="68" spans="1:17" s="97" customFormat="1" x14ac:dyDescent="0.25">
      <c r="A68" s="997" t="s">
        <v>536</v>
      </c>
      <c r="B68" s="28"/>
      <c r="C68" s="28" t="s">
        <v>4208</v>
      </c>
      <c r="D68" s="30" t="s">
        <v>4005</v>
      </c>
      <c r="E68" s="787">
        <v>2</v>
      </c>
      <c r="F68" s="787">
        <v>20</v>
      </c>
      <c r="G68" s="544"/>
      <c r="H68" s="544"/>
      <c r="I68" s="544"/>
      <c r="J68" s="544" t="s">
        <v>22</v>
      </c>
      <c r="K68" s="544"/>
      <c r="L68" s="544"/>
      <c r="M68" s="544"/>
      <c r="N68" s="544"/>
      <c r="O68" s="1675" t="s">
        <v>19</v>
      </c>
      <c r="P68" s="1676"/>
      <c r="Q68" s="412"/>
    </row>
    <row r="69" spans="1:17" s="97" customFormat="1" ht="15.75" thickBot="1" x14ac:dyDescent="0.3">
      <c r="A69" s="997" t="s">
        <v>537</v>
      </c>
      <c r="B69" s="28"/>
      <c r="C69" s="28" t="s">
        <v>4208</v>
      </c>
      <c r="D69" s="30" t="s">
        <v>20</v>
      </c>
      <c r="E69" s="555">
        <v>0.25</v>
      </c>
      <c r="F69" s="789">
        <v>1</v>
      </c>
      <c r="G69" s="555"/>
      <c r="H69" s="555"/>
      <c r="I69" s="555"/>
      <c r="J69" s="555"/>
      <c r="K69" s="555"/>
      <c r="L69" s="555"/>
      <c r="M69" s="555"/>
      <c r="N69" s="555" t="s">
        <v>22</v>
      </c>
      <c r="O69" s="2"/>
      <c r="P69" s="890">
        <f>E69*F69*ROUND(O69, 2)</f>
        <v>0</v>
      </c>
      <c r="Q69" s="412"/>
    </row>
    <row r="70" spans="1:17" s="76" customFormat="1" x14ac:dyDescent="0.25">
      <c r="A70" s="996"/>
      <c r="B70" s="1709" t="s">
        <v>837</v>
      </c>
      <c r="C70" s="1520"/>
      <c r="D70" s="1520"/>
      <c r="E70" s="1520"/>
      <c r="F70" s="1520"/>
      <c r="G70" s="1520"/>
      <c r="H70" s="1520"/>
      <c r="I70" s="1520"/>
      <c r="J70" s="1520"/>
      <c r="K70" s="1520"/>
      <c r="L70" s="1520"/>
      <c r="M70" s="1520"/>
      <c r="N70" s="1520"/>
      <c r="O70" s="1520"/>
      <c r="P70" s="1521"/>
      <c r="Q70" s="412"/>
    </row>
    <row r="71" spans="1:17" s="97" customFormat="1" x14ac:dyDescent="0.25">
      <c r="A71" s="997" t="s">
        <v>538</v>
      </c>
      <c r="B71" s="28" t="s">
        <v>838</v>
      </c>
      <c r="C71" s="30" t="s">
        <v>3385</v>
      </c>
      <c r="D71" s="27" t="s">
        <v>181</v>
      </c>
      <c r="E71" s="28">
        <v>2</v>
      </c>
      <c r="F71" s="21">
        <v>2</v>
      </c>
      <c r="G71" s="1442"/>
      <c r="H71" s="1442"/>
      <c r="I71" s="1442"/>
      <c r="J71" s="1442" t="s">
        <v>22</v>
      </c>
      <c r="K71" s="1442"/>
      <c r="L71" s="1442"/>
      <c r="M71" s="1442"/>
      <c r="N71" s="1442"/>
      <c r="O71" s="2"/>
      <c r="P71" s="890">
        <f t="shared" ref="P71:P88" si="4">E71*F71*ROUND(O71, 2)</f>
        <v>0</v>
      </c>
      <c r="Q71" s="412"/>
    </row>
    <row r="72" spans="1:17" s="97" customFormat="1" x14ac:dyDescent="0.25">
      <c r="A72" s="997" t="s">
        <v>539</v>
      </c>
      <c r="B72" s="28" t="s">
        <v>839</v>
      </c>
      <c r="C72" s="30" t="s">
        <v>3385</v>
      </c>
      <c r="D72" s="27" t="s">
        <v>184</v>
      </c>
      <c r="E72" s="28">
        <v>2</v>
      </c>
      <c r="F72" s="21">
        <v>2</v>
      </c>
      <c r="G72" s="1442"/>
      <c r="H72" s="1442"/>
      <c r="I72" s="1442"/>
      <c r="J72" s="1442" t="s">
        <v>22</v>
      </c>
      <c r="K72" s="1442"/>
      <c r="L72" s="1442"/>
      <c r="M72" s="1442"/>
      <c r="N72" s="1442"/>
      <c r="O72" s="2"/>
      <c r="P72" s="890">
        <f t="shared" si="4"/>
        <v>0</v>
      </c>
      <c r="Q72" s="412"/>
    </row>
    <row r="73" spans="1:17" s="97" customFormat="1" x14ac:dyDescent="0.25">
      <c r="A73" s="997" t="s">
        <v>540</v>
      </c>
      <c r="B73" s="28" t="s">
        <v>840</v>
      </c>
      <c r="C73" s="30" t="s">
        <v>3385</v>
      </c>
      <c r="D73" s="30" t="s">
        <v>185</v>
      </c>
      <c r="E73" s="28">
        <v>2</v>
      </c>
      <c r="F73" s="21">
        <v>2</v>
      </c>
      <c r="G73" s="1442"/>
      <c r="H73" s="1442"/>
      <c r="I73" s="1442"/>
      <c r="J73" s="1442" t="s">
        <v>22</v>
      </c>
      <c r="K73" s="1442"/>
      <c r="L73" s="1442"/>
      <c r="M73" s="1442"/>
      <c r="N73" s="1442"/>
      <c r="O73" s="2"/>
      <c r="P73" s="890">
        <f t="shared" si="4"/>
        <v>0</v>
      </c>
      <c r="Q73" s="412"/>
    </row>
    <row r="74" spans="1:17" s="97" customFormat="1" x14ac:dyDescent="0.25">
      <c r="A74" s="997" t="s">
        <v>541</v>
      </c>
      <c r="B74" s="28" t="s">
        <v>841</v>
      </c>
      <c r="C74" s="30" t="s">
        <v>3385</v>
      </c>
      <c r="D74" s="30" t="s">
        <v>187</v>
      </c>
      <c r="E74" s="28">
        <v>2</v>
      </c>
      <c r="F74" s="21">
        <v>2</v>
      </c>
      <c r="G74" s="1442"/>
      <c r="H74" s="1442"/>
      <c r="I74" s="1442"/>
      <c r="J74" s="1442" t="s">
        <v>22</v>
      </c>
      <c r="K74" s="1442"/>
      <c r="L74" s="1442"/>
      <c r="M74" s="1442"/>
      <c r="N74" s="1442"/>
      <c r="O74" s="2"/>
      <c r="P74" s="890">
        <f t="shared" si="4"/>
        <v>0</v>
      </c>
      <c r="Q74" s="412"/>
    </row>
    <row r="75" spans="1:17" s="97" customFormat="1" x14ac:dyDescent="0.25">
      <c r="A75" s="997" t="s">
        <v>542</v>
      </c>
      <c r="B75" s="28" t="s">
        <v>842</v>
      </c>
      <c r="C75" s="30" t="s">
        <v>3385</v>
      </c>
      <c r="D75" s="30" t="s">
        <v>188</v>
      </c>
      <c r="E75" s="28">
        <v>2</v>
      </c>
      <c r="F75" s="21">
        <v>2</v>
      </c>
      <c r="G75" s="1442"/>
      <c r="H75" s="1442"/>
      <c r="I75" s="1442"/>
      <c r="J75" s="1442" t="s">
        <v>22</v>
      </c>
      <c r="K75" s="1442"/>
      <c r="L75" s="1442"/>
      <c r="M75" s="1442"/>
      <c r="N75" s="1442"/>
      <c r="O75" s="2"/>
      <c r="P75" s="890">
        <f t="shared" si="4"/>
        <v>0</v>
      </c>
      <c r="Q75" s="412"/>
    </row>
    <row r="76" spans="1:17" s="97" customFormat="1" x14ac:dyDescent="0.25">
      <c r="A76" s="997" t="s">
        <v>543</v>
      </c>
      <c r="B76" s="28" t="s">
        <v>843</v>
      </c>
      <c r="C76" s="30" t="s">
        <v>3385</v>
      </c>
      <c r="D76" s="30" t="s">
        <v>191</v>
      </c>
      <c r="E76" s="28">
        <v>2</v>
      </c>
      <c r="F76" s="21">
        <v>2</v>
      </c>
      <c r="G76" s="1442"/>
      <c r="H76" s="1442"/>
      <c r="I76" s="1442"/>
      <c r="J76" s="1442" t="s">
        <v>22</v>
      </c>
      <c r="K76" s="1442"/>
      <c r="L76" s="1442"/>
      <c r="M76" s="1442"/>
      <c r="N76" s="1442"/>
      <c r="O76" s="2"/>
      <c r="P76" s="890">
        <f t="shared" si="4"/>
        <v>0</v>
      </c>
      <c r="Q76" s="412"/>
    </row>
    <row r="77" spans="1:17" s="97" customFormat="1" x14ac:dyDescent="0.25">
      <c r="A77" s="997" t="s">
        <v>544</v>
      </c>
      <c r="B77" s="28" t="s">
        <v>844</v>
      </c>
      <c r="C77" s="30" t="s">
        <v>3385</v>
      </c>
      <c r="D77" s="30" t="s">
        <v>192</v>
      </c>
      <c r="E77" s="28">
        <v>2</v>
      </c>
      <c r="F77" s="21">
        <v>2</v>
      </c>
      <c r="G77" s="1442"/>
      <c r="H77" s="1442"/>
      <c r="I77" s="1442"/>
      <c r="J77" s="1442" t="s">
        <v>22</v>
      </c>
      <c r="K77" s="1442"/>
      <c r="L77" s="1442"/>
      <c r="M77" s="1442"/>
      <c r="N77" s="1442"/>
      <c r="O77" s="2"/>
      <c r="P77" s="890">
        <f t="shared" si="4"/>
        <v>0</v>
      </c>
      <c r="Q77" s="412"/>
    </row>
    <row r="78" spans="1:17" s="97" customFormat="1" x14ac:dyDescent="0.25">
      <c r="A78" s="997" t="s">
        <v>545</v>
      </c>
      <c r="B78" s="28" t="s">
        <v>845</v>
      </c>
      <c r="C78" s="30" t="s">
        <v>3385</v>
      </c>
      <c r="D78" s="30" t="s">
        <v>846</v>
      </c>
      <c r="E78" s="28">
        <v>2</v>
      </c>
      <c r="F78" s="21">
        <v>2</v>
      </c>
      <c r="G78" s="1442"/>
      <c r="H78" s="1442"/>
      <c r="I78" s="1442"/>
      <c r="J78" s="1442" t="s">
        <v>22</v>
      </c>
      <c r="K78" s="1442"/>
      <c r="L78" s="1442"/>
      <c r="M78" s="1442"/>
      <c r="N78" s="1442"/>
      <c r="O78" s="2"/>
      <c r="P78" s="890">
        <f t="shared" si="4"/>
        <v>0</v>
      </c>
      <c r="Q78" s="412"/>
    </row>
    <row r="79" spans="1:17" s="97" customFormat="1" x14ac:dyDescent="0.25">
      <c r="A79" s="997" t="s">
        <v>546</v>
      </c>
      <c r="B79" s="28" t="s">
        <v>847</v>
      </c>
      <c r="C79" s="30" t="s">
        <v>3385</v>
      </c>
      <c r="D79" s="30" t="s">
        <v>848</v>
      </c>
      <c r="E79" s="28">
        <v>2</v>
      </c>
      <c r="F79" s="21">
        <v>2</v>
      </c>
      <c r="G79" s="1442"/>
      <c r="H79" s="1442"/>
      <c r="I79" s="1442"/>
      <c r="J79" s="1442" t="s">
        <v>22</v>
      </c>
      <c r="K79" s="1442"/>
      <c r="L79" s="1442"/>
      <c r="M79" s="1442"/>
      <c r="N79" s="1442"/>
      <c r="O79" s="2"/>
      <c r="P79" s="890">
        <f t="shared" si="4"/>
        <v>0</v>
      </c>
      <c r="Q79" s="412"/>
    </row>
    <row r="80" spans="1:17" s="97" customFormat="1" x14ac:dyDescent="0.25">
      <c r="A80" s="997" t="s">
        <v>547</v>
      </c>
      <c r="B80" s="28" t="s">
        <v>849</v>
      </c>
      <c r="C80" s="30" t="s">
        <v>3385</v>
      </c>
      <c r="D80" s="30" t="s">
        <v>850</v>
      </c>
      <c r="E80" s="28">
        <v>2</v>
      </c>
      <c r="F80" s="21">
        <v>2</v>
      </c>
      <c r="G80" s="1442"/>
      <c r="H80" s="1442"/>
      <c r="I80" s="1442"/>
      <c r="J80" s="1442" t="s">
        <v>22</v>
      </c>
      <c r="K80" s="1442"/>
      <c r="L80" s="1442"/>
      <c r="M80" s="1442"/>
      <c r="N80" s="1442"/>
      <c r="O80" s="2"/>
      <c r="P80" s="890">
        <f t="shared" si="4"/>
        <v>0</v>
      </c>
      <c r="Q80" s="412"/>
    </row>
    <row r="81" spans="1:17" s="97" customFormat="1" x14ac:dyDescent="0.25">
      <c r="A81" s="997" t="s">
        <v>548</v>
      </c>
      <c r="B81" s="28" t="s">
        <v>851</v>
      </c>
      <c r="C81" s="30" t="s">
        <v>3385</v>
      </c>
      <c r="D81" s="30" t="s">
        <v>202</v>
      </c>
      <c r="E81" s="28">
        <v>2</v>
      </c>
      <c r="F81" s="21">
        <v>2</v>
      </c>
      <c r="G81" s="1442"/>
      <c r="H81" s="1442"/>
      <c r="I81" s="1442"/>
      <c r="J81" s="1442" t="s">
        <v>22</v>
      </c>
      <c r="K81" s="1442"/>
      <c r="L81" s="1442"/>
      <c r="M81" s="1442"/>
      <c r="N81" s="1442"/>
      <c r="O81" s="2"/>
      <c r="P81" s="890">
        <f t="shared" si="4"/>
        <v>0</v>
      </c>
      <c r="Q81" s="412"/>
    </row>
    <row r="82" spans="1:17" s="97" customFormat="1" x14ac:dyDescent="0.25">
      <c r="A82" s="997" t="s">
        <v>549</v>
      </c>
      <c r="B82" s="28" t="s">
        <v>852</v>
      </c>
      <c r="C82" s="30" t="s">
        <v>3385</v>
      </c>
      <c r="D82" s="30" t="s">
        <v>203</v>
      </c>
      <c r="E82" s="28">
        <v>2</v>
      </c>
      <c r="F82" s="21">
        <v>2</v>
      </c>
      <c r="G82" s="1442"/>
      <c r="H82" s="1442"/>
      <c r="I82" s="1442"/>
      <c r="J82" s="1442" t="s">
        <v>22</v>
      </c>
      <c r="K82" s="1442"/>
      <c r="L82" s="1442"/>
      <c r="M82" s="1442"/>
      <c r="N82" s="1442"/>
      <c r="O82" s="2"/>
      <c r="P82" s="890">
        <f t="shared" si="4"/>
        <v>0</v>
      </c>
      <c r="Q82" s="412"/>
    </row>
    <row r="83" spans="1:17" s="97" customFormat="1" x14ac:dyDescent="0.25">
      <c r="A83" s="997" t="s">
        <v>550</v>
      </c>
      <c r="B83" s="28" t="s">
        <v>853</v>
      </c>
      <c r="C83" s="30" t="s">
        <v>3385</v>
      </c>
      <c r="D83" s="30" t="s">
        <v>189</v>
      </c>
      <c r="E83" s="28">
        <v>2</v>
      </c>
      <c r="F83" s="21">
        <v>2</v>
      </c>
      <c r="G83" s="1442"/>
      <c r="H83" s="1442"/>
      <c r="I83" s="1442"/>
      <c r="J83" s="1442" t="s">
        <v>22</v>
      </c>
      <c r="K83" s="1442"/>
      <c r="L83" s="1442"/>
      <c r="M83" s="1442"/>
      <c r="N83" s="1442"/>
      <c r="O83" s="2"/>
      <c r="P83" s="890">
        <f t="shared" si="4"/>
        <v>0</v>
      </c>
      <c r="Q83" s="412"/>
    </row>
    <row r="84" spans="1:17" s="97" customFormat="1" x14ac:dyDescent="0.25">
      <c r="A84" s="997" t="s">
        <v>551</v>
      </c>
      <c r="B84" s="28" t="s">
        <v>854</v>
      </c>
      <c r="C84" s="30" t="s">
        <v>3385</v>
      </c>
      <c r="D84" s="30" t="s">
        <v>207</v>
      </c>
      <c r="E84" s="28">
        <v>2</v>
      </c>
      <c r="F84" s="21">
        <v>2</v>
      </c>
      <c r="G84" s="1442"/>
      <c r="H84" s="1442"/>
      <c r="I84" s="1442"/>
      <c r="J84" s="1442" t="s">
        <v>22</v>
      </c>
      <c r="K84" s="1442"/>
      <c r="L84" s="1442"/>
      <c r="M84" s="1442"/>
      <c r="N84" s="1442"/>
      <c r="O84" s="2"/>
      <c r="P84" s="890">
        <f t="shared" si="4"/>
        <v>0</v>
      </c>
      <c r="Q84" s="412"/>
    </row>
    <row r="85" spans="1:17" s="97" customFormat="1" x14ac:dyDescent="0.25">
      <c r="A85" s="997" t="s">
        <v>552</v>
      </c>
      <c r="B85" s="28" t="s">
        <v>855</v>
      </c>
      <c r="C85" s="30" t="s">
        <v>3385</v>
      </c>
      <c r="D85" s="30" t="s">
        <v>856</v>
      </c>
      <c r="E85" s="28">
        <v>2</v>
      </c>
      <c r="F85" s="21">
        <v>2</v>
      </c>
      <c r="G85" s="1442"/>
      <c r="H85" s="1442"/>
      <c r="I85" s="1442"/>
      <c r="J85" s="1442" t="s">
        <v>22</v>
      </c>
      <c r="K85" s="1442"/>
      <c r="L85" s="1442"/>
      <c r="M85" s="1442"/>
      <c r="N85" s="1442"/>
      <c r="O85" s="2"/>
      <c r="P85" s="890">
        <f t="shared" si="4"/>
        <v>0</v>
      </c>
      <c r="Q85" s="412"/>
    </row>
    <row r="86" spans="1:17" s="97" customFormat="1" x14ac:dyDescent="0.25">
      <c r="A86" s="997" t="s">
        <v>553</v>
      </c>
      <c r="B86" s="28" t="s">
        <v>857</v>
      </c>
      <c r="C86" s="30" t="s">
        <v>3385</v>
      </c>
      <c r="D86" s="30" t="s">
        <v>858</v>
      </c>
      <c r="E86" s="28">
        <v>2</v>
      </c>
      <c r="F86" s="21">
        <v>2</v>
      </c>
      <c r="G86" s="1442"/>
      <c r="H86" s="1442"/>
      <c r="I86" s="1442"/>
      <c r="J86" s="1442" t="s">
        <v>22</v>
      </c>
      <c r="K86" s="1442"/>
      <c r="L86" s="1442"/>
      <c r="M86" s="1442"/>
      <c r="N86" s="1442"/>
      <c r="O86" s="2"/>
      <c r="P86" s="890">
        <f t="shared" si="4"/>
        <v>0</v>
      </c>
      <c r="Q86" s="412"/>
    </row>
    <row r="87" spans="1:17" s="97" customFormat="1" x14ac:dyDescent="0.25">
      <c r="A87" s="997" t="s">
        <v>554</v>
      </c>
      <c r="B87" s="28" t="s">
        <v>859</v>
      </c>
      <c r="C87" s="30" t="s">
        <v>3385</v>
      </c>
      <c r="D87" s="30" t="s">
        <v>860</v>
      </c>
      <c r="E87" s="28">
        <v>2</v>
      </c>
      <c r="F87" s="21">
        <v>2</v>
      </c>
      <c r="G87" s="1442"/>
      <c r="H87" s="1442"/>
      <c r="I87" s="1442"/>
      <c r="J87" s="1442" t="s">
        <v>22</v>
      </c>
      <c r="K87" s="1442"/>
      <c r="L87" s="1442"/>
      <c r="M87" s="1442"/>
      <c r="N87" s="1442"/>
      <c r="O87" s="2"/>
      <c r="P87" s="890">
        <f t="shared" si="4"/>
        <v>0</v>
      </c>
      <c r="Q87" s="412"/>
    </row>
    <row r="88" spans="1:17" s="97" customFormat="1" ht="15.75" thickBot="1" x14ac:dyDescent="0.3">
      <c r="A88" s="998" t="s">
        <v>555</v>
      </c>
      <c r="B88" s="401" t="s">
        <v>861</v>
      </c>
      <c r="C88" s="999" t="s">
        <v>3385</v>
      </c>
      <c r="D88" s="999" t="s">
        <v>320</v>
      </c>
      <c r="E88" s="401">
        <v>2</v>
      </c>
      <c r="F88" s="471">
        <v>2</v>
      </c>
      <c r="G88" s="472"/>
      <c r="H88" s="472"/>
      <c r="I88" s="472"/>
      <c r="J88" s="472" t="s">
        <v>22</v>
      </c>
      <c r="K88" s="472"/>
      <c r="L88" s="472"/>
      <c r="M88" s="472"/>
      <c r="N88" s="472"/>
      <c r="O88" s="911"/>
      <c r="P88" s="918">
        <f t="shared" si="4"/>
        <v>0</v>
      </c>
      <c r="Q88" s="412"/>
    </row>
    <row r="89" spans="1:17" x14ac:dyDescent="0.25">
      <c r="A89" s="886"/>
      <c r="B89" s="1556" t="s">
        <v>4338</v>
      </c>
      <c r="C89" s="1556"/>
      <c r="D89" s="1556"/>
      <c r="E89" s="1556"/>
      <c r="F89" s="1556"/>
      <c r="G89" s="1556"/>
      <c r="H89" s="1556"/>
      <c r="I89" s="1556"/>
      <c r="J89" s="1556"/>
      <c r="K89" s="1556"/>
      <c r="L89" s="1556"/>
      <c r="M89" s="1556"/>
      <c r="N89" s="1556"/>
      <c r="O89" s="1556"/>
      <c r="P89" s="1557"/>
      <c r="Q89" s="1382"/>
    </row>
    <row r="90" spans="1:17" ht="39" thickBot="1" x14ac:dyDescent="0.3">
      <c r="A90" s="867" t="s">
        <v>556</v>
      </c>
      <c r="B90" s="1569" t="s">
        <v>4339</v>
      </c>
      <c r="C90" s="1569"/>
      <c r="D90" s="399" t="s">
        <v>4340</v>
      </c>
      <c r="E90" s="471">
        <v>2</v>
      </c>
      <c r="F90" s="471">
        <v>1</v>
      </c>
      <c r="G90" s="472"/>
      <c r="H90" s="472"/>
      <c r="I90" s="472"/>
      <c r="J90" s="472"/>
      <c r="K90" s="472"/>
      <c r="L90" s="472" t="s">
        <v>22</v>
      </c>
      <c r="M90" s="472" t="s">
        <v>22</v>
      </c>
      <c r="N90" s="472"/>
      <c r="O90" s="896"/>
      <c r="P90" s="814">
        <f>E90*F90*ROUND(O90, 2)</f>
        <v>0</v>
      </c>
    </row>
    <row r="91" spans="1:17" ht="15.75" thickBot="1" x14ac:dyDescent="0.3">
      <c r="O91" s="570" t="s">
        <v>76</v>
      </c>
      <c r="P91" s="571">
        <f>SUM(P9:P11,P13:P15,P25,P33,P41,P48,P55,P62,P69,P71:P88,P23,P90)</f>
        <v>0</v>
      </c>
      <c r="Q91" s="413"/>
    </row>
    <row r="93" spans="1:17" x14ac:dyDescent="0.25">
      <c r="A93" s="98"/>
    </row>
  </sheetData>
  <sheetProtection algorithmName="SHA-512" hashValue="U2sF0Nlkpf5UpRRuXV1VwQhoVJw9oKWzfx7hakFw3Or30zCXjSBOdOtO+ZhVS8VDSYRywNc/v6lxcMoNM3+fLQ==" saltValue="nOjC7+h5Ce76y8NmjJU6dQ==" spinCount="100000" sheet="1" objects="1" scenarios="1" sort="0" autoFilter="0" pivotTables="0"/>
  <mergeCells count="67">
    <mergeCell ref="B90:C90"/>
    <mergeCell ref="B89:P89"/>
    <mergeCell ref="B70:P70"/>
    <mergeCell ref="B63:P63"/>
    <mergeCell ref="O64:P64"/>
    <mergeCell ref="O65:P65"/>
    <mergeCell ref="O66:P66"/>
    <mergeCell ref="O67:P67"/>
    <mergeCell ref="O68:P68"/>
    <mergeCell ref="O61:P61"/>
    <mergeCell ref="B49:P49"/>
    <mergeCell ref="O50:P50"/>
    <mergeCell ref="O51:P51"/>
    <mergeCell ref="O52:P52"/>
    <mergeCell ref="O53:P53"/>
    <mergeCell ref="O54:P54"/>
    <mergeCell ref="B56:P56"/>
    <mergeCell ref="O57:P57"/>
    <mergeCell ref="O58:P58"/>
    <mergeCell ref="O59:P59"/>
    <mergeCell ref="O60:P60"/>
    <mergeCell ref="O47:P47"/>
    <mergeCell ref="O35:P35"/>
    <mergeCell ref="O36:P36"/>
    <mergeCell ref="O37:P37"/>
    <mergeCell ref="O38:P38"/>
    <mergeCell ref="O39:P39"/>
    <mergeCell ref="O40:P40"/>
    <mergeCell ref="B42:P42"/>
    <mergeCell ref="O43:P43"/>
    <mergeCell ref="O44:P44"/>
    <mergeCell ref="O45:P45"/>
    <mergeCell ref="O46:P46"/>
    <mergeCell ref="B34:P34"/>
    <mergeCell ref="B8:P8"/>
    <mergeCell ref="B12:P12"/>
    <mergeCell ref="B16:P16"/>
    <mergeCell ref="B24:P24"/>
    <mergeCell ref="B26:P26"/>
    <mergeCell ref="O27:P27"/>
    <mergeCell ref="O28:P28"/>
    <mergeCell ref="O29:P29"/>
    <mergeCell ref="O30:P30"/>
    <mergeCell ref="O31:P31"/>
    <mergeCell ref="O32:P32"/>
    <mergeCell ref="O19:P19"/>
    <mergeCell ref="O20:P20"/>
    <mergeCell ref="O21:P21"/>
    <mergeCell ref="O22:P22"/>
    <mergeCell ref="A1:E1"/>
    <mergeCell ref="F1:P1"/>
    <mergeCell ref="A2:P2"/>
    <mergeCell ref="A3:P3"/>
    <mergeCell ref="A4:P4"/>
    <mergeCell ref="O17:P17"/>
    <mergeCell ref="O18:P18"/>
    <mergeCell ref="A5:A7"/>
    <mergeCell ref="B5:B7"/>
    <mergeCell ref="C5:C7"/>
    <mergeCell ref="D5:D7"/>
    <mergeCell ref="E5:E7"/>
    <mergeCell ref="F5:F7"/>
    <mergeCell ref="G5:N5"/>
    <mergeCell ref="O5:O7"/>
    <mergeCell ref="P5:P7"/>
    <mergeCell ref="G6:J6"/>
    <mergeCell ref="K6:M6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80" fitToHeight="0" orientation="landscape" horizontalDpi="4294967295" verticalDpi="4294967295" r:id="rId1"/>
  <headerFooter>
    <oddFooter>Strana &amp;P z &amp;N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>
    <tabColor rgb="FF7030A0"/>
    <pageSetUpPr fitToPage="1"/>
  </sheetPr>
  <dimension ref="A1:O17"/>
  <sheetViews>
    <sheetView workbookViewId="0">
      <selection activeCell="A3" sqref="A3:C3"/>
    </sheetView>
  </sheetViews>
  <sheetFormatPr defaultColWidth="9.140625" defaultRowHeight="15" outlineLevelRow="1" x14ac:dyDescent="0.25"/>
  <cols>
    <col min="1" max="1" width="8.7109375" style="17" customWidth="1"/>
    <col min="2" max="2" width="63.7109375" style="17" customWidth="1"/>
    <col min="3" max="3" width="20.7109375" style="17" customWidth="1"/>
    <col min="4" max="4" width="9.140625" style="17"/>
    <col min="5" max="5" width="9.42578125" style="17" bestFit="1" customWidth="1"/>
    <col min="6" max="7" width="9.140625" style="17"/>
    <col min="8" max="8" width="9.42578125" style="17" bestFit="1" customWidth="1"/>
    <col min="9" max="16384" width="9.140625" style="17"/>
  </cols>
  <sheetData>
    <row r="1" spans="1:15" ht="54" customHeight="1" x14ac:dyDescent="0.25">
      <c r="A1" s="1543"/>
      <c r="B1" s="1543"/>
      <c r="C1" s="1543"/>
    </row>
    <row r="2" spans="1:15" ht="15.75" x14ac:dyDescent="0.25">
      <c r="A2" s="1540" t="s">
        <v>862</v>
      </c>
      <c r="B2" s="1540"/>
      <c r="C2" s="1540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5" ht="15" customHeight="1" x14ac:dyDescent="0.25">
      <c r="A3" s="1540"/>
      <c r="B3" s="1540"/>
      <c r="C3" s="1540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5" ht="15.75" customHeight="1" x14ac:dyDescent="0.25">
      <c r="A4" s="424" t="s">
        <v>2629</v>
      </c>
      <c r="B4" s="424"/>
    </row>
    <row r="5" spans="1:15" ht="15" customHeight="1" thickBot="1" x14ac:dyDescent="0.3"/>
    <row r="6" spans="1:15" ht="15" customHeight="1" thickTop="1" thickBot="1" x14ac:dyDescent="0.3">
      <c r="A6" s="83"/>
      <c r="B6" s="83"/>
      <c r="C6" s="83"/>
    </row>
    <row r="7" spans="1:15" ht="30" customHeight="1" thickBot="1" x14ac:dyDescent="0.3">
      <c r="C7" s="978" t="s">
        <v>979</v>
      </c>
    </row>
    <row r="8" spans="1:15" ht="39.950000000000003" customHeight="1" x14ac:dyDescent="0.25">
      <c r="A8" s="979" t="s">
        <v>2652</v>
      </c>
      <c r="B8" s="980" t="s">
        <v>863</v>
      </c>
      <c r="C8" s="981">
        <f>SUM(C9:C9)</f>
        <v>0</v>
      </c>
    </row>
    <row r="9" spans="1:15" ht="15.75" outlineLevel="1" thickBot="1" x14ac:dyDescent="0.3">
      <c r="A9" s="987" t="s">
        <v>3741</v>
      </c>
      <c r="B9" s="1000" t="s">
        <v>864</v>
      </c>
      <c r="C9" s="989">
        <f>'Príloha č.3.1 - SO 220'!P91</f>
        <v>0</v>
      </c>
    </row>
    <row r="10" spans="1:15" ht="15" customHeight="1" thickBot="1" x14ac:dyDescent="0.3"/>
    <row r="11" spans="1:15" ht="15" customHeight="1" thickTop="1" thickBot="1" x14ac:dyDescent="0.3">
      <c r="A11" s="83"/>
      <c r="B11" s="83"/>
      <c r="C11" s="83"/>
    </row>
    <row r="12" spans="1:15" ht="15.75" thickBot="1" x14ac:dyDescent="0.3">
      <c r="A12" s="1712" t="s">
        <v>457</v>
      </c>
      <c r="B12" s="1713"/>
      <c r="C12" s="990">
        <f>C8</f>
        <v>0</v>
      </c>
    </row>
    <row r="13" spans="1:15" ht="15" customHeight="1" thickBot="1" x14ac:dyDescent="0.3">
      <c r="E13" s="413"/>
      <c r="H13" s="413"/>
    </row>
    <row r="14" spans="1:15" ht="30" customHeight="1" thickBot="1" x14ac:dyDescent="0.3">
      <c r="A14" s="1714" t="s">
        <v>3644</v>
      </c>
      <c r="B14" s="1715"/>
      <c r="C14" s="1001">
        <f>C12*4</f>
        <v>0</v>
      </c>
      <c r="E14" s="413"/>
      <c r="H14" s="413"/>
    </row>
    <row r="15" spans="1:15" ht="15.75" thickBot="1" x14ac:dyDescent="0.3">
      <c r="A15" s="1705" t="s">
        <v>458</v>
      </c>
      <c r="B15" s="1706"/>
      <c r="C15" s="990">
        <f>ROUND(C14*0.2,2)</f>
        <v>0</v>
      </c>
      <c r="E15" s="413"/>
    </row>
    <row r="16" spans="1:15" ht="15.75" thickBot="1" x14ac:dyDescent="0.3">
      <c r="A16" s="1710" t="s">
        <v>3645</v>
      </c>
      <c r="B16" s="1711"/>
      <c r="C16" s="1002">
        <f>SUM(C14,C15)</f>
        <v>0</v>
      </c>
    </row>
    <row r="17" ht="15" customHeight="1" x14ac:dyDescent="0.25"/>
  </sheetData>
  <sheetProtection algorithmName="SHA-512" hashValue="qYrV4rd8nbXclILGtbURwpbQBregtOeHpChWAO422AFSlMfVAxLt774R87/aopEOJ6LjBI4E0JqlW0MHnOS3QQ==" saltValue="gtsKL94CNqCHtfcxvaaPlw==" spinCount="100000" sheet="1" objects="1" scenarios="1" sort="0" autoFilter="0" pivotTables="0"/>
  <mergeCells count="7">
    <mergeCell ref="A15:B15"/>
    <mergeCell ref="A16:B16"/>
    <mergeCell ref="A1:C1"/>
    <mergeCell ref="A2:C2"/>
    <mergeCell ref="A3:C3"/>
    <mergeCell ref="A12:B12"/>
    <mergeCell ref="A14:B14"/>
  </mergeCells>
  <printOptions horizontalCentered="1"/>
  <pageMargins left="0.59055118110236227" right="0.59055118110236227" top="0.59055118110236227" bottom="0.59055118110236227" header="0.19685039370078741" footer="0.19685039370078741"/>
  <pageSetup paperSize="9" scale="96" fitToHeight="0" orientation="portrait" r:id="rId1"/>
  <headerFooter>
    <oddFooter>Strana &amp;P z &amp;N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>
    <tabColor rgb="FFFF0000"/>
    <pageSetUpPr fitToPage="1"/>
  </sheetPr>
  <dimension ref="A1:M39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03" customWidth="1"/>
    <col min="2" max="2" width="10.7109375" style="103" customWidth="1"/>
    <col min="3" max="3" width="12.7109375" style="103" customWidth="1"/>
    <col min="4" max="4" width="70.7109375" style="103" customWidth="1"/>
    <col min="5" max="6" width="8.7109375" style="1463" customWidth="1"/>
    <col min="7" max="7" width="13.7109375" style="1463" customWidth="1"/>
    <col min="8" max="8" width="15.7109375" style="1463" customWidth="1"/>
    <col min="9" max="9" width="14.7109375" style="103" customWidth="1"/>
    <col min="10" max="10" width="15.7109375" style="103" customWidth="1"/>
    <col min="11" max="11" width="10.42578125" style="103" customWidth="1"/>
    <col min="12" max="12" width="16.85546875" style="1463" customWidth="1"/>
    <col min="13" max="13" width="17.7109375" style="103" customWidth="1"/>
    <col min="14" max="16384" width="9.140625" style="103"/>
  </cols>
  <sheetData>
    <row r="1" spans="1:13" s="102" customFormat="1" ht="54" customHeight="1" x14ac:dyDescent="0.25">
      <c r="A1" s="1686"/>
      <c r="B1" s="1686"/>
      <c r="C1" s="1686"/>
      <c r="D1" s="1686"/>
      <c r="E1" s="1687" t="s">
        <v>2631</v>
      </c>
      <c r="F1" s="1687"/>
      <c r="G1" s="1687"/>
      <c r="H1" s="1687"/>
      <c r="I1" s="1687"/>
      <c r="J1" s="1687"/>
      <c r="K1" s="99"/>
      <c r="L1" s="100"/>
      <c r="M1" s="101"/>
    </row>
    <row r="2" spans="1:13" s="409" customFormat="1" ht="15.75" customHeight="1" x14ac:dyDescent="0.25">
      <c r="A2" s="1720" t="s">
        <v>2783</v>
      </c>
      <c r="B2" s="1720"/>
      <c r="C2" s="1720"/>
      <c r="D2" s="1720"/>
      <c r="E2" s="1720"/>
      <c r="F2" s="1720"/>
      <c r="G2" s="1720"/>
      <c r="H2" s="1720"/>
      <c r="I2" s="1720"/>
      <c r="J2" s="1720"/>
      <c r="K2" s="81"/>
      <c r="L2" s="1465"/>
      <c r="M2" s="81"/>
    </row>
    <row r="3" spans="1:13" s="409" customFormat="1" ht="15.75" customHeight="1" x14ac:dyDescent="0.25">
      <c r="A3" s="1721" t="s">
        <v>3506</v>
      </c>
      <c r="B3" s="1720"/>
      <c r="C3" s="1720"/>
      <c r="D3" s="1720"/>
      <c r="E3" s="1720"/>
      <c r="F3" s="1720"/>
      <c r="G3" s="1720"/>
      <c r="H3" s="1720"/>
      <c r="I3" s="1720"/>
      <c r="J3" s="1720"/>
      <c r="K3" s="456"/>
      <c r="L3" s="1465"/>
      <c r="M3" s="81"/>
    </row>
    <row r="4" spans="1:13" s="409" customFormat="1" ht="15" customHeight="1" thickBot="1" x14ac:dyDescent="0.3">
      <c r="A4" s="1722"/>
      <c r="B4" s="1722"/>
      <c r="C4" s="1722"/>
      <c r="D4" s="1722"/>
      <c r="E4" s="1722"/>
      <c r="F4" s="1722"/>
      <c r="G4" s="1722"/>
      <c r="H4" s="1722"/>
      <c r="I4" s="1722"/>
      <c r="J4" s="1722"/>
      <c r="K4" s="81"/>
      <c r="L4" s="1465"/>
      <c r="M4" s="81"/>
    </row>
    <row r="5" spans="1:13" s="105" customFormat="1" ht="60" customHeight="1" thickBot="1" x14ac:dyDescent="0.3">
      <c r="A5" s="1315" t="s">
        <v>486</v>
      </c>
      <c r="B5" s="1316" t="s">
        <v>0</v>
      </c>
      <c r="C5" s="1317" t="s">
        <v>1</v>
      </c>
      <c r="D5" s="1316" t="s">
        <v>2</v>
      </c>
      <c r="E5" s="1318" t="s">
        <v>2726</v>
      </c>
      <c r="F5" s="1318" t="s">
        <v>760</v>
      </c>
      <c r="G5" s="1318" t="s">
        <v>761</v>
      </c>
      <c r="H5" s="1318" t="s">
        <v>762</v>
      </c>
      <c r="I5" s="1318" t="s">
        <v>4409</v>
      </c>
      <c r="J5" s="1319" t="s">
        <v>4410</v>
      </c>
      <c r="K5" s="104"/>
      <c r="L5" s="104"/>
      <c r="M5" s="104"/>
    </row>
    <row r="6" spans="1:13" s="108" customFormat="1" ht="12.75" x14ac:dyDescent="0.25">
      <c r="A6" s="1020" t="s">
        <v>487</v>
      </c>
      <c r="B6" s="820" t="s">
        <v>2784</v>
      </c>
      <c r="C6" s="1716" t="s">
        <v>2795</v>
      </c>
      <c r="D6" s="109" t="s">
        <v>1151</v>
      </c>
      <c r="E6" s="847">
        <v>1</v>
      </c>
      <c r="F6" s="34">
        <v>30</v>
      </c>
      <c r="G6" s="110">
        <f>E6*F6</f>
        <v>30</v>
      </c>
      <c r="H6" s="821" t="s">
        <v>3633</v>
      </c>
      <c r="I6" s="818"/>
      <c r="J6" s="1021">
        <f>ROUND(I6,2)*G6</f>
        <v>0</v>
      </c>
      <c r="K6" s="95"/>
      <c r="L6" s="95"/>
      <c r="M6" s="95"/>
    </row>
    <row r="7" spans="1:13" s="108" customFormat="1" ht="12.75" x14ac:dyDescent="0.25">
      <c r="A7" s="1003" t="s">
        <v>488</v>
      </c>
      <c r="B7" s="86" t="s">
        <v>2785</v>
      </c>
      <c r="C7" s="1716"/>
      <c r="D7" s="46" t="s">
        <v>1152</v>
      </c>
      <c r="E7" s="87">
        <v>1</v>
      </c>
      <c r="F7" s="28">
        <v>30</v>
      </c>
      <c r="G7" s="87">
        <f t="shared" ref="G7:G15" si="0">E7*F7</f>
        <v>30</v>
      </c>
      <c r="H7" s="678" t="s">
        <v>3633</v>
      </c>
      <c r="I7" s="88"/>
      <c r="J7" s="1004">
        <f t="shared" ref="J7:J15" si="1">ROUND(I7,2)*G7</f>
        <v>0</v>
      </c>
      <c r="K7" s="95"/>
      <c r="L7" s="95"/>
      <c r="M7" s="95"/>
    </row>
    <row r="8" spans="1:13" s="108" customFormat="1" ht="12.75" x14ac:dyDescent="0.25">
      <c r="A8" s="1003" t="s">
        <v>489</v>
      </c>
      <c r="B8" s="86" t="s">
        <v>2786</v>
      </c>
      <c r="C8" s="1716"/>
      <c r="D8" s="46" t="s">
        <v>2794</v>
      </c>
      <c r="E8" s="87">
        <v>1</v>
      </c>
      <c r="F8" s="28">
        <v>30</v>
      </c>
      <c r="G8" s="87">
        <f t="shared" si="0"/>
        <v>30</v>
      </c>
      <c r="H8" s="678" t="s">
        <v>3633</v>
      </c>
      <c r="I8" s="88"/>
      <c r="J8" s="1004">
        <f t="shared" si="1"/>
        <v>0</v>
      </c>
      <c r="K8" s="95"/>
      <c r="L8" s="95"/>
      <c r="M8" s="95"/>
    </row>
    <row r="9" spans="1:13" s="108" customFormat="1" ht="12.75" x14ac:dyDescent="0.25">
      <c r="A9" s="1003" t="s">
        <v>490</v>
      </c>
      <c r="B9" s="86" t="s">
        <v>2787</v>
      </c>
      <c r="C9" s="1716"/>
      <c r="D9" s="46" t="s">
        <v>1154</v>
      </c>
      <c r="E9" s="87">
        <v>1</v>
      </c>
      <c r="F9" s="28">
        <v>30</v>
      </c>
      <c r="G9" s="87">
        <f t="shared" si="0"/>
        <v>30</v>
      </c>
      <c r="H9" s="678" t="s">
        <v>3633</v>
      </c>
      <c r="I9" s="88"/>
      <c r="J9" s="1004">
        <f t="shared" si="1"/>
        <v>0</v>
      </c>
      <c r="K9" s="95"/>
      <c r="L9" s="95"/>
      <c r="M9" s="95"/>
    </row>
    <row r="10" spans="1:13" s="108" customFormat="1" ht="12.75" x14ac:dyDescent="0.25">
      <c r="A10" s="1003" t="s">
        <v>491</v>
      </c>
      <c r="B10" s="86" t="s">
        <v>2788</v>
      </c>
      <c r="C10" s="1717"/>
      <c r="D10" s="109" t="s">
        <v>1155</v>
      </c>
      <c r="E10" s="87">
        <v>1</v>
      </c>
      <c r="F10" s="28">
        <v>30</v>
      </c>
      <c r="G10" s="87">
        <f t="shared" si="0"/>
        <v>30</v>
      </c>
      <c r="H10" s="678" t="s">
        <v>3633</v>
      </c>
      <c r="I10" s="88"/>
      <c r="J10" s="1004">
        <f t="shared" si="1"/>
        <v>0</v>
      </c>
      <c r="K10" s="95"/>
      <c r="L10" s="95"/>
      <c r="M10" s="95"/>
    </row>
    <row r="11" spans="1:13" s="108" customFormat="1" ht="12.75" x14ac:dyDescent="0.25">
      <c r="A11" s="1003" t="s">
        <v>492</v>
      </c>
      <c r="B11" s="86" t="s">
        <v>2789</v>
      </c>
      <c r="C11" s="1718" t="s">
        <v>3507</v>
      </c>
      <c r="D11" s="46" t="s">
        <v>1156</v>
      </c>
      <c r="E11" s="110">
        <v>1</v>
      </c>
      <c r="F11" s="31">
        <v>30</v>
      </c>
      <c r="G11" s="87">
        <f t="shared" si="0"/>
        <v>30</v>
      </c>
      <c r="H11" s="678" t="s">
        <v>3633</v>
      </c>
      <c r="I11" s="88"/>
      <c r="J11" s="1004">
        <f t="shared" si="1"/>
        <v>0</v>
      </c>
      <c r="K11" s="95"/>
      <c r="L11" s="95"/>
      <c r="M11" s="95"/>
    </row>
    <row r="12" spans="1:13" s="108" customFormat="1" ht="12.75" x14ac:dyDescent="0.25">
      <c r="A12" s="1003" t="s">
        <v>493</v>
      </c>
      <c r="B12" s="86" t="s">
        <v>2790</v>
      </c>
      <c r="C12" s="1718"/>
      <c r="D12" s="109" t="s">
        <v>1157</v>
      </c>
      <c r="E12" s="847">
        <v>1</v>
      </c>
      <c r="F12" s="34">
        <v>30</v>
      </c>
      <c r="G12" s="87">
        <f t="shared" si="0"/>
        <v>30</v>
      </c>
      <c r="H12" s="678" t="s">
        <v>3633</v>
      </c>
      <c r="I12" s="88"/>
      <c r="J12" s="1004">
        <f t="shared" si="1"/>
        <v>0</v>
      </c>
      <c r="K12" s="95"/>
      <c r="L12" s="95"/>
      <c r="M12" s="95"/>
    </row>
    <row r="13" spans="1:13" s="108" customFormat="1" ht="12.75" x14ac:dyDescent="0.25">
      <c r="A13" s="1003" t="s">
        <v>494</v>
      </c>
      <c r="B13" s="86" t="s">
        <v>2791</v>
      </c>
      <c r="C13" s="1718"/>
      <c r="D13" s="46" t="s">
        <v>1158</v>
      </c>
      <c r="E13" s="87">
        <v>1</v>
      </c>
      <c r="F13" s="28">
        <v>30</v>
      </c>
      <c r="G13" s="87">
        <f t="shared" si="0"/>
        <v>30</v>
      </c>
      <c r="H13" s="678" t="s">
        <v>3633</v>
      </c>
      <c r="I13" s="88"/>
      <c r="J13" s="1004">
        <f t="shared" si="1"/>
        <v>0</v>
      </c>
      <c r="K13" s="95"/>
      <c r="L13" s="95"/>
      <c r="M13" s="95"/>
    </row>
    <row r="14" spans="1:13" s="108" customFormat="1" ht="12.75" x14ac:dyDescent="0.25">
      <c r="A14" s="1003" t="s">
        <v>495</v>
      </c>
      <c r="B14" s="86" t="s">
        <v>2792</v>
      </c>
      <c r="C14" s="1718"/>
      <c r="D14" s="46" t="s">
        <v>1159</v>
      </c>
      <c r="E14" s="87">
        <v>1</v>
      </c>
      <c r="F14" s="28">
        <v>30</v>
      </c>
      <c r="G14" s="87">
        <f t="shared" si="0"/>
        <v>30</v>
      </c>
      <c r="H14" s="678" t="s">
        <v>3633</v>
      </c>
      <c r="I14" s="88"/>
      <c r="J14" s="1004">
        <f t="shared" si="1"/>
        <v>0</v>
      </c>
      <c r="K14" s="95"/>
      <c r="L14" s="95"/>
      <c r="M14" s="95"/>
    </row>
    <row r="15" spans="1:13" s="108" customFormat="1" ht="13.5" thickBot="1" x14ac:dyDescent="0.3">
      <c r="A15" s="1005" t="s">
        <v>496</v>
      </c>
      <c r="B15" s="751" t="s">
        <v>2793</v>
      </c>
      <c r="C15" s="1719"/>
      <c r="D15" s="485" t="s">
        <v>2797</v>
      </c>
      <c r="E15" s="753">
        <v>1</v>
      </c>
      <c r="F15" s="401">
        <v>30</v>
      </c>
      <c r="G15" s="753">
        <f t="shared" si="0"/>
        <v>30</v>
      </c>
      <c r="H15" s="754" t="s">
        <v>3633</v>
      </c>
      <c r="I15" s="1006"/>
      <c r="J15" s="755">
        <f t="shared" si="1"/>
        <v>0</v>
      </c>
      <c r="K15" s="95"/>
      <c r="L15" s="95"/>
      <c r="M15" s="95"/>
    </row>
    <row r="16" spans="1:13" s="108" customFormat="1" ht="13.5" thickBot="1" x14ac:dyDescent="0.3">
      <c r="A16" s="92"/>
      <c r="B16" s="92"/>
      <c r="C16" s="92"/>
      <c r="D16" s="93"/>
      <c r="E16" s="94"/>
      <c r="F16" s="94"/>
      <c r="G16" s="94"/>
      <c r="H16" s="94"/>
      <c r="I16" s="575" t="s">
        <v>76</v>
      </c>
      <c r="J16" s="576">
        <f>SUM(J6:J15)</f>
        <v>0</v>
      </c>
      <c r="K16" s="92"/>
      <c r="L16" s="95"/>
      <c r="M16" s="95"/>
    </row>
    <row r="17" spans="1:13" s="102" customFormat="1" ht="15" customHeight="1" x14ac:dyDescent="0.25">
      <c r="A17" s="111"/>
      <c r="B17" s="111"/>
      <c r="C17" s="111"/>
      <c r="D17" s="112"/>
      <c r="E17" s="113"/>
      <c r="F17" s="113"/>
      <c r="G17" s="113"/>
      <c r="H17" s="113"/>
      <c r="I17" s="111"/>
      <c r="J17" s="111"/>
      <c r="K17" s="114"/>
      <c r="L17" s="113"/>
      <c r="M17" s="113"/>
    </row>
    <row r="18" spans="1:13" s="102" customFormat="1" ht="15" customHeight="1" x14ac:dyDescent="0.25">
      <c r="A18" s="101"/>
      <c r="B18" s="101"/>
      <c r="C18" s="101"/>
      <c r="D18" s="101"/>
      <c r="E18" s="100"/>
      <c r="F18" s="100"/>
      <c r="G18" s="100"/>
      <c r="H18" s="100"/>
      <c r="I18" s="101"/>
      <c r="J18" s="101"/>
      <c r="K18" s="101"/>
      <c r="L18" s="100"/>
      <c r="M18" s="101"/>
    </row>
    <row r="19" spans="1:13" s="102" customFormat="1" ht="15" customHeight="1" x14ac:dyDescent="0.25">
      <c r="A19" s="101"/>
      <c r="B19" s="101"/>
      <c r="C19" s="101"/>
      <c r="D19" s="101"/>
      <c r="E19" s="100"/>
      <c r="F19" s="100"/>
      <c r="G19" s="100"/>
      <c r="H19" s="100"/>
      <c r="I19" s="101"/>
      <c r="J19" s="101"/>
      <c r="K19" s="101"/>
      <c r="L19" s="100"/>
      <c r="M19" s="101"/>
    </row>
    <row r="20" spans="1:13" s="102" customFormat="1" ht="15" customHeight="1" x14ac:dyDescent="0.25">
      <c r="A20" s="101"/>
      <c r="B20" s="101"/>
      <c r="C20" s="101"/>
      <c r="D20" s="101"/>
      <c r="E20" s="100"/>
      <c r="F20" s="100"/>
      <c r="G20" s="100"/>
      <c r="H20" s="100"/>
      <c r="I20" s="101"/>
      <c r="J20" s="101"/>
      <c r="K20" s="101"/>
      <c r="L20" s="100"/>
      <c r="M20" s="101"/>
    </row>
    <row r="21" spans="1:13" s="102" customFormat="1" ht="15" customHeight="1" x14ac:dyDescent="0.25">
      <c r="A21" s="103"/>
      <c r="B21" s="103"/>
      <c r="C21" s="103"/>
      <c r="D21" s="103"/>
      <c r="E21" s="1463"/>
      <c r="F21" s="1463"/>
      <c r="G21" s="1463"/>
      <c r="H21" s="1463"/>
      <c r="I21" s="103"/>
      <c r="J21" s="103"/>
      <c r="K21" s="103"/>
      <c r="L21" s="1463"/>
      <c r="M21" s="103"/>
    </row>
    <row r="22" spans="1:13" s="102" customFormat="1" ht="15" customHeight="1" x14ac:dyDescent="0.25">
      <c r="A22" s="103"/>
      <c r="B22" s="103"/>
      <c r="C22" s="103"/>
      <c r="D22" s="103"/>
      <c r="E22" s="1463"/>
      <c r="F22" s="1463"/>
      <c r="G22" s="1463"/>
      <c r="H22" s="1463"/>
      <c r="I22" s="103"/>
      <c r="J22" s="103"/>
      <c r="K22" s="103"/>
      <c r="L22" s="1463"/>
      <c r="M22" s="103"/>
    </row>
    <row r="23" spans="1:13" s="102" customFormat="1" ht="15" customHeight="1" x14ac:dyDescent="0.25">
      <c r="A23" s="103"/>
      <c r="B23" s="103"/>
      <c r="C23" s="103"/>
      <c r="D23" s="103"/>
      <c r="E23" s="1463"/>
      <c r="F23" s="1463"/>
      <c r="G23" s="1463"/>
      <c r="H23" s="1463"/>
      <c r="I23" s="103"/>
      <c r="J23" s="103"/>
      <c r="K23" s="103"/>
      <c r="L23" s="1463"/>
      <c r="M23" s="103"/>
    </row>
    <row r="24" spans="1:13" s="102" customFormat="1" ht="15" customHeight="1" x14ac:dyDescent="0.25">
      <c r="A24" s="103"/>
      <c r="B24" s="103"/>
      <c r="C24" s="103"/>
      <c r="D24" s="103"/>
      <c r="E24" s="1463"/>
      <c r="F24" s="1463"/>
      <c r="G24" s="1463"/>
      <c r="H24" s="1463"/>
      <c r="I24" s="103"/>
      <c r="J24" s="103"/>
      <c r="K24" s="103"/>
      <c r="L24" s="1463"/>
      <c r="M24" s="103"/>
    </row>
    <row r="25" spans="1:13" s="102" customFormat="1" ht="15" customHeight="1" x14ac:dyDescent="0.25">
      <c r="A25" s="103"/>
      <c r="B25" s="103"/>
      <c r="C25" s="103"/>
      <c r="D25" s="103"/>
      <c r="E25" s="1463"/>
      <c r="F25" s="1463"/>
      <c r="G25" s="1463"/>
      <c r="H25" s="1463"/>
      <c r="I25" s="103"/>
      <c r="J25" s="103"/>
      <c r="K25" s="103"/>
      <c r="L25" s="1463"/>
      <c r="M25" s="103"/>
    </row>
    <row r="26" spans="1:13" s="102" customFormat="1" ht="15" customHeight="1" x14ac:dyDescent="0.25">
      <c r="A26" s="103"/>
      <c r="B26" s="103"/>
      <c r="C26" s="103"/>
      <c r="D26" s="103"/>
      <c r="E26" s="1463"/>
      <c r="F26" s="1463"/>
      <c r="G26" s="1463"/>
      <c r="H26" s="1463"/>
      <c r="I26" s="103"/>
      <c r="J26" s="103"/>
      <c r="K26" s="103"/>
      <c r="L26" s="1463"/>
      <c r="M26" s="103"/>
    </row>
    <row r="27" spans="1:13" s="102" customFormat="1" ht="15" customHeight="1" x14ac:dyDescent="0.25">
      <c r="A27" s="103"/>
      <c r="B27" s="103"/>
      <c r="C27" s="103"/>
      <c r="D27" s="103"/>
      <c r="E27" s="1463"/>
      <c r="F27" s="1463"/>
      <c r="G27" s="1463"/>
      <c r="H27" s="1463"/>
      <c r="I27" s="103"/>
      <c r="J27" s="103"/>
      <c r="K27" s="103"/>
      <c r="L27" s="1463"/>
      <c r="M27" s="103"/>
    </row>
    <row r="28" spans="1:13" s="102" customFormat="1" ht="15" customHeight="1" x14ac:dyDescent="0.25">
      <c r="A28" s="103"/>
      <c r="B28" s="103"/>
      <c r="C28" s="103"/>
      <c r="D28" s="103"/>
      <c r="E28" s="1463"/>
      <c r="F28" s="1463"/>
      <c r="G28" s="1463"/>
      <c r="H28" s="1463"/>
      <c r="I28" s="103"/>
      <c r="J28" s="103"/>
      <c r="K28" s="103"/>
      <c r="L28" s="1463"/>
      <c r="M28" s="103"/>
    </row>
    <row r="29" spans="1:13" s="102" customFormat="1" ht="15" customHeight="1" x14ac:dyDescent="0.25">
      <c r="A29" s="103"/>
      <c r="B29" s="103"/>
      <c r="C29" s="103"/>
      <c r="D29" s="103"/>
      <c r="E29" s="1463"/>
      <c r="F29" s="1463"/>
      <c r="G29" s="1463"/>
      <c r="H29" s="1463"/>
      <c r="I29" s="103"/>
      <c r="J29" s="103"/>
      <c r="K29" s="103"/>
      <c r="L29" s="1463"/>
      <c r="M29" s="103"/>
    </row>
    <row r="30" spans="1:13" s="102" customFormat="1" ht="15" customHeight="1" x14ac:dyDescent="0.25">
      <c r="A30" s="103"/>
      <c r="B30" s="103"/>
      <c r="C30" s="103"/>
      <c r="D30" s="103"/>
      <c r="E30" s="1463"/>
      <c r="F30" s="1463"/>
      <c r="G30" s="1463"/>
      <c r="H30" s="1463"/>
      <c r="I30" s="103"/>
      <c r="J30" s="103"/>
      <c r="K30" s="103"/>
      <c r="L30" s="1463"/>
      <c r="M30" s="103"/>
    </row>
    <row r="31" spans="1:13" s="102" customFormat="1" ht="15" customHeight="1" x14ac:dyDescent="0.25">
      <c r="A31" s="103"/>
      <c r="B31" s="103"/>
      <c r="C31" s="103"/>
      <c r="D31" s="103"/>
      <c r="E31" s="1463"/>
      <c r="F31" s="1463"/>
      <c r="G31" s="1463"/>
      <c r="H31" s="1463"/>
      <c r="I31" s="103"/>
      <c r="J31" s="103"/>
      <c r="K31" s="103"/>
      <c r="L31" s="1463"/>
      <c r="M31" s="103"/>
    </row>
    <row r="32" spans="1:13" s="102" customFormat="1" ht="15" customHeight="1" x14ac:dyDescent="0.25">
      <c r="A32" s="103"/>
      <c r="B32" s="103"/>
      <c r="C32" s="103"/>
      <c r="D32" s="103"/>
      <c r="E32" s="1463"/>
      <c r="F32" s="1463"/>
      <c r="G32" s="1463"/>
      <c r="H32" s="1463"/>
      <c r="I32" s="103"/>
      <c r="J32" s="103"/>
      <c r="K32" s="103"/>
      <c r="L32" s="1463"/>
      <c r="M32" s="103"/>
    </row>
    <row r="33" spans="1:13" s="102" customFormat="1" ht="15" customHeight="1" x14ac:dyDescent="0.25">
      <c r="A33" s="103"/>
      <c r="B33" s="103"/>
      <c r="C33" s="103"/>
      <c r="D33" s="103"/>
      <c r="E33" s="1463"/>
      <c r="F33" s="1463"/>
      <c r="G33" s="1463"/>
      <c r="H33" s="1463"/>
      <c r="I33" s="103"/>
      <c r="J33" s="103"/>
      <c r="K33" s="103"/>
      <c r="L33" s="1463"/>
      <c r="M33" s="103"/>
    </row>
    <row r="34" spans="1:13" s="102" customFormat="1" x14ac:dyDescent="0.25">
      <c r="A34" s="103"/>
      <c r="B34" s="103"/>
      <c r="C34" s="103"/>
      <c r="D34" s="103"/>
      <c r="E34" s="1463"/>
      <c r="F34" s="1463"/>
      <c r="G34" s="1463"/>
      <c r="H34" s="1463"/>
      <c r="I34" s="103"/>
      <c r="J34" s="103"/>
      <c r="K34" s="103"/>
      <c r="L34" s="1463"/>
      <c r="M34" s="103"/>
    </row>
    <row r="35" spans="1:13" s="102" customFormat="1" x14ac:dyDescent="0.25">
      <c r="A35" s="103"/>
      <c r="B35" s="103"/>
      <c r="C35" s="103"/>
      <c r="D35" s="103"/>
      <c r="E35" s="1463"/>
      <c r="F35" s="1463"/>
      <c r="G35" s="1463"/>
      <c r="H35" s="1463"/>
      <c r="I35" s="103"/>
      <c r="J35" s="103"/>
      <c r="K35" s="103"/>
      <c r="L35" s="1463"/>
      <c r="M35" s="103"/>
    </row>
    <row r="36" spans="1:13" s="102" customFormat="1" x14ac:dyDescent="0.25">
      <c r="A36" s="103"/>
      <c r="B36" s="103"/>
      <c r="C36" s="103"/>
      <c r="D36" s="103"/>
      <c r="E36" s="1463"/>
      <c r="F36" s="1463"/>
      <c r="G36" s="1463"/>
      <c r="H36" s="1463"/>
      <c r="I36" s="103"/>
      <c r="J36" s="103"/>
      <c r="K36" s="103"/>
      <c r="L36" s="1463"/>
      <c r="M36" s="103"/>
    </row>
    <row r="37" spans="1:13" s="102" customFormat="1" x14ac:dyDescent="0.25">
      <c r="A37" s="103"/>
      <c r="B37" s="103"/>
      <c r="C37" s="103"/>
      <c r="D37" s="103"/>
      <c r="E37" s="1463"/>
      <c r="F37" s="1463"/>
      <c r="G37" s="1463"/>
      <c r="H37" s="1463"/>
      <c r="I37" s="103"/>
      <c r="J37" s="103"/>
      <c r="K37" s="103"/>
      <c r="L37" s="1463"/>
      <c r="M37" s="103"/>
    </row>
    <row r="38" spans="1:13" s="102" customFormat="1" x14ac:dyDescent="0.25">
      <c r="A38" s="103"/>
      <c r="B38" s="103"/>
      <c r="C38" s="103"/>
      <c r="D38" s="103"/>
      <c r="E38" s="1463"/>
      <c r="F38" s="1463"/>
      <c r="G38" s="1463"/>
      <c r="H38" s="1463"/>
      <c r="I38" s="103"/>
      <c r="J38" s="103"/>
      <c r="K38" s="103"/>
      <c r="L38" s="1463"/>
      <c r="M38" s="103"/>
    </row>
    <row r="39" spans="1:13" s="102" customFormat="1" x14ac:dyDescent="0.25">
      <c r="A39" s="103"/>
      <c r="B39" s="103"/>
      <c r="C39" s="103"/>
      <c r="D39" s="103"/>
      <c r="E39" s="1463"/>
      <c r="F39" s="1463"/>
      <c r="G39" s="1463"/>
      <c r="H39" s="1463"/>
      <c r="I39" s="103"/>
      <c r="J39" s="103"/>
      <c r="K39" s="103"/>
      <c r="L39" s="1463"/>
      <c r="M39" s="103"/>
    </row>
  </sheetData>
  <sheetProtection algorithmName="SHA-512" hashValue="Sh27247/CknzD4cNqMy9s2rXRRbx6CoPjUKYeQZTJe9Tf8OKXqY8HNpr8uXQW2r78tkASP732GtDZIRMoQ3mTA==" saltValue="ZNoRhQCvq9Sib/fskzKWzA==" spinCount="100000" sheet="1" objects="1" scenarios="1" sort="0" autoFilter="0" pivotTables="0"/>
  <mergeCells count="7">
    <mergeCell ref="C6:C10"/>
    <mergeCell ref="C11:C15"/>
    <mergeCell ref="A1:D1"/>
    <mergeCell ref="E1:J1"/>
    <mergeCell ref="A2:J2"/>
    <mergeCell ref="A3:J3"/>
    <mergeCell ref="A4:J4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>
    <tabColor rgb="FFFF0000"/>
    <pageSetUpPr fitToPage="1"/>
  </sheetPr>
  <dimension ref="A1:Q98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03" customWidth="1"/>
    <col min="2" max="2" width="10.7109375" style="103" customWidth="1"/>
    <col min="3" max="3" width="12.7109375" style="103" customWidth="1"/>
    <col min="4" max="4" width="70.7109375" style="103" customWidth="1"/>
    <col min="5" max="6" width="8.7109375" style="1463" customWidth="1"/>
    <col min="7" max="7" width="13.7109375" style="1463" customWidth="1"/>
    <col min="8" max="8" width="15.7109375" style="1463" customWidth="1"/>
    <col min="9" max="9" width="14.7109375" style="103" customWidth="1"/>
    <col min="10" max="10" width="15.7109375" style="103" customWidth="1"/>
    <col min="11" max="11" width="10.42578125" style="103" customWidth="1"/>
    <col min="12" max="12" width="16.85546875" style="1463" customWidth="1"/>
    <col min="13" max="13" width="17.7109375" style="103" customWidth="1"/>
    <col min="14" max="16384" width="9.140625" style="103"/>
  </cols>
  <sheetData>
    <row r="1" spans="1:13" s="102" customFormat="1" ht="54" customHeight="1" x14ac:dyDescent="0.25">
      <c r="A1" s="1686"/>
      <c r="B1" s="1686"/>
      <c r="C1" s="1686"/>
      <c r="D1" s="1686"/>
      <c r="E1" s="1687" t="s">
        <v>2632</v>
      </c>
      <c r="F1" s="1687"/>
      <c r="G1" s="1687"/>
      <c r="H1" s="1687"/>
      <c r="I1" s="1687"/>
      <c r="J1" s="1687"/>
      <c r="K1" s="99"/>
      <c r="L1" s="100"/>
      <c r="M1" s="101"/>
    </row>
    <row r="2" spans="1:13" s="409" customFormat="1" ht="15.75" customHeight="1" x14ac:dyDescent="0.25">
      <c r="A2" s="1720" t="s">
        <v>2783</v>
      </c>
      <c r="B2" s="1720"/>
      <c r="C2" s="1720"/>
      <c r="D2" s="1720"/>
      <c r="E2" s="1720"/>
      <c r="F2" s="1720"/>
      <c r="G2" s="1720"/>
      <c r="H2" s="1720"/>
      <c r="I2" s="1720"/>
      <c r="J2" s="1720"/>
      <c r="K2" s="81"/>
      <c r="L2" s="1465"/>
      <c r="M2" s="81"/>
    </row>
    <row r="3" spans="1:13" s="409" customFormat="1" ht="15.75" customHeight="1" x14ac:dyDescent="0.25">
      <c r="A3" s="1720" t="s">
        <v>3508</v>
      </c>
      <c r="B3" s="1720"/>
      <c r="C3" s="1720"/>
      <c r="D3" s="1720"/>
      <c r="E3" s="1720"/>
      <c r="F3" s="1720"/>
      <c r="G3" s="1720"/>
      <c r="H3" s="1720"/>
      <c r="I3" s="1720"/>
      <c r="J3" s="1720"/>
      <c r="K3" s="456"/>
      <c r="L3" s="1465"/>
      <c r="M3" s="81"/>
    </row>
    <row r="4" spans="1:13" s="409" customFormat="1" ht="15" customHeight="1" thickBot="1" x14ac:dyDescent="0.3">
      <c r="A4" s="1722"/>
      <c r="B4" s="1722"/>
      <c r="C4" s="1722"/>
      <c r="D4" s="1722"/>
      <c r="E4" s="1722"/>
      <c r="F4" s="1722"/>
      <c r="G4" s="1722"/>
      <c r="H4" s="1722"/>
      <c r="I4" s="1722"/>
      <c r="J4" s="1722"/>
      <c r="K4" s="81"/>
      <c r="L4" s="1465"/>
      <c r="M4" s="81"/>
    </row>
    <row r="5" spans="1:13" s="105" customFormat="1" ht="60" customHeight="1" thickBot="1" x14ac:dyDescent="0.3">
      <c r="A5" s="1315" t="s">
        <v>486</v>
      </c>
      <c r="B5" s="1316" t="s">
        <v>0</v>
      </c>
      <c r="C5" s="1317" t="s">
        <v>1</v>
      </c>
      <c r="D5" s="1316" t="s">
        <v>2</v>
      </c>
      <c r="E5" s="1318" t="s">
        <v>2726</v>
      </c>
      <c r="F5" s="1318" t="s">
        <v>760</v>
      </c>
      <c r="G5" s="1318" t="s">
        <v>761</v>
      </c>
      <c r="H5" s="1318" t="s">
        <v>762</v>
      </c>
      <c r="I5" s="1318" t="s">
        <v>4409</v>
      </c>
      <c r="J5" s="1319" t="s">
        <v>4410</v>
      </c>
      <c r="K5" s="104"/>
      <c r="L5" s="104"/>
      <c r="M5" s="104"/>
    </row>
    <row r="6" spans="1:13" s="108" customFormat="1" ht="25.5" x14ac:dyDescent="0.25">
      <c r="A6" s="1038" t="s">
        <v>487</v>
      </c>
      <c r="B6" s="820" t="s">
        <v>1162</v>
      </c>
      <c r="C6" s="489" t="s">
        <v>232</v>
      </c>
      <c r="D6" s="1320" t="s">
        <v>3888</v>
      </c>
      <c r="E6" s="110">
        <v>2</v>
      </c>
      <c r="F6" s="31">
        <v>14</v>
      </c>
      <c r="G6" s="110">
        <f>E6*F6</f>
        <v>28</v>
      </c>
      <c r="H6" s="821" t="s">
        <v>3634</v>
      </c>
      <c r="I6" s="818"/>
      <c r="J6" s="1021">
        <f>ROUND(I6,2)*G6</f>
        <v>0</v>
      </c>
      <c r="K6" s="95"/>
      <c r="L6" s="95"/>
      <c r="M6" s="95"/>
    </row>
    <row r="7" spans="1:13" s="108" customFormat="1" ht="25.5" x14ac:dyDescent="0.25">
      <c r="A7" s="1012" t="s">
        <v>488</v>
      </c>
      <c r="B7" s="86" t="s">
        <v>1165</v>
      </c>
      <c r="C7" s="46" t="s">
        <v>232</v>
      </c>
      <c r="D7" s="577" t="s">
        <v>3889</v>
      </c>
      <c r="E7" s="87">
        <v>2</v>
      </c>
      <c r="F7" s="28">
        <v>14</v>
      </c>
      <c r="G7" s="87">
        <f t="shared" ref="G7:G70" si="0">E7*F7</f>
        <v>28</v>
      </c>
      <c r="H7" s="678" t="s">
        <v>3634</v>
      </c>
      <c r="I7" s="88"/>
      <c r="J7" s="1004">
        <f t="shared" ref="J7:J70" si="1">ROUND(I7,2)*G7</f>
        <v>0</v>
      </c>
      <c r="K7" s="95"/>
      <c r="L7" s="95"/>
      <c r="M7" s="95"/>
    </row>
    <row r="8" spans="1:13" s="108" customFormat="1" ht="25.5" x14ac:dyDescent="0.25">
      <c r="A8" s="1012" t="s">
        <v>489</v>
      </c>
      <c r="B8" s="86" t="s">
        <v>1167</v>
      </c>
      <c r="C8" s="46" t="s">
        <v>232</v>
      </c>
      <c r="D8" s="577" t="s">
        <v>3890</v>
      </c>
      <c r="E8" s="87">
        <v>2</v>
      </c>
      <c r="F8" s="28">
        <v>14</v>
      </c>
      <c r="G8" s="87">
        <f t="shared" si="0"/>
        <v>28</v>
      </c>
      <c r="H8" s="678" t="s">
        <v>3634</v>
      </c>
      <c r="I8" s="88"/>
      <c r="J8" s="1004">
        <f t="shared" si="1"/>
        <v>0</v>
      </c>
      <c r="K8" s="95"/>
      <c r="L8" s="95"/>
      <c r="M8" s="95"/>
    </row>
    <row r="9" spans="1:13" s="108" customFormat="1" ht="25.5" x14ac:dyDescent="0.25">
      <c r="A9" s="1012" t="s">
        <v>490</v>
      </c>
      <c r="B9" s="86" t="s">
        <v>1169</v>
      </c>
      <c r="C9" s="46" t="s">
        <v>232</v>
      </c>
      <c r="D9" s="577" t="s">
        <v>3891</v>
      </c>
      <c r="E9" s="87">
        <v>2</v>
      </c>
      <c r="F9" s="28">
        <v>14</v>
      </c>
      <c r="G9" s="87">
        <f t="shared" si="0"/>
        <v>28</v>
      </c>
      <c r="H9" s="678" t="s">
        <v>3634</v>
      </c>
      <c r="I9" s="88"/>
      <c r="J9" s="1004">
        <f t="shared" si="1"/>
        <v>0</v>
      </c>
      <c r="K9" s="95"/>
      <c r="L9" s="95"/>
      <c r="M9" s="95"/>
    </row>
    <row r="10" spans="1:13" s="108" customFormat="1" ht="25.5" x14ac:dyDescent="0.25">
      <c r="A10" s="1012" t="s">
        <v>491</v>
      </c>
      <c r="B10" s="86" t="s">
        <v>1171</v>
      </c>
      <c r="C10" s="46" t="s">
        <v>232</v>
      </c>
      <c r="D10" s="577" t="s">
        <v>3892</v>
      </c>
      <c r="E10" s="87">
        <v>2</v>
      </c>
      <c r="F10" s="28">
        <v>14</v>
      </c>
      <c r="G10" s="87">
        <f t="shared" si="0"/>
        <v>28</v>
      </c>
      <c r="H10" s="678" t="s">
        <v>3634</v>
      </c>
      <c r="I10" s="88"/>
      <c r="J10" s="1004">
        <f t="shared" si="1"/>
        <v>0</v>
      </c>
      <c r="K10" s="95"/>
      <c r="L10" s="95"/>
      <c r="M10" s="95"/>
    </row>
    <row r="11" spans="1:13" s="108" customFormat="1" ht="25.5" x14ac:dyDescent="0.25">
      <c r="A11" s="1012" t="s">
        <v>492</v>
      </c>
      <c r="B11" s="86" t="s">
        <v>1172</v>
      </c>
      <c r="C11" s="46" t="s">
        <v>232</v>
      </c>
      <c r="D11" s="577" t="s">
        <v>3893</v>
      </c>
      <c r="E11" s="87">
        <v>2</v>
      </c>
      <c r="F11" s="28">
        <v>14</v>
      </c>
      <c r="G11" s="87">
        <f t="shared" si="0"/>
        <v>28</v>
      </c>
      <c r="H11" s="678" t="s">
        <v>3634</v>
      </c>
      <c r="I11" s="88"/>
      <c r="J11" s="1004">
        <f t="shared" si="1"/>
        <v>0</v>
      </c>
      <c r="K11" s="95"/>
      <c r="L11" s="95"/>
      <c r="M11" s="95"/>
    </row>
    <row r="12" spans="1:13" s="108" customFormat="1" ht="25.5" x14ac:dyDescent="0.25">
      <c r="A12" s="1012" t="s">
        <v>493</v>
      </c>
      <c r="B12" s="86" t="s">
        <v>1174</v>
      </c>
      <c r="C12" s="46" t="s">
        <v>232</v>
      </c>
      <c r="D12" s="577" t="s">
        <v>3894</v>
      </c>
      <c r="E12" s="87">
        <v>2</v>
      </c>
      <c r="F12" s="28">
        <v>14</v>
      </c>
      <c r="G12" s="87">
        <f t="shared" si="0"/>
        <v>28</v>
      </c>
      <c r="H12" s="678" t="s">
        <v>3634</v>
      </c>
      <c r="I12" s="88"/>
      <c r="J12" s="1004">
        <f t="shared" si="1"/>
        <v>0</v>
      </c>
      <c r="K12" s="95"/>
      <c r="L12" s="95"/>
      <c r="M12" s="95"/>
    </row>
    <row r="13" spans="1:13" s="108" customFormat="1" ht="25.5" x14ac:dyDescent="0.25">
      <c r="A13" s="1012" t="s">
        <v>494</v>
      </c>
      <c r="B13" s="86" t="s">
        <v>1176</v>
      </c>
      <c r="C13" s="46" t="s">
        <v>232</v>
      </c>
      <c r="D13" s="577" t="s">
        <v>3895</v>
      </c>
      <c r="E13" s="87">
        <v>2</v>
      </c>
      <c r="F13" s="28">
        <v>14</v>
      </c>
      <c r="G13" s="87">
        <f t="shared" si="0"/>
        <v>28</v>
      </c>
      <c r="H13" s="678" t="s">
        <v>3634</v>
      </c>
      <c r="I13" s="88"/>
      <c r="J13" s="1004">
        <f t="shared" si="1"/>
        <v>0</v>
      </c>
      <c r="K13" s="95"/>
      <c r="L13" s="95"/>
      <c r="M13" s="95"/>
    </row>
    <row r="14" spans="1:13" s="108" customFormat="1" ht="25.5" x14ac:dyDescent="0.25">
      <c r="A14" s="1012" t="s">
        <v>495</v>
      </c>
      <c r="B14" s="86" t="s">
        <v>1178</v>
      </c>
      <c r="C14" s="46" t="s">
        <v>232</v>
      </c>
      <c r="D14" s="577" t="s">
        <v>192</v>
      </c>
      <c r="E14" s="87">
        <v>1</v>
      </c>
      <c r="F14" s="28">
        <v>14</v>
      </c>
      <c r="G14" s="87">
        <f t="shared" si="0"/>
        <v>14</v>
      </c>
      <c r="H14" s="678" t="s">
        <v>3633</v>
      </c>
      <c r="I14" s="88"/>
      <c r="J14" s="1004">
        <f t="shared" si="1"/>
        <v>0</v>
      </c>
      <c r="K14" s="95"/>
      <c r="L14" s="95"/>
      <c r="M14" s="95"/>
    </row>
    <row r="15" spans="1:13" s="108" customFormat="1" ht="25.5" x14ac:dyDescent="0.25">
      <c r="A15" s="1012" t="s">
        <v>496</v>
      </c>
      <c r="B15" s="86" t="s">
        <v>1180</v>
      </c>
      <c r="C15" s="46" t="s">
        <v>232</v>
      </c>
      <c r="D15" s="577" t="s">
        <v>3896</v>
      </c>
      <c r="E15" s="87">
        <v>1</v>
      </c>
      <c r="F15" s="28">
        <v>14</v>
      </c>
      <c r="G15" s="87">
        <f t="shared" si="0"/>
        <v>14</v>
      </c>
      <c r="H15" s="678" t="s">
        <v>3633</v>
      </c>
      <c r="I15" s="88"/>
      <c r="J15" s="1004">
        <f t="shared" si="1"/>
        <v>0</v>
      </c>
      <c r="K15" s="95"/>
      <c r="L15" s="95"/>
      <c r="M15" s="95"/>
    </row>
    <row r="16" spans="1:13" s="108" customFormat="1" ht="25.5" x14ac:dyDescent="0.25">
      <c r="A16" s="1012" t="s">
        <v>497</v>
      </c>
      <c r="B16" s="86" t="s">
        <v>1182</v>
      </c>
      <c r="C16" s="46" t="s">
        <v>232</v>
      </c>
      <c r="D16" s="577" t="s">
        <v>3897</v>
      </c>
      <c r="E16" s="87">
        <v>1</v>
      </c>
      <c r="F16" s="28">
        <v>14</v>
      </c>
      <c r="G16" s="87">
        <f t="shared" si="0"/>
        <v>14</v>
      </c>
      <c r="H16" s="678" t="s">
        <v>3633</v>
      </c>
      <c r="I16" s="88"/>
      <c r="J16" s="1004">
        <f t="shared" si="1"/>
        <v>0</v>
      </c>
      <c r="K16" s="95"/>
      <c r="L16" s="95"/>
      <c r="M16" s="95"/>
    </row>
    <row r="17" spans="1:13" s="108" customFormat="1" ht="25.5" x14ac:dyDescent="0.25">
      <c r="A17" s="1012" t="s">
        <v>498</v>
      </c>
      <c r="B17" s="86" t="s">
        <v>1184</v>
      </c>
      <c r="C17" s="46" t="s">
        <v>232</v>
      </c>
      <c r="D17" s="578" t="s">
        <v>184</v>
      </c>
      <c r="E17" s="87">
        <v>2</v>
      </c>
      <c r="F17" s="28">
        <v>14</v>
      </c>
      <c r="G17" s="87">
        <f t="shared" si="0"/>
        <v>28</v>
      </c>
      <c r="H17" s="678" t="s">
        <v>3634</v>
      </c>
      <c r="I17" s="88"/>
      <c r="J17" s="1004">
        <f t="shared" si="1"/>
        <v>0</v>
      </c>
      <c r="K17" s="95"/>
      <c r="L17" s="95"/>
      <c r="M17" s="95"/>
    </row>
    <row r="18" spans="1:13" s="108" customFormat="1" ht="25.5" x14ac:dyDescent="0.25">
      <c r="A18" s="1012" t="s">
        <v>499</v>
      </c>
      <c r="B18" s="86" t="s">
        <v>1186</v>
      </c>
      <c r="C18" s="46" t="s">
        <v>232</v>
      </c>
      <c r="D18" s="577" t="s">
        <v>185</v>
      </c>
      <c r="E18" s="87">
        <v>1</v>
      </c>
      <c r="F18" s="28">
        <v>14</v>
      </c>
      <c r="G18" s="87">
        <f t="shared" si="0"/>
        <v>14</v>
      </c>
      <c r="H18" s="678" t="s">
        <v>3633</v>
      </c>
      <c r="I18" s="88"/>
      <c r="J18" s="1004">
        <f t="shared" si="1"/>
        <v>0</v>
      </c>
      <c r="K18" s="95"/>
      <c r="L18" s="95"/>
      <c r="M18" s="95"/>
    </row>
    <row r="19" spans="1:13" s="108" customFormat="1" ht="25.5" x14ac:dyDescent="0.25">
      <c r="A19" s="1012" t="s">
        <v>500</v>
      </c>
      <c r="B19" s="86" t="s">
        <v>1188</v>
      </c>
      <c r="C19" s="46" t="s">
        <v>232</v>
      </c>
      <c r="D19" s="577" t="s">
        <v>3898</v>
      </c>
      <c r="E19" s="87">
        <v>2</v>
      </c>
      <c r="F19" s="28">
        <v>14</v>
      </c>
      <c r="G19" s="87">
        <f t="shared" si="0"/>
        <v>28</v>
      </c>
      <c r="H19" s="678" t="s">
        <v>3634</v>
      </c>
      <c r="I19" s="88"/>
      <c r="J19" s="1004">
        <f t="shared" si="1"/>
        <v>0</v>
      </c>
      <c r="K19" s="95"/>
      <c r="L19" s="95"/>
      <c r="M19" s="95"/>
    </row>
    <row r="20" spans="1:13" s="108" customFormat="1" ht="25.5" x14ac:dyDescent="0.25">
      <c r="A20" s="1012" t="s">
        <v>501</v>
      </c>
      <c r="B20" s="86" t="s">
        <v>1190</v>
      </c>
      <c r="C20" s="46" t="s">
        <v>232</v>
      </c>
      <c r="D20" s="577" t="s">
        <v>3899</v>
      </c>
      <c r="E20" s="87">
        <v>2</v>
      </c>
      <c r="F20" s="28">
        <v>14</v>
      </c>
      <c r="G20" s="87">
        <f t="shared" si="0"/>
        <v>28</v>
      </c>
      <c r="H20" s="678" t="s">
        <v>3634</v>
      </c>
      <c r="I20" s="88"/>
      <c r="J20" s="1004">
        <f t="shared" si="1"/>
        <v>0</v>
      </c>
      <c r="K20" s="95"/>
      <c r="L20" s="95"/>
      <c r="M20" s="95"/>
    </row>
    <row r="21" spans="1:13" s="108" customFormat="1" ht="25.5" x14ac:dyDescent="0.25">
      <c r="A21" s="1012" t="s">
        <v>502</v>
      </c>
      <c r="B21" s="86" t="s">
        <v>1192</v>
      </c>
      <c r="C21" s="46" t="s">
        <v>232</v>
      </c>
      <c r="D21" s="577" t="s">
        <v>3900</v>
      </c>
      <c r="E21" s="87">
        <v>2</v>
      </c>
      <c r="F21" s="28">
        <v>14</v>
      </c>
      <c r="G21" s="87">
        <f t="shared" si="0"/>
        <v>28</v>
      </c>
      <c r="H21" s="678" t="s">
        <v>3634</v>
      </c>
      <c r="I21" s="88"/>
      <c r="J21" s="1004">
        <f t="shared" si="1"/>
        <v>0</v>
      </c>
      <c r="K21" s="95"/>
      <c r="L21" s="95"/>
      <c r="M21" s="95"/>
    </row>
    <row r="22" spans="1:13" s="108" customFormat="1" ht="25.5" x14ac:dyDescent="0.25">
      <c r="A22" s="1012" t="s">
        <v>503</v>
      </c>
      <c r="B22" s="86" t="s">
        <v>1193</v>
      </c>
      <c r="C22" s="46" t="s">
        <v>232</v>
      </c>
      <c r="D22" s="578" t="s">
        <v>181</v>
      </c>
      <c r="E22" s="87">
        <v>1</v>
      </c>
      <c r="F22" s="28">
        <v>14</v>
      </c>
      <c r="G22" s="87">
        <f t="shared" si="0"/>
        <v>14</v>
      </c>
      <c r="H22" s="678" t="s">
        <v>3633</v>
      </c>
      <c r="I22" s="88"/>
      <c r="J22" s="1004">
        <f t="shared" si="1"/>
        <v>0</v>
      </c>
      <c r="K22" s="95"/>
      <c r="L22" s="95"/>
      <c r="M22" s="95"/>
    </row>
    <row r="23" spans="1:13" s="108" customFormat="1" ht="25.5" x14ac:dyDescent="0.25">
      <c r="A23" s="1012" t="s">
        <v>504</v>
      </c>
      <c r="B23" s="86" t="s">
        <v>1195</v>
      </c>
      <c r="C23" s="46" t="s">
        <v>232</v>
      </c>
      <c r="D23" s="577" t="s">
        <v>182</v>
      </c>
      <c r="E23" s="87">
        <v>1</v>
      </c>
      <c r="F23" s="28">
        <v>14</v>
      </c>
      <c r="G23" s="87">
        <f t="shared" si="0"/>
        <v>14</v>
      </c>
      <c r="H23" s="678" t="s">
        <v>3633</v>
      </c>
      <c r="I23" s="88"/>
      <c r="J23" s="1004">
        <f t="shared" si="1"/>
        <v>0</v>
      </c>
      <c r="K23" s="95"/>
      <c r="L23" s="95"/>
      <c r="M23" s="95"/>
    </row>
    <row r="24" spans="1:13" s="108" customFormat="1" ht="25.5" x14ac:dyDescent="0.25">
      <c r="A24" s="1012" t="s">
        <v>505</v>
      </c>
      <c r="B24" s="86" t="s">
        <v>1197</v>
      </c>
      <c r="C24" s="46" t="s">
        <v>232</v>
      </c>
      <c r="D24" s="577" t="s">
        <v>3901</v>
      </c>
      <c r="E24" s="87">
        <v>2</v>
      </c>
      <c r="F24" s="28">
        <v>14</v>
      </c>
      <c r="G24" s="87">
        <f t="shared" si="0"/>
        <v>28</v>
      </c>
      <c r="H24" s="678" t="s">
        <v>3634</v>
      </c>
      <c r="I24" s="88"/>
      <c r="J24" s="1004">
        <f t="shared" si="1"/>
        <v>0</v>
      </c>
      <c r="K24" s="95"/>
      <c r="L24" s="95"/>
      <c r="M24" s="95"/>
    </row>
    <row r="25" spans="1:13" s="108" customFormat="1" ht="25.5" x14ac:dyDescent="0.25">
      <c r="A25" s="1012" t="s">
        <v>506</v>
      </c>
      <c r="B25" s="86" t="s">
        <v>1199</v>
      </c>
      <c r="C25" s="46" t="s">
        <v>232</v>
      </c>
      <c r="D25" s="577" t="s">
        <v>202</v>
      </c>
      <c r="E25" s="87">
        <v>2</v>
      </c>
      <c r="F25" s="28">
        <v>14</v>
      </c>
      <c r="G25" s="87">
        <f t="shared" si="0"/>
        <v>28</v>
      </c>
      <c r="H25" s="678" t="s">
        <v>3634</v>
      </c>
      <c r="I25" s="88"/>
      <c r="J25" s="1004">
        <f t="shared" si="1"/>
        <v>0</v>
      </c>
      <c r="K25" s="95"/>
      <c r="L25" s="95"/>
      <c r="M25" s="95"/>
    </row>
    <row r="26" spans="1:13" s="108" customFormat="1" ht="25.5" x14ac:dyDescent="0.25">
      <c r="A26" s="1012" t="s">
        <v>507</v>
      </c>
      <c r="B26" s="86" t="s">
        <v>1200</v>
      </c>
      <c r="C26" s="46" t="s">
        <v>232</v>
      </c>
      <c r="D26" s="578" t="s">
        <v>203</v>
      </c>
      <c r="E26" s="87">
        <v>2</v>
      </c>
      <c r="F26" s="28">
        <v>14</v>
      </c>
      <c r="G26" s="87">
        <f t="shared" si="0"/>
        <v>28</v>
      </c>
      <c r="H26" s="678" t="s">
        <v>3634</v>
      </c>
      <c r="I26" s="88"/>
      <c r="J26" s="1004">
        <f t="shared" si="1"/>
        <v>0</v>
      </c>
      <c r="K26" s="95"/>
      <c r="L26" s="95"/>
      <c r="M26" s="95"/>
    </row>
    <row r="27" spans="1:13" s="108" customFormat="1" ht="25.5" x14ac:dyDescent="0.25">
      <c r="A27" s="1012" t="s">
        <v>508</v>
      </c>
      <c r="B27" s="86" t="s">
        <v>1202</v>
      </c>
      <c r="C27" s="46" t="s">
        <v>232</v>
      </c>
      <c r="D27" s="578" t="s">
        <v>207</v>
      </c>
      <c r="E27" s="87">
        <v>2</v>
      </c>
      <c r="F27" s="28">
        <v>14</v>
      </c>
      <c r="G27" s="87">
        <f t="shared" si="0"/>
        <v>28</v>
      </c>
      <c r="H27" s="678" t="s">
        <v>3634</v>
      </c>
      <c r="I27" s="88"/>
      <c r="J27" s="1004">
        <f t="shared" si="1"/>
        <v>0</v>
      </c>
      <c r="K27" s="95"/>
      <c r="L27" s="95"/>
      <c r="M27" s="95"/>
    </row>
    <row r="28" spans="1:13" s="108" customFormat="1" ht="25.5" x14ac:dyDescent="0.25">
      <c r="A28" s="1012" t="s">
        <v>509</v>
      </c>
      <c r="B28" s="86" t="s">
        <v>1204</v>
      </c>
      <c r="C28" s="46" t="s">
        <v>232</v>
      </c>
      <c r="D28" s="578" t="s">
        <v>3902</v>
      </c>
      <c r="E28" s="87">
        <v>1</v>
      </c>
      <c r="F28" s="28">
        <v>14</v>
      </c>
      <c r="G28" s="87">
        <f t="shared" si="0"/>
        <v>14</v>
      </c>
      <c r="H28" s="678" t="s">
        <v>3633</v>
      </c>
      <c r="I28" s="88"/>
      <c r="J28" s="1004">
        <f t="shared" si="1"/>
        <v>0</v>
      </c>
      <c r="K28" s="95"/>
      <c r="L28" s="95"/>
      <c r="M28" s="95"/>
    </row>
    <row r="29" spans="1:13" s="108" customFormat="1" ht="25.5" x14ac:dyDescent="0.25">
      <c r="A29" s="1012" t="s">
        <v>510</v>
      </c>
      <c r="B29" s="86" t="s">
        <v>3026</v>
      </c>
      <c r="C29" s="46" t="s">
        <v>232</v>
      </c>
      <c r="D29" s="578" t="s">
        <v>3903</v>
      </c>
      <c r="E29" s="87">
        <v>2</v>
      </c>
      <c r="F29" s="28">
        <v>14</v>
      </c>
      <c r="G29" s="87">
        <f t="shared" si="0"/>
        <v>28</v>
      </c>
      <c r="H29" s="678" t="s">
        <v>3634</v>
      </c>
      <c r="I29" s="88"/>
      <c r="J29" s="1004">
        <f t="shared" si="1"/>
        <v>0</v>
      </c>
      <c r="K29" s="95"/>
      <c r="L29" s="95"/>
      <c r="M29" s="95"/>
    </row>
    <row r="30" spans="1:13" s="108" customFormat="1" ht="25.5" x14ac:dyDescent="0.25">
      <c r="A30" s="1012" t="s">
        <v>511</v>
      </c>
      <c r="B30" s="86" t="s">
        <v>3027</v>
      </c>
      <c r="C30" s="46" t="s">
        <v>232</v>
      </c>
      <c r="D30" s="578" t="s">
        <v>3904</v>
      </c>
      <c r="E30" s="87">
        <v>2</v>
      </c>
      <c r="F30" s="28">
        <v>14</v>
      </c>
      <c r="G30" s="87">
        <f t="shared" si="0"/>
        <v>28</v>
      </c>
      <c r="H30" s="678" t="s">
        <v>3634</v>
      </c>
      <c r="I30" s="88"/>
      <c r="J30" s="1004">
        <f t="shared" si="1"/>
        <v>0</v>
      </c>
      <c r="K30" s="95"/>
      <c r="L30" s="95"/>
      <c r="M30" s="95"/>
    </row>
    <row r="31" spans="1:13" s="108" customFormat="1" ht="25.5" x14ac:dyDescent="0.25">
      <c r="A31" s="1012" t="s">
        <v>512</v>
      </c>
      <c r="B31" s="86" t="s">
        <v>3028</v>
      </c>
      <c r="C31" s="46" t="s">
        <v>3933</v>
      </c>
      <c r="D31" s="578" t="s">
        <v>3905</v>
      </c>
      <c r="E31" s="87">
        <v>2</v>
      </c>
      <c r="F31" s="28">
        <v>14</v>
      </c>
      <c r="G31" s="87">
        <f t="shared" si="0"/>
        <v>28</v>
      </c>
      <c r="H31" s="678" t="s">
        <v>3634</v>
      </c>
      <c r="I31" s="88"/>
      <c r="J31" s="1004">
        <f t="shared" si="1"/>
        <v>0</v>
      </c>
      <c r="K31" s="95"/>
      <c r="L31" s="95"/>
      <c r="M31" s="95"/>
    </row>
    <row r="32" spans="1:13" s="108" customFormat="1" ht="25.5" x14ac:dyDescent="0.25">
      <c r="A32" s="1012" t="s">
        <v>513</v>
      </c>
      <c r="B32" s="86" t="s">
        <v>3029</v>
      </c>
      <c r="C32" s="46" t="s">
        <v>3933</v>
      </c>
      <c r="D32" s="578" t="s">
        <v>3906</v>
      </c>
      <c r="E32" s="87">
        <v>2</v>
      </c>
      <c r="F32" s="28">
        <v>14</v>
      </c>
      <c r="G32" s="87">
        <f t="shared" si="0"/>
        <v>28</v>
      </c>
      <c r="H32" s="678" t="s">
        <v>3634</v>
      </c>
      <c r="I32" s="88"/>
      <c r="J32" s="1004">
        <f t="shared" si="1"/>
        <v>0</v>
      </c>
      <c r="K32" s="95"/>
      <c r="L32" s="95"/>
      <c r="M32" s="95"/>
    </row>
    <row r="33" spans="1:13" s="108" customFormat="1" ht="25.5" x14ac:dyDescent="0.25">
      <c r="A33" s="1012" t="s">
        <v>514</v>
      </c>
      <c r="B33" s="86" t="s">
        <v>3030</v>
      </c>
      <c r="C33" s="46" t="s">
        <v>3933</v>
      </c>
      <c r="D33" s="578" t="s">
        <v>3907</v>
      </c>
      <c r="E33" s="87">
        <v>2</v>
      </c>
      <c r="F33" s="28">
        <v>14</v>
      </c>
      <c r="G33" s="87">
        <f t="shared" si="0"/>
        <v>28</v>
      </c>
      <c r="H33" s="678" t="s">
        <v>3634</v>
      </c>
      <c r="I33" s="88"/>
      <c r="J33" s="1004">
        <f t="shared" si="1"/>
        <v>0</v>
      </c>
      <c r="K33" s="95"/>
      <c r="L33" s="95"/>
      <c r="M33" s="95"/>
    </row>
    <row r="34" spans="1:13" s="108" customFormat="1" ht="25.5" x14ac:dyDescent="0.25">
      <c r="A34" s="1012" t="s">
        <v>515</v>
      </c>
      <c r="B34" s="86" t="s">
        <v>3031</v>
      </c>
      <c r="C34" s="46" t="s">
        <v>3933</v>
      </c>
      <c r="D34" s="578" t="s">
        <v>3908</v>
      </c>
      <c r="E34" s="87">
        <v>2</v>
      </c>
      <c r="F34" s="28">
        <v>14</v>
      </c>
      <c r="G34" s="87">
        <f t="shared" si="0"/>
        <v>28</v>
      </c>
      <c r="H34" s="678" t="s">
        <v>3634</v>
      </c>
      <c r="I34" s="88"/>
      <c r="J34" s="1004">
        <f t="shared" si="1"/>
        <v>0</v>
      </c>
      <c r="K34" s="95"/>
      <c r="L34" s="95"/>
      <c r="M34" s="95"/>
    </row>
    <row r="35" spans="1:13" s="108" customFormat="1" ht="25.5" x14ac:dyDescent="0.25">
      <c r="A35" s="1012" t="s">
        <v>516</v>
      </c>
      <c r="B35" s="86" t="s">
        <v>3391</v>
      </c>
      <c r="C35" s="46" t="s">
        <v>3933</v>
      </c>
      <c r="D35" s="578" t="s">
        <v>3909</v>
      </c>
      <c r="E35" s="87">
        <v>2</v>
      </c>
      <c r="F35" s="28">
        <v>14</v>
      </c>
      <c r="G35" s="87">
        <f t="shared" si="0"/>
        <v>28</v>
      </c>
      <c r="H35" s="678" t="s">
        <v>3634</v>
      </c>
      <c r="I35" s="88"/>
      <c r="J35" s="1004">
        <f>ROUND(I35,2)*G35</f>
        <v>0</v>
      </c>
      <c r="K35" s="95"/>
      <c r="L35" s="95"/>
      <c r="M35" s="95"/>
    </row>
    <row r="36" spans="1:13" s="108" customFormat="1" ht="25.5" x14ac:dyDescent="0.25">
      <c r="A36" s="1012" t="s">
        <v>517</v>
      </c>
      <c r="B36" s="86" t="s">
        <v>3941</v>
      </c>
      <c r="C36" s="46" t="s">
        <v>3933</v>
      </c>
      <c r="D36" s="578" t="s">
        <v>2992</v>
      </c>
      <c r="E36" s="87">
        <v>1</v>
      </c>
      <c r="F36" s="28">
        <v>14</v>
      </c>
      <c r="G36" s="87">
        <f t="shared" si="0"/>
        <v>14</v>
      </c>
      <c r="H36" s="678" t="s">
        <v>3633</v>
      </c>
      <c r="I36" s="88"/>
      <c r="J36" s="1004">
        <f t="shared" si="1"/>
        <v>0</v>
      </c>
      <c r="K36" s="95"/>
      <c r="L36" s="95"/>
      <c r="M36" s="95"/>
    </row>
    <row r="37" spans="1:13" s="108" customFormat="1" ht="25.5" x14ac:dyDescent="0.25">
      <c r="A37" s="1012" t="s">
        <v>518</v>
      </c>
      <c r="B37" s="86" t="s">
        <v>3942</v>
      </c>
      <c r="C37" s="46" t="s">
        <v>3933</v>
      </c>
      <c r="D37" s="578" t="s">
        <v>3910</v>
      </c>
      <c r="E37" s="87">
        <v>2</v>
      </c>
      <c r="F37" s="28">
        <v>14</v>
      </c>
      <c r="G37" s="87">
        <f t="shared" si="0"/>
        <v>28</v>
      </c>
      <c r="H37" s="678" t="s">
        <v>3634</v>
      </c>
      <c r="I37" s="88"/>
      <c r="J37" s="1004">
        <f t="shared" si="1"/>
        <v>0</v>
      </c>
      <c r="K37" s="95"/>
      <c r="L37" s="95"/>
      <c r="M37" s="95"/>
    </row>
    <row r="38" spans="1:13" s="108" customFormat="1" ht="25.5" x14ac:dyDescent="0.25">
      <c r="A38" s="1012" t="s">
        <v>519</v>
      </c>
      <c r="B38" s="86" t="s">
        <v>3943</v>
      </c>
      <c r="C38" s="46" t="s">
        <v>3933</v>
      </c>
      <c r="D38" s="578" t="s">
        <v>3911</v>
      </c>
      <c r="E38" s="87">
        <v>2</v>
      </c>
      <c r="F38" s="28">
        <v>14</v>
      </c>
      <c r="G38" s="87">
        <f t="shared" si="0"/>
        <v>28</v>
      </c>
      <c r="H38" s="678" t="s">
        <v>3634</v>
      </c>
      <c r="I38" s="88"/>
      <c r="J38" s="1004">
        <f t="shared" si="1"/>
        <v>0</v>
      </c>
      <c r="K38" s="95"/>
      <c r="L38" s="95"/>
      <c r="M38" s="95"/>
    </row>
    <row r="39" spans="1:13" s="108" customFormat="1" ht="25.5" x14ac:dyDescent="0.25">
      <c r="A39" s="1012" t="s">
        <v>520</v>
      </c>
      <c r="B39" s="86" t="s">
        <v>3944</v>
      </c>
      <c r="C39" s="46" t="s">
        <v>3933</v>
      </c>
      <c r="D39" s="578" t="s">
        <v>3912</v>
      </c>
      <c r="E39" s="87">
        <v>2</v>
      </c>
      <c r="F39" s="28">
        <v>14</v>
      </c>
      <c r="G39" s="87">
        <f t="shared" si="0"/>
        <v>28</v>
      </c>
      <c r="H39" s="678" t="s">
        <v>3634</v>
      </c>
      <c r="I39" s="88"/>
      <c r="J39" s="1004">
        <f t="shared" si="1"/>
        <v>0</v>
      </c>
      <c r="K39" s="95"/>
      <c r="L39" s="95"/>
      <c r="M39" s="95"/>
    </row>
    <row r="40" spans="1:13" s="108" customFormat="1" ht="25.5" x14ac:dyDescent="0.25">
      <c r="A40" s="1012" t="s">
        <v>521</v>
      </c>
      <c r="B40" s="86" t="s">
        <v>3945</v>
      </c>
      <c r="C40" s="46" t="s">
        <v>3933</v>
      </c>
      <c r="D40" s="578" t="s">
        <v>3913</v>
      </c>
      <c r="E40" s="87">
        <v>2</v>
      </c>
      <c r="F40" s="28">
        <v>14</v>
      </c>
      <c r="G40" s="87">
        <f t="shared" si="0"/>
        <v>28</v>
      </c>
      <c r="H40" s="678" t="s">
        <v>3634</v>
      </c>
      <c r="I40" s="88"/>
      <c r="J40" s="1004">
        <f t="shared" si="1"/>
        <v>0</v>
      </c>
      <c r="K40" s="95"/>
      <c r="L40" s="95"/>
      <c r="M40" s="95"/>
    </row>
    <row r="41" spans="1:13" s="108" customFormat="1" ht="25.5" x14ac:dyDescent="0.25">
      <c r="A41" s="1012" t="s">
        <v>522</v>
      </c>
      <c r="B41" s="86" t="s">
        <v>3946</v>
      </c>
      <c r="C41" s="46" t="s">
        <v>3933</v>
      </c>
      <c r="D41" s="578" t="s">
        <v>3914</v>
      </c>
      <c r="E41" s="87">
        <v>1</v>
      </c>
      <c r="F41" s="28">
        <v>14</v>
      </c>
      <c r="G41" s="87">
        <f t="shared" si="0"/>
        <v>14</v>
      </c>
      <c r="H41" s="678" t="s">
        <v>3633</v>
      </c>
      <c r="I41" s="88"/>
      <c r="J41" s="1004">
        <f t="shared" si="1"/>
        <v>0</v>
      </c>
      <c r="K41" s="95"/>
      <c r="L41" s="95"/>
      <c r="M41" s="95"/>
    </row>
    <row r="42" spans="1:13" s="108" customFormat="1" ht="25.5" x14ac:dyDescent="0.25">
      <c r="A42" s="1012" t="s">
        <v>523</v>
      </c>
      <c r="B42" s="86" t="s">
        <v>3947</v>
      </c>
      <c r="C42" s="46" t="s">
        <v>3933</v>
      </c>
      <c r="D42" s="578" t="s">
        <v>3915</v>
      </c>
      <c r="E42" s="87">
        <v>1</v>
      </c>
      <c r="F42" s="28">
        <v>14</v>
      </c>
      <c r="G42" s="87">
        <f t="shared" si="0"/>
        <v>14</v>
      </c>
      <c r="H42" s="678" t="s">
        <v>3633</v>
      </c>
      <c r="I42" s="88"/>
      <c r="J42" s="1004">
        <f t="shared" si="1"/>
        <v>0</v>
      </c>
      <c r="K42" s="95"/>
      <c r="L42" s="95"/>
      <c r="M42" s="95"/>
    </row>
    <row r="43" spans="1:13" s="108" customFormat="1" ht="25.5" x14ac:dyDescent="0.25">
      <c r="A43" s="1012" t="s">
        <v>524</v>
      </c>
      <c r="B43" s="86" t="s">
        <v>3948</v>
      </c>
      <c r="C43" s="46" t="s">
        <v>3933</v>
      </c>
      <c r="D43" s="578" t="s">
        <v>3916</v>
      </c>
      <c r="E43" s="87">
        <v>2</v>
      </c>
      <c r="F43" s="28">
        <v>14</v>
      </c>
      <c r="G43" s="87">
        <f t="shared" si="0"/>
        <v>28</v>
      </c>
      <c r="H43" s="678" t="s">
        <v>3634</v>
      </c>
      <c r="I43" s="88"/>
      <c r="J43" s="1004">
        <f t="shared" si="1"/>
        <v>0</v>
      </c>
      <c r="K43" s="95"/>
      <c r="L43" s="95"/>
      <c r="M43" s="95"/>
    </row>
    <row r="44" spans="1:13" s="108" customFormat="1" ht="25.5" x14ac:dyDescent="0.25">
      <c r="A44" s="1012" t="s">
        <v>525</v>
      </c>
      <c r="B44" s="86" t="s">
        <v>3949</v>
      </c>
      <c r="C44" s="46" t="s">
        <v>3933</v>
      </c>
      <c r="D44" s="578" t="s">
        <v>3917</v>
      </c>
      <c r="E44" s="87">
        <v>1</v>
      </c>
      <c r="F44" s="28">
        <v>14</v>
      </c>
      <c r="G44" s="87">
        <f t="shared" si="0"/>
        <v>14</v>
      </c>
      <c r="H44" s="678" t="s">
        <v>3633</v>
      </c>
      <c r="I44" s="88"/>
      <c r="J44" s="1004">
        <f t="shared" si="1"/>
        <v>0</v>
      </c>
      <c r="K44" s="95"/>
      <c r="L44" s="95"/>
      <c r="M44" s="95"/>
    </row>
    <row r="45" spans="1:13" s="108" customFormat="1" ht="25.5" x14ac:dyDescent="0.25">
      <c r="A45" s="1012" t="s">
        <v>526</v>
      </c>
      <c r="B45" s="86" t="s">
        <v>3950</v>
      </c>
      <c r="C45" s="46" t="s">
        <v>3933</v>
      </c>
      <c r="D45" s="578" t="s">
        <v>3918</v>
      </c>
      <c r="E45" s="87">
        <v>1</v>
      </c>
      <c r="F45" s="28">
        <v>14</v>
      </c>
      <c r="G45" s="87">
        <f t="shared" si="0"/>
        <v>14</v>
      </c>
      <c r="H45" s="678" t="s">
        <v>3633</v>
      </c>
      <c r="I45" s="88"/>
      <c r="J45" s="1004">
        <f t="shared" si="1"/>
        <v>0</v>
      </c>
      <c r="K45" s="95"/>
      <c r="L45" s="95"/>
      <c r="M45" s="95"/>
    </row>
    <row r="46" spans="1:13" s="108" customFormat="1" ht="25.5" x14ac:dyDescent="0.25">
      <c r="A46" s="1012" t="s">
        <v>527</v>
      </c>
      <c r="B46" s="86" t="s">
        <v>3951</v>
      </c>
      <c r="C46" s="46" t="s">
        <v>3933</v>
      </c>
      <c r="D46" s="578" t="s">
        <v>3904</v>
      </c>
      <c r="E46" s="87">
        <v>2</v>
      </c>
      <c r="F46" s="28">
        <v>14</v>
      </c>
      <c r="G46" s="87">
        <f t="shared" si="0"/>
        <v>28</v>
      </c>
      <c r="H46" s="678" t="s">
        <v>3634</v>
      </c>
      <c r="I46" s="88"/>
      <c r="J46" s="1004">
        <f t="shared" si="1"/>
        <v>0</v>
      </c>
      <c r="K46" s="95"/>
      <c r="L46" s="95"/>
      <c r="M46" s="95"/>
    </row>
    <row r="47" spans="1:13" s="108" customFormat="1" ht="25.5" x14ac:dyDescent="0.25">
      <c r="A47" s="1012" t="s">
        <v>528</v>
      </c>
      <c r="B47" s="86" t="s">
        <v>3952</v>
      </c>
      <c r="C47" s="46" t="s">
        <v>3934</v>
      </c>
      <c r="D47" s="578" t="s">
        <v>3905</v>
      </c>
      <c r="E47" s="87">
        <v>2</v>
      </c>
      <c r="F47" s="28">
        <v>1</v>
      </c>
      <c r="G47" s="87">
        <f t="shared" si="0"/>
        <v>2</v>
      </c>
      <c r="H47" s="678" t="s">
        <v>3634</v>
      </c>
      <c r="I47" s="88"/>
      <c r="J47" s="1004">
        <f t="shared" si="1"/>
        <v>0</v>
      </c>
      <c r="K47" s="95"/>
      <c r="L47" s="95"/>
      <c r="M47" s="95"/>
    </row>
    <row r="48" spans="1:13" s="108" customFormat="1" ht="25.5" x14ac:dyDescent="0.25">
      <c r="A48" s="1012" t="s">
        <v>529</v>
      </c>
      <c r="B48" s="86" t="s">
        <v>3953</v>
      </c>
      <c r="C48" s="46" t="s">
        <v>3934</v>
      </c>
      <c r="D48" s="578" t="s">
        <v>3906</v>
      </c>
      <c r="E48" s="87">
        <v>2</v>
      </c>
      <c r="F48" s="28">
        <v>1</v>
      </c>
      <c r="G48" s="87">
        <f t="shared" si="0"/>
        <v>2</v>
      </c>
      <c r="H48" s="678" t="s">
        <v>3634</v>
      </c>
      <c r="I48" s="88"/>
      <c r="J48" s="1004">
        <f t="shared" si="1"/>
        <v>0</v>
      </c>
      <c r="K48" s="95"/>
      <c r="L48" s="95"/>
      <c r="M48" s="95"/>
    </row>
    <row r="49" spans="1:13" s="108" customFormat="1" ht="25.5" x14ac:dyDescent="0.25">
      <c r="A49" s="1012" t="s">
        <v>530</v>
      </c>
      <c r="B49" s="86" t="s">
        <v>3954</v>
      </c>
      <c r="C49" s="46" t="s">
        <v>3934</v>
      </c>
      <c r="D49" s="578" t="s">
        <v>3907</v>
      </c>
      <c r="E49" s="87">
        <v>2</v>
      </c>
      <c r="F49" s="28">
        <v>1</v>
      </c>
      <c r="G49" s="87">
        <f t="shared" si="0"/>
        <v>2</v>
      </c>
      <c r="H49" s="678" t="s">
        <v>3634</v>
      </c>
      <c r="I49" s="88"/>
      <c r="J49" s="1004">
        <f t="shared" si="1"/>
        <v>0</v>
      </c>
      <c r="K49" s="95"/>
      <c r="L49" s="95"/>
      <c r="M49" s="95"/>
    </row>
    <row r="50" spans="1:13" s="108" customFormat="1" ht="25.5" x14ac:dyDescent="0.25">
      <c r="A50" s="1012" t="s">
        <v>531</v>
      </c>
      <c r="B50" s="86" t="s">
        <v>3955</v>
      </c>
      <c r="C50" s="46" t="s">
        <v>3934</v>
      </c>
      <c r="D50" s="578" t="s">
        <v>3908</v>
      </c>
      <c r="E50" s="87">
        <v>2</v>
      </c>
      <c r="F50" s="28">
        <v>1</v>
      </c>
      <c r="G50" s="87">
        <f t="shared" si="0"/>
        <v>2</v>
      </c>
      <c r="H50" s="678" t="s">
        <v>3634</v>
      </c>
      <c r="I50" s="88"/>
      <c r="J50" s="1004">
        <f t="shared" si="1"/>
        <v>0</v>
      </c>
      <c r="K50" s="95"/>
      <c r="L50" s="95"/>
      <c r="M50" s="95"/>
    </row>
    <row r="51" spans="1:13" s="108" customFormat="1" ht="25.5" x14ac:dyDescent="0.25">
      <c r="A51" s="1012" t="s">
        <v>532</v>
      </c>
      <c r="B51" s="86" t="s">
        <v>3956</v>
      </c>
      <c r="C51" s="46" t="s">
        <v>3934</v>
      </c>
      <c r="D51" s="578" t="s">
        <v>3919</v>
      </c>
      <c r="E51" s="87">
        <v>2</v>
      </c>
      <c r="F51" s="28">
        <v>1</v>
      </c>
      <c r="G51" s="87">
        <f t="shared" si="0"/>
        <v>2</v>
      </c>
      <c r="H51" s="678" t="s">
        <v>3634</v>
      </c>
      <c r="I51" s="88"/>
      <c r="J51" s="1004">
        <f t="shared" si="1"/>
        <v>0</v>
      </c>
      <c r="K51" s="95"/>
      <c r="L51" s="95"/>
      <c r="M51" s="95"/>
    </row>
    <row r="52" spans="1:13" s="108" customFormat="1" ht="25.5" x14ac:dyDescent="0.25">
      <c r="A52" s="1012" t="s">
        <v>533</v>
      </c>
      <c r="B52" s="86" t="s">
        <v>3957</v>
      </c>
      <c r="C52" s="46" t="s">
        <v>3934</v>
      </c>
      <c r="D52" s="578" t="s">
        <v>3920</v>
      </c>
      <c r="E52" s="87">
        <v>1</v>
      </c>
      <c r="F52" s="28">
        <v>1</v>
      </c>
      <c r="G52" s="87">
        <f t="shared" si="0"/>
        <v>1</v>
      </c>
      <c r="H52" s="678" t="s">
        <v>3633</v>
      </c>
      <c r="I52" s="88"/>
      <c r="J52" s="1004">
        <f t="shared" si="1"/>
        <v>0</v>
      </c>
      <c r="K52" s="95"/>
      <c r="L52" s="95"/>
      <c r="M52" s="95"/>
    </row>
    <row r="53" spans="1:13" s="108" customFormat="1" ht="25.5" x14ac:dyDescent="0.25">
      <c r="A53" s="1012" t="s">
        <v>534</v>
      </c>
      <c r="B53" s="86" t="s">
        <v>3958</v>
      </c>
      <c r="C53" s="46" t="s">
        <v>3934</v>
      </c>
      <c r="D53" s="578" t="s">
        <v>3910</v>
      </c>
      <c r="E53" s="87">
        <v>2</v>
      </c>
      <c r="F53" s="28">
        <v>1</v>
      </c>
      <c r="G53" s="87">
        <f t="shared" si="0"/>
        <v>2</v>
      </c>
      <c r="H53" s="678" t="s">
        <v>3634</v>
      </c>
      <c r="I53" s="88"/>
      <c r="J53" s="1004">
        <f t="shared" si="1"/>
        <v>0</v>
      </c>
      <c r="K53" s="95"/>
      <c r="L53" s="95"/>
      <c r="M53" s="95"/>
    </row>
    <row r="54" spans="1:13" s="108" customFormat="1" ht="25.5" x14ac:dyDescent="0.25">
      <c r="A54" s="1012" t="s">
        <v>535</v>
      </c>
      <c r="B54" s="86" t="s">
        <v>3959</v>
      </c>
      <c r="C54" s="46" t="s">
        <v>3934</v>
      </c>
      <c r="D54" s="578" t="s">
        <v>3911</v>
      </c>
      <c r="E54" s="87">
        <v>2</v>
      </c>
      <c r="F54" s="28">
        <v>1</v>
      </c>
      <c r="G54" s="87">
        <f t="shared" si="0"/>
        <v>2</v>
      </c>
      <c r="H54" s="678" t="s">
        <v>3634</v>
      </c>
      <c r="I54" s="88"/>
      <c r="J54" s="1004">
        <f t="shared" si="1"/>
        <v>0</v>
      </c>
      <c r="K54" s="95"/>
      <c r="L54" s="95"/>
      <c r="M54" s="95"/>
    </row>
    <row r="55" spans="1:13" s="108" customFormat="1" ht="25.5" x14ac:dyDescent="0.25">
      <c r="A55" s="1012" t="s">
        <v>536</v>
      </c>
      <c r="B55" s="86" t="s">
        <v>3960</v>
      </c>
      <c r="C55" s="46" t="s">
        <v>3934</v>
      </c>
      <c r="D55" s="578" t="s">
        <v>3921</v>
      </c>
      <c r="E55" s="87">
        <v>2</v>
      </c>
      <c r="F55" s="28">
        <v>1</v>
      </c>
      <c r="G55" s="87">
        <f t="shared" si="0"/>
        <v>2</v>
      </c>
      <c r="H55" s="678" t="s">
        <v>3634</v>
      </c>
      <c r="I55" s="88"/>
      <c r="J55" s="1004">
        <f t="shared" si="1"/>
        <v>0</v>
      </c>
      <c r="K55" s="95"/>
      <c r="L55" s="95"/>
      <c r="M55" s="95"/>
    </row>
    <row r="56" spans="1:13" s="108" customFormat="1" ht="25.5" x14ac:dyDescent="0.25">
      <c r="A56" s="1012" t="s">
        <v>537</v>
      </c>
      <c r="B56" s="86" t="s">
        <v>3961</v>
      </c>
      <c r="C56" s="46" t="s">
        <v>3934</v>
      </c>
      <c r="D56" s="578" t="s">
        <v>3922</v>
      </c>
      <c r="E56" s="87">
        <v>2</v>
      </c>
      <c r="F56" s="28">
        <v>1</v>
      </c>
      <c r="G56" s="87">
        <f t="shared" si="0"/>
        <v>2</v>
      </c>
      <c r="H56" s="678" t="s">
        <v>3634</v>
      </c>
      <c r="I56" s="88"/>
      <c r="J56" s="1004">
        <f t="shared" si="1"/>
        <v>0</v>
      </c>
      <c r="K56" s="95"/>
      <c r="L56" s="95"/>
      <c r="M56" s="95"/>
    </row>
    <row r="57" spans="1:13" s="108" customFormat="1" ht="25.5" x14ac:dyDescent="0.25">
      <c r="A57" s="1012" t="s">
        <v>538</v>
      </c>
      <c r="B57" s="86" t="s">
        <v>3962</v>
      </c>
      <c r="C57" s="46" t="s">
        <v>3934</v>
      </c>
      <c r="D57" s="578" t="s">
        <v>3918</v>
      </c>
      <c r="E57" s="87">
        <v>1</v>
      </c>
      <c r="F57" s="28">
        <v>1</v>
      </c>
      <c r="G57" s="87">
        <f t="shared" si="0"/>
        <v>1</v>
      </c>
      <c r="H57" s="678" t="s">
        <v>3633</v>
      </c>
      <c r="I57" s="88"/>
      <c r="J57" s="1004">
        <f t="shared" si="1"/>
        <v>0</v>
      </c>
      <c r="K57" s="95"/>
      <c r="L57" s="95"/>
      <c r="M57" s="95"/>
    </row>
    <row r="58" spans="1:13" s="108" customFormat="1" ht="25.5" x14ac:dyDescent="0.25">
      <c r="A58" s="1012" t="s">
        <v>539</v>
      </c>
      <c r="B58" s="86" t="s">
        <v>3963</v>
      </c>
      <c r="C58" s="46" t="s">
        <v>3934</v>
      </c>
      <c r="D58" s="578" t="s">
        <v>3923</v>
      </c>
      <c r="E58" s="87">
        <v>2</v>
      </c>
      <c r="F58" s="28">
        <v>1</v>
      </c>
      <c r="G58" s="87">
        <f t="shared" si="0"/>
        <v>2</v>
      </c>
      <c r="H58" s="678" t="s">
        <v>3634</v>
      </c>
      <c r="I58" s="88"/>
      <c r="J58" s="1004">
        <f t="shared" si="1"/>
        <v>0</v>
      </c>
      <c r="K58" s="95"/>
      <c r="L58" s="95"/>
      <c r="M58" s="95"/>
    </row>
    <row r="59" spans="1:13" s="108" customFormat="1" ht="63.75" x14ac:dyDescent="0.25">
      <c r="A59" s="1012" t="s">
        <v>540</v>
      </c>
      <c r="B59" s="86" t="s">
        <v>3964</v>
      </c>
      <c r="C59" s="46" t="s">
        <v>3935</v>
      </c>
      <c r="D59" s="578" t="s">
        <v>3924</v>
      </c>
      <c r="E59" s="87">
        <v>2</v>
      </c>
      <c r="F59" s="28">
        <v>1</v>
      </c>
      <c r="G59" s="87">
        <f t="shared" si="0"/>
        <v>2</v>
      </c>
      <c r="H59" s="678" t="s">
        <v>3634</v>
      </c>
      <c r="I59" s="88"/>
      <c r="J59" s="1004">
        <f t="shared" si="1"/>
        <v>0</v>
      </c>
      <c r="K59" s="95"/>
      <c r="L59" s="95"/>
      <c r="M59" s="95"/>
    </row>
    <row r="60" spans="1:13" s="108" customFormat="1" ht="63.75" x14ac:dyDescent="0.25">
      <c r="A60" s="1012" t="s">
        <v>541</v>
      </c>
      <c r="B60" s="86" t="s">
        <v>3965</v>
      </c>
      <c r="C60" s="46" t="s">
        <v>3935</v>
      </c>
      <c r="D60" s="578" t="s">
        <v>3925</v>
      </c>
      <c r="E60" s="87">
        <v>2</v>
      </c>
      <c r="F60" s="28">
        <v>1</v>
      </c>
      <c r="G60" s="87">
        <f t="shared" si="0"/>
        <v>2</v>
      </c>
      <c r="H60" s="678" t="s">
        <v>3634</v>
      </c>
      <c r="I60" s="88"/>
      <c r="J60" s="1004">
        <f t="shared" si="1"/>
        <v>0</v>
      </c>
      <c r="K60" s="95"/>
      <c r="L60" s="95"/>
      <c r="M60" s="95"/>
    </row>
    <row r="61" spans="1:13" s="108" customFormat="1" ht="63.75" x14ac:dyDescent="0.25">
      <c r="A61" s="1012" t="s">
        <v>542</v>
      </c>
      <c r="B61" s="86" t="s">
        <v>3966</v>
      </c>
      <c r="C61" s="46" t="s">
        <v>3935</v>
      </c>
      <c r="D61" s="578" t="s">
        <v>3926</v>
      </c>
      <c r="E61" s="87">
        <v>2</v>
      </c>
      <c r="F61" s="28">
        <v>1</v>
      </c>
      <c r="G61" s="87">
        <f t="shared" si="0"/>
        <v>2</v>
      </c>
      <c r="H61" s="678" t="s">
        <v>3634</v>
      </c>
      <c r="I61" s="88"/>
      <c r="J61" s="1004">
        <f t="shared" si="1"/>
        <v>0</v>
      </c>
      <c r="K61" s="95"/>
      <c r="L61" s="95"/>
      <c r="M61" s="95"/>
    </row>
    <row r="62" spans="1:13" s="108" customFormat="1" ht="63.75" x14ac:dyDescent="0.25">
      <c r="A62" s="1012" t="s">
        <v>543</v>
      </c>
      <c r="B62" s="86" t="s">
        <v>3967</v>
      </c>
      <c r="C62" s="46" t="s">
        <v>3935</v>
      </c>
      <c r="D62" s="578" t="s">
        <v>3927</v>
      </c>
      <c r="E62" s="87">
        <v>2</v>
      </c>
      <c r="F62" s="28">
        <v>1</v>
      </c>
      <c r="G62" s="87">
        <f t="shared" si="0"/>
        <v>2</v>
      </c>
      <c r="H62" s="678" t="s">
        <v>3634</v>
      </c>
      <c r="I62" s="88"/>
      <c r="J62" s="1004">
        <f t="shared" si="1"/>
        <v>0</v>
      </c>
      <c r="K62" s="95"/>
      <c r="L62" s="95"/>
      <c r="M62" s="95"/>
    </row>
    <row r="63" spans="1:13" s="108" customFormat="1" ht="63.75" x14ac:dyDescent="0.25">
      <c r="A63" s="1012" t="s">
        <v>544</v>
      </c>
      <c r="B63" s="86" t="s">
        <v>3968</v>
      </c>
      <c r="C63" s="46" t="s">
        <v>3935</v>
      </c>
      <c r="D63" s="578" t="s">
        <v>3928</v>
      </c>
      <c r="E63" s="87">
        <v>1</v>
      </c>
      <c r="F63" s="28">
        <v>1</v>
      </c>
      <c r="G63" s="87">
        <f t="shared" si="0"/>
        <v>1</v>
      </c>
      <c r="H63" s="678" t="s">
        <v>3633</v>
      </c>
      <c r="I63" s="88"/>
      <c r="J63" s="1004">
        <f t="shared" si="1"/>
        <v>0</v>
      </c>
      <c r="K63" s="95"/>
      <c r="L63" s="95"/>
      <c r="M63" s="95"/>
    </row>
    <row r="64" spans="1:13" s="108" customFormat="1" ht="63.75" x14ac:dyDescent="0.25">
      <c r="A64" s="1012" t="s">
        <v>545</v>
      </c>
      <c r="B64" s="86" t="s">
        <v>3969</v>
      </c>
      <c r="C64" s="46" t="s">
        <v>3935</v>
      </c>
      <c r="D64" s="578" t="s">
        <v>3929</v>
      </c>
      <c r="E64" s="87">
        <v>2</v>
      </c>
      <c r="F64" s="28">
        <v>1</v>
      </c>
      <c r="G64" s="87">
        <f t="shared" si="0"/>
        <v>2</v>
      </c>
      <c r="H64" s="678" t="s">
        <v>3634</v>
      </c>
      <c r="I64" s="88"/>
      <c r="J64" s="1004">
        <f t="shared" si="1"/>
        <v>0</v>
      </c>
      <c r="K64" s="95"/>
      <c r="L64" s="95"/>
      <c r="M64" s="95"/>
    </row>
    <row r="65" spans="1:17" s="108" customFormat="1" ht="63.75" x14ac:dyDescent="0.25">
      <c r="A65" s="1012" t="s">
        <v>546</v>
      </c>
      <c r="B65" s="86" t="s">
        <v>3970</v>
      </c>
      <c r="C65" s="46" t="s">
        <v>3935</v>
      </c>
      <c r="D65" s="578" t="s">
        <v>3913</v>
      </c>
      <c r="E65" s="87">
        <v>2</v>
      </c>
      <c r="F65" s="28">
        <v>1</v>
      </c>
      <c r="G65" s="87">
        <f t="shared" si="0"/>
        <v>2</v>
      </c>
      <c r="H65" s="678" t="s">
        <v>3634</v>
      </c>
      <c r="I65" s="88"/>
      <c r="J65" s="1004">
        <f t="shared" si="1"/>
        <v>0</v>
      </c>
      <c r="K65" s="95"/>
      <c r="L65" s="95"/>
      <c r="M65" s="95"/>
    </row>
    <row r="66" spans="1:17" s="108" customFormat="1" ht="63.75" x14ac:dyDescent="0.25">
      <c r="A66" s="1012" t="s">
        <v>547</v>
      </c>
      <c r="B66" s="86" t="s">
        <v>3971</v>
      </c>
      <c r="C66" s="46" t="s">
        <v>3935</v>
      </c>
      <c r="D66" s="578" t="s">
        <v>3930</v>
      </c>
      <c r="E66" s="87">
        <v>2</v>
      </c>
      <c r="F66" s="28">
        <v>1</v>
      </c>
      <c r="G66" s="87">
        <f t="shared" si="0"/>
        <v>2</v>
      </c>
      <c r="H66" s="678" t="s">
        <v>3634</v>
      </c>
      <c r="I66" s="88"/>
      <c r="J66" s="1004">
        <f t="shared" si="1"/>
        <v>0</v>
      </c>
      <c r="K66" s="95"/>
      <c r="L66" s="95"/>
      <c r="M66" s="95"/>
    </row>
    <row r="67" spans="1:17" s="108" customFormat="1" ht="63.75" x14ac:dyDescent="0.25">
      <c r="A67" s="1012" t="s">
        <v>548</v>
      </c>
      <c r="B67" s="86" t="s">
        <v>3972</v>
      </c>
      <c r="C67" s="46" t="s">
        <v>3935</v>
      </c>
      <c r="D67" s="578" t="s">
        <v>3931</v>
      </c>
      <c r="E67" s="87">
        <v>2</v>
      </c>
      <c r="F67" s="28">
        <v>1</v>
      </c>
      <c r="G67" s="87">
        <f t="shared" si="0"/>
        <v>2</v>
      </c>
      <c r="H67" s="678" t="s">
        <v>3634</v>
      </c>
      <c r="I67" s="88"/>
      <c r="J67" s="1004">
        <f t="shared" si="1"/>
        <v>0</v>
      </c>
      <c r="K67" s="95"/>
      <c r="L67" s="95"/>
      <c r="M67" s="95"/>
    </row>
    <row r="68" spans="1:17" s="108" customFormat="1" ht="63.75" x14ac:dyDescent="0.25">
      <c r="A68" s="1012" t="s">
        <v>549</v>
      </c>
      <c r="B68" s="86" t="s">
        <v>3973</v>
      </c>
      <c r="C68" s="46" t="s">
        <v>3935</v>
      </c>
      <c r="D68" s="578" t="s">
        <v>3932</v>
      </c>
      <c r="E68" s="87">
        <v>2</v>
      </c>
      <c r="F68" s="28">
        <v>1</v>
      </c>
      <c r="G68" s="87">
        <f t="shared" si="0"/>
        <v>2</v>
      </c>
      <c r="H68" s="678" t="s">
        <v>3634</v>
      </c>
      <c r="I68" s="88"/>
      <c r="J68" s="1004">
        <f t="shared" si="1"/>
        <v>0</v>
      </c>
      <c r="K68" s="95"/>
      <c r="L68" s="95"/>
      <c r="M68" s="95"/>
    </row>
    <row r="69" spans="1:17" s="108" customFormat="1" ht="25.5" x14ac:dyDescent="0.25">
      <c r="A69" s="1012" t="s">
        <v>550</v>
      </c>
      <c r="B69" s="86" t="s">
        <v>3974</v>
      </c>
      <c r="C69" s="46" t="s">
        <v>3938</v>
      </c>
      <c r="D69" s="578" t="s">
        <v>3939</v>
      </c>
      <c r="E69" s="87">
        <v>1</v>
      </c>
      <c r="F69" s="28">
        <v>1</v>
      </c>
      <c r="G69" s="87">
        <f t="shared" si="0"/>
        <v>1</v>
      </c>
      <c r="H69" s="678" t="s">
        <v>3633</v>
      </c>
      <c r="I69" s="88"/>
      <c r="J69" s="1004">
        <f t="shared" si="1"/>
        <v>0</v>
      </c>
      <c r="K69" s="95"/>
      <c r="L69" s="95"/>
      <c r="M69" s="95"/>
    </row>
    <row r="70" spans="1:17" s="108" customFormat="1" ht="12.75" x14ac:dyDescent="0.25">
      <c r="A70" s="1012" t="s">
        <v>551</v>
      </c>
      <c r="B70" s="86" t="s">
        <v>3975</v>
      </c>
      <c r="C70" s="46" t="s">
        <v>3938</v>
      </c>
      <c r="D70" s="578" t="s">
        <v>3940</v>
      </c>
      <c r="E70" s="87">
        <v>1</v>
      </c>
      <c r="F70" s="28">
        <v>1</v>
      </c>
      <c r="G70" s="87">
        <f t="shared" si="0"/>
        <v>1</v>
      </c>
      <c r="H70" s="678" t="s">
        <v>3633</v>
      </c>
      <c r="I70" s="88"/>
      <c r="J70" s="1004">
        <f t="shared" si="1"/>
        <v>0</v>
      </c>
      <c r="K70" s="95"/>
      <c r="L70" s="95"/>
      <c r="M70" s="95"/>
    </row>
    <row r="71" spans="1:17" s="108" customFormat="1" ht="12.75" x14ac:dyDescent="0.25">
      <c r="A71" s="1012" t="s">
        <v>552</v>
      </c>
      <c r="B71" s="86" t="s">
        <v>3976</v>
      </c>
      <c r="C71" s="46" t="s">
        <v>3938</v>
      </c>
      <c r="D71" s="578" t="s">
        <v>2989</v>
      </c>
      <c r="E71" s="87">
        <v>1</v>
      </c>
      <c r="F71" s="28">
        <v>1</v>
      </c>
      <c r="G71" s="87">
        <f t="shared" ref="G71" si="2">E71*F71</f>
        <v>1</v>
      </c>
      <c r="H71" s="678" t="s">
        <v>3633</v>
      </c>
      <c r="I71" s="88"/>
      <c r="J71" s="1004">
        <f t="shared" ref="J71" si="3">ROUND(I71,2)*G71</f>
        <v>0</v>
      </c>
      <c r="K71" s="95"/>
      <c r="L71" s="95"/>
      <c r="M71" s="95"/>
    </row>
    <row r="72" spans="1:17" s="108" customFormat="1" ht="26.25" thickBot="1" x14ac:dyDescent="0.3">
      <c r="A72" s="750" t="s">
        <v>553</v>
      </c>
      <c r="B72" s="751" t="s">
        <v>3977</v>
      </c>
      <c r="C72" s="485" t="s">
        <v>3936</v>
      </c>
      <c r="D72" s="752" t="s">
        <v>3937</v>
      </c>
      <c r="E72" s="753">
        <v>0.25</v>
      </c>
      <c r="F72" s="401">
        <v>1</v>
      </c>
      <c r="G72" s="753">
        <f>E72*F72</f>
        <v>0.25</v>
      </c>
      <c r="H72" s="754"/>
      <c r="I72" s="1006"/>
      <c r="J72" s="755">
        <f>ROUND(I72,2)*G72</f>
        <v>0</v>
      </c>
      <c r="K72" s="95"/>
      <c r="L72" s="95"/>
      <c r="M72" s="95"/>
    </row>
    <row r="73" spans="1:17" s="108" customFormat="1" ht="15" customHeight="1" x14ac:dyDescent="0.25">
      <c r="A73" s="886"/>
      <c r="B73" s="1556" t="s">
        <v>4338</v>
      </c>
      <c r="C73" s="1556"/>
      <c r="D73" s="1556"/>
      <c r="E73" s="1556"/>
      <c r="F73" s="1556"/>
      <c r="G73" s="1556"/>
      <c r="H73" s="1556"/>
      <c r="I73" s="1556"/>
      <c r="J73" s="1557"/>
      <c r="K73" s="1382"/>
      <c r="L73" s="1382"/>
      <c r="M73" s="1382"/>
      <c r="N73" s="1382"/>
      <c r="O73" s="1382"/>
      <c r="P73" s="1382"/>
      <c r="Q73" s="1382"/>
    </row>
    <row r="74" spans="1:17" s="102" customFormat="1" ht="39" thickBot="1" x14ac:dyDescent="0.3">
      <c r="A74" s="867" t="s">
        <v>554</v>
      </c>
      <c r="B74" s="1569" t="s">
        <v>4339</v>
      </c>
      <c r="C74" s="1569"/>
      <c r="D74" s="399" t="s">
        <v>4340</v>
      </c>
      <c r="E74" s="403">
        <v>2</v>
      </c>
      <c r="F74" s="471">
        <v>1</v>
      </c>
      <c r="G74" s="753">
        <f>E74*F74</f>
        <v>2</v>
      </c>
      <c r="H74" s="1397" t="s">
        <v>3634</v>
      </c>
      <c r="I74" s="1380"/>
      <c r="J74" s="1381">
        <f>F74*G74*ROUND(I74, 2)</f>
        <v>0</v>
      </c>
    </row>
    <row r="75" spans="1:17" s="102" customFormat="1" ht="15" customHeight="1" thickBot="1" x14ac:dyDescent="0.3">
      <c r="A75" s="92"/>
      <c r="B75" s="92"/>
      <c r="C75" s="92"/>
      <c r="D75" s="93"/>
      <c r="E75" s="94"/>
      <c r="F75" s="94"/>
      <c r="G75" s="94"/>
      <c r="H75" s="94"/>
      <c r="I75" s="575" t="s">
        <v>76</v>
      </c>
      <c r="J75" s="576">
        <f>SUM(J6:J72,J74)</f>
        <v>0</v>
      </c>
      <c r="K75" s="92"/>
      <c r="L75" s="95"/>
      <c r="M75" s="95"/>
      <c r="N75" s="108"/>
      <c r="O75" s="108"/>
      <c r="P75" s="108"/>
      <c r="Q75" s="108"/>
    </row>
    <row r="76" spans="1:17" s="102" customFormat="1" ht="15" customHeight="1" x14ac:dyDescent="0.25">
      <c r="A76" s="111"/>
      <c r="B76" s="111"/>
      <c r="C76" s="111"/>
      <c r="D76" s="112"/>
      <c r="E76" s="113"/>
      <c r="F76" s="113"/>
      <c r="G76" s="113"/>
      <c r="H76" s="113"/>
      <c r="I76" s="111"/>
      <c r="J76" s="111"/>
      <c r="K76" s="114"/>
      <c r="L76" s="113"/>
      <c r="M76" s="113"/>
    </row>
    <row r="77" spans="1:17" s="102" customFormat="1" ht="15" customHeight="1" x14ac:dyDescent="0.25">
      <c r="A77" s="101"/>
      <c r="B77" s="101"/>
      <c r="C77" s="101"/>
      <c r="D77" s="101"/>
      <c r="E77" s="100"/>
      <c r="F77" s="100"/>
      <c r="G77" s="100"/>
      <c r="H77" s="100"/>
      <c r="I77" s="101"/>
      <c r="J77" s="101"/>
      <c r="K77" s="101"/>
      <c r="L77" s="100"/>
      <c r="M77" s="101"/>
    </row>
    <row r="78" spans="1:17" s="102" customFormat="1" ht="15" customHeight="1" x14ac:dyDescent="0.25">
      <c r="A78" s="101"/>
      <c r="B78" s="101"/>
      <c r="C78" s="101"/>
      <c r="D78" s="101"/>
      <c r="E78" s="100"/>
      <c r="F78" s="100"/>
      <c r="G78" s="100"/>
      <c r="H78" s="100"/>
      <c r="I78" s="101"/>
      <c r="J78" s="101"/>
      <c r="K78" s="101"/>
      <c r="L78" s="100"/>
      <c r="M78" s="101"/>
    </row>
    <row r="79" spans="1:17" s="102" customFormat="1" ht="15" customHeight="1" x14ac:dyDescent="0.25">
      <c r="A79" s="101"/>
      <c r="B79" s="101"/>
      <c r="C79" s="101"/>
      <c r="D79" s="101"/>
      <c r="E79" s="100"/>
      <c r="F79" s="100"/>
      <c r="G79" s="100"/>
      <c r="H79" s="100"/>
      <c r="I79" s="101"/>
      <c r="J79" s="101"/>
      <c r="K79" s="101"/>
      <c r="L79" s="100"/>
      <c r="M79" s="101"/>
    </row>
    <row r="80" spans="1:17" s="102" customFormat="1" ht="15" customHeight="1" x14ac:dyDescent="0.25">
      <c r="A80" s="103"/>
      <c r="B80" s="103"/>
      <c r="C80" s="103"/>
      <c r="D80" s="103"/>
      <c r="E80" s="1463"/>
      <c r="F80" s="1463"/>
      <c r="G80" s="1463"/>
      <c r="H80" s="1463"/>
      <c r="I80" s="103"/>
      <c r="J80" s="103"/>
      <c r="K80" s="103"/>
      <c r="L80" s="1463"/>
      <c r="M80" s="103"/>
    </row>
    <row r="81" spans="1:13" s="102" customFormat="1" ht="15" customHeight="1" x14ac:dyDescent="0.25">
      <c r="A81" s="103"/>
      <c r="B81" s="103"/>
      <c r="C81" s="103"/>
      <c r="D81" s="103"/>
      <c r="E81" s="1463"/>
      <c r="F81" s="1463"/>
      <c r="G81" s="1463"/>
      <c r="H81" s="1463"/>
      <c r="I81" s="103"/>
      <c r="J81" s="103"/>
      <c r="K81" s="103"/>
      <c r="L81" s="1463"/>
      <c r="M81" s="103"/>
    </row>
    <row r="82" spans="1:13" s="102" customFormat="1" ht="15" customHeight="1" x14ac:dyDescent="0.25">
      <c r="A82" s="103"/>
      <c r="B82" s="103"/>
      <c r="C82" s="103"/>
      <c r="D82" s="103"/>
      <c r="E82" s="1463"/>
      <c r="F82" s="1463"/>
      <c r="G82" s="1463"/>
      <c r="H82" s="1463"/>
      <c r="I82" s="103"/>
      <c r="J82" s="103"/>
      <c r="K82" s="103"/>
      <c r="L82" s="1463"/>
      <c r="M82" s="103"/>
    </row>
    <row r="83" spans="1:13" s="102" customFormat="1" ht="15" customHeight="1" x14ac:dyDescent="0.25">
      <c r="A83" s="103"/>
      <c r="B83" s="103"/>
      <c r="C83" s="103"/>
      <c r="D83" s="103"/>
      <c r="E83" s="1463"/>
      <c r="F83" s="1463"/>
      <c r="G83" s="1463"/>
      <c r="H83" s="1463"/>
      <c r="I83" s="103"/>
      <c r="J83" s="103"/>
      <c r="K83" s="103"/>
      <c r="L83" s="1463"/>
      <c r="M83" s="103"/>
    </row>
    <row r="84" spans="1:13" s="102" customFormat="1" ht="15" customHeight="1" x14ac:dyDescent="0.25">
      <c r="A84" s="103"/>
      <c r="B84" s="103"/>
      <c r="C84" s="103"/>
      <c r="D84" s="103"/>
      <c r="E84" s="1463"/>
      <c r="F84" s="1463"/>
      <c r="G84" s="1463"/>
      <c r="H84" s="1463"/>
      <c r="I84" s="103"/>
      <c r="J84" s="103"/>
      <c r="K84" s="103"/>
      <c r="L84" s="1463"/>
      <c r="M84" s="103"/>
    </row>
    <row r="85" spans="1:13" s="102" customFormat="1" ht="15" customHeight="1" x14ac:dyDescent="0.25">
      <c r="A85" s="103"/>
      <c r="B85" s="103"/>
      <c r="C85" s="103"/>
      <c r="D85" s="103"/>
      <c r="E85" s="1463"/>
      <c r="F85" s="1463"/>
      <c r="G85" s="1463"/>
      <c r="H85" s="1463"/>
      <c r="I85" s="103"/>
      <c r="J85" s="103"/>
      <c r="K85" s="103"/>
      <c r="L85" s="1463"/>
      <c r="M85" s="103"/>
    </row>
    <row r="86" spans="1:13" s="102" customFormat="1" ht="15" customHeight="1" x14ac:dyDescent="0.25">
      <c r="A86" s="103"/>
      <c r="B86" s="103"/>
      <c r="C86" s="103"/>
      <c r="D86" s="103"/>
      <c r="E86" s="1463"/>
      <c r="F86" s="1463"/>
      <c r="G86" s="1463"/>
      <c r="H86" s="1463"/>
      <c r="I86" s="103"/>
      <c r="J86" s="103"/>
      <c r="K86" s="103"/>
      <c r="L86" s="1463"/>
      <c r="M86" s="103"/>
    </row>
    <row r="87" spans="1:13" s="102" customFormat="1" ht="15" customHeight="1" x14ac:dyDescent="0.25">
      <c r="A87" s="103"/>
      <c r="B87" s="103"/>
      <c r="C87" s="103"/>
      <c r="D87" s="103"/>
      <c r="E87" s="1463"/>
      <c r="F87" s="1463"/>
      <c r="G87" s="1463"/>
      <c r="H87" s="1463"/>
      <c r="I87" s="103"/>
      <c r="J87" s="103"/>
      <c r="K87" s="103"/>
      <c r="L87" s="1463"/>
      <c r="M87" s="103"/>
    </row>
    <row r="88" spans="1:13" s="102" customFormat="1" ht="15" customHeight="1" x14ac:dyDescent="0.25">
      <c r="A88" s="103"/>
      <c r="B88" s="103"/>
      <c r="C88" s="103"/>
      <c r="D88" s="103"/>
      <c r="E88" s="1463"/>
      <c r="F88" s="1463"/>
      <c r="G88" s="1463"/>
      <c r="H88" s="1463"/>
      <c r="I88" s="103"/>
      <c r="J88" s="103"/>
      <c r="K88" s="103"/>
      <c r="L88" s="1463"/>
      <c r="M88" s="103"/>
    </row>
    <row r="89" spans="1:13" s="102" customFormat="1" ht="15" customHeight="1" x14ac:dyDescent="0.25">
      <c r="A89" s="103"/>
      <c r="B89" s="103"/>
      <c r="C89" s="103"/>
      <c r="D89" s="103"/>
      <c r="E89" s="1463"/>
      <c r="F89" s="1463"/>
      <c r="G89" s="1463"/>
      <c r="H89" s="1463"/>
      <c r="I89" s="103"/>
      <c r="J89" s="103"/>
      <c r="K89" s="103"/>
      <c r="L89" s="1463"/>
      <c r="M89" s="103"/>
    </row>
    <row r="90" spans="1:13" s="102" customFormat="1" ht="15" customHeight="1" x14ac:dyDescent="0.25">
      <c r="A90" s="103"/>
      <c r="B90" s="103"/>
      <c r="C90" s="103"/>
      <c r="D90" s="103"/>
      <c r="E90" s="1463"/>
      <c r="F90" s="1463"/>
      <c r="G90" s="1463"/>
      <c r="H90" s="1463"/>
      <c r="I90" s="103"/>
      <c r="J90" s="103"/>
      <c r="K90" s="103"/>
      <c r="L90" s="1463"/>
      <c r="M90" s="103"/>
    </row>
    <row r="91" spans="1:13" s="102" customFormat="1" x14ac:dyDescent="0.25">
      <c r="A91" s="103"/>
      <c r="B91" s="103"/>
      <c r="C91" s="103"/>
      <c r="D91" s="103"/>
      <c r="E91" s="1463"/>
      <c r="F91" s="1463"/>
      <c r="G91" s="1463"/>
      <c r="H91" s="1463"/>
      <c r="I91" s="103"/>
      <c r="J91" s="103"/>
      <c r="K91" s="103"/>
      <c r="L91" s="1463"/>
      <c r="M91" s="103"/>
    </row>
    <row r="92" spans="1:13" s="102" customFormat="1" x14ac:dyDescent="0.25">
      <c r="A92" s="103"/>
      <c r="B92" s="103"/>
      <c r="C92" s="103"/>
      <c r="D92" s="103"/>
      <c r="E92" s="1463"/>
      <c r="F92" s="1463"/>
      <c r="G92" s="1463"/>
      <c r="H92" s="1463"/>
      <c r="I92" s="103"/>
      <c r="J92" s="103"/>
      <c r="K92" s="103"/>
      <c r="L92" s="1463"/>
      <c r="M92" s="103"/>
    </row>
    <row r="93" spans="1:13" s="102" customFormat="1" x14ac:dyDescent="0.25">
      <c r="A93" s="103"/>
      <c r="B93" s="103"/>
      <c r="C93" s="103"/>
      <c r="D93" s="103"/>
      <c r="E93" s="1463"/>
      <c r="F93" s="1463"/>
      <c r="G93" s="1463"/>
      <c r="H93" s="1463"/>
      <c r="I93" s="103"/>
      <c r="J93" s="103"/>
      <c r="K93" s="103"/>
      <c r="L93" s="1463"/>
      <c r="M93" s="103"/>
    </row>
    <row r="94" spans="1:13" s="102" customFormat="1" x14ac:dyDescent="0.25">
      <c r="A94" s="103"/>
      <c r="B94" s="103"/>
      <c r="C94" s="103"/>
      <c r="D94" s="103"/>
      <c r="E94" s="1463"/>
      <c r="F94" s="1463"/>
      <c r="G94" s="1463"/>
      <c r="H94" s="1463"/>
      <c r="I94" s="103"/>
      <c r="J94" s="103"/>
      <c r="K94" s="103"/>
      <c r="L94" s="1463"/>
      <c r="M94" s="103"/>
    </row>
    <row r="95" spans="1:13" s="102" customFormat="1" x14ac:dyDescent="0.25">
      <c r="A95" s="103"/>
      <c r="B95" s="103"/>
      <c r="C95" s="103"/>
      <c r="D95" s="103"/>
      <c r="E95" s="1463"/>
      <c r="F95" s="1463"/>
      <c r="G95" s="1463"/>
      <c r="H95" s="1463"/>
      <c r="I95" s="103"/>
      <c r="J95" s="103"/>
      <c r="K95" s="103"/>
      <c r="L95" s="1463"/>
      <c r="M95" s="103"/>
    </row>
    <row r="96" spans="1:13" s="102" customFormat="1" x14ac:dyDescent="0.25">
      <c r="A96" s="103"/>
      <c r="B96" s="103"/>
      <c r="C96" s="103"/>
      <c r="D96" s="103"/>
      <c r="E96" s="1463"/>
      <c r="F96" s="1463"/>
      <c r="G96" s="1463"/>
      <c r="H96" s="1463"/>
      <c r="I96" s="103"/>
      <c r="J96" s="103"/>
      <c r="K96" s="103"/>
      <c r="L96" s="1463"/>
      <c r="M96" s="103"/>
    </row>
    <row r="97" spans="14:17" x14ac:dyDescent="0.25">
      <c r="N97" s="102"/>
      <c r="O97" s="102"/>
      <c r="P97" s="102"/>
      <c r="Q97" s="102"/>
    </row>
    <row r="98" spans="14:17" x14ac:dyDescent="0.25">
      <c r="N98" s="102"/>
      <c r="O98" s="102"/>
      <c r="P98" s="102"/>
      <c r="Q98" s="102"/>
    </row>
  </sheetData>
  <sheetProtection algorithmName="SHA-512" hashValue="2LTZst1BHFSsaVz0MB4fD5mGrctLGx3G+AZM5GRcS0JaKOIGT+vXkovuQcALCAxV4ZWyV8nSz+VTzL2z7XpFZg==" saltValue="O1awwV58V4+WKnItpuQsVg==" spinCount="100000" sheet="1" objects="1" scenarios="1" sort="0" autoFilter="0" pivotTables="0"/>
  <mergeCells count="7">
    <mergeCell ref="B74:C74"/>
    <mergeCell ref="B73:J73"/>
    <mergeCell ref="A1:D1"/>
    <mergeCell ref="E1:J1"/>
    <mergeCell ref="A2:J2"/>
    <mergeCell ref="A3:J3"/>
    <mergeCell ref="A4:J4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6">
    <tabColor rgb="FF92D050"/>
    <pageSetUpPr fitToPage="1"/>
  </sheetPr>
  <dimension ref="A1:T35"/>
  <sheetViews>
    <sheetView workbookViewId="0">
      <selection activeCell="A3" sqref="A3:Q3"/>
    </sheetView>
  </sheetViews>
  <sheetFormatPr defaultColWidth="9.140625" defaultRowHeight="15" x14ac:dyDescent="0.25"/>
  <cols>
    <col min="1" max="1" width="5.7109375" style="1436" customWidth="1"/>
    <col min="2" max="2" width="10.7109375" style="538" customWidth="1"/>
    <col min="3" max="3" width="17.5703125" style="538" customWidth="1"/>
    <col min="4" max="4" width="58.7109375" style="538" customWidth="1"/>
    <col min="5" max="5" width="6.7109375" style="562" customWidth="1"/>
    <col min="6" max="6" width="7.7109375" style="1436" customWidth="1"/>
    <col min="7" max="7" width="8.28515625" style="1436" bestFit="1" customWidth="1"/>
    <col min="8" max="15" width="5.7109375" style="1436" customWidth="1"/>
    <col min="16" max="16" width="11.7109375" style="1436" customWidth="1"/>
    <col min="17" max="17" width="13.7109375" style="1436" customWidth="1"/>
    <col min="18" max="16384" width="9.140625" style="538"/>
  </cols>
  <sheetData>
    <row r="1" spans="1:20" ht="54" customHeight="1" x14ac:dyDescent="0.25">
      <c r="A1" s="1494"/>
      <c r="B1" s="1494"/>
      <c r="C1" s="1494"/>
      <c r="D1" s="1494"/>
      <c r="E1" s="1494"/>
      <c r="F1" s="1494"/>
      <c r="G1" s="1495" t="s">
        <v>2731</v>
      </c>
      <c r="H1" s="1496"/>
      <c r="I1" s="1496"/>
      <c r="J1" s="1496"/>
      <c r="K1" s="1496"/>
      <c r="L1" s="1496"/>
      <c r="M1" s="1496"/>
      <c r="N1" s="1496"/>
      <c r="O1" s="1496"/>
      <c r="P1" s="1496"/>
      <c r="Q1" s="1496"/>
    </row>
    <row r="2" spans="1:20" ht="15.75" x14ac:dyDescent="0.25">
      <c r="A2" s="1497" t="s">
        <v>828</v>
      </c>
      <c r="B2" s="1497"/>
      <c r="C2" s="1497"/>
      <c r="D2" s="1497"/>
      <c r="E2" s="1497"/>
      <c r="F2" s="1497"/>
      <c r="G2" s="1497"/>
      <c r="H2" s="1497"/>
      <c r="I2" s="1497"/>
      <c r="J2" s="1497"/>
      <c r="K2" s="1497"/>
      <c r="L2" s="1497"/>
      <c r="M2" s="1497"/>
      <c r="N2" s="1497"/>
      <c r="O2" s="1497"/>
      <c r="P2" s="1497"/>
      <c r="Q2" s="1497"/>
    </row>
    <row r="3" spans="1:20" ht="15.75" x14ac:dyDescent="0.25">
      <c r="A3" s="1497" t="s">
        <v>1329</v>
      </c>
      <c r="B3" s="1497"/>
      <c r="C3" s="1497"/>
      <c r="D3" s="1497"/>
      <c r="E3" s="1497"/>
      <c r="F3" s="1497"/>
      <c r="G3" s="1497"/>
      <c r="H3" s="1497"/>
      <c r="I3" s="1497"/>
      <c r="J3" s="1497"/>
      <c r="K3" s="1497"/>
      <c r="L3" s="1497"/>
      <c r="M3" s="1497"/>
      <c r="N3" s="1497"/>
      <c r="O3" s="1497"/>
      <c r="P3" s="1497"/>
      <c r="Q3" s="1497"/>
    </row>
    <row r="4" spans="1:20" ht="15.75" thickBot="1" x14ac:dyDescent="0.3">
      <c r="A4" s="1498"/>
      <c r="B4" s="1498"/>
      <c r="C4" s="1498"/>
      <c r="D4" s="1498"/>
      <c r="E4" s="1498"/>
      <c r="F4" s="1498"/>
      <c r="G4" s="1498"/>
      <c r="H4" s="1498"/>
      <c r="I4" s="1498"/>
      <c r="J4" s="1498"/>
      <c r="K4" s="1498"/>
      <c r="L4" s="1498"/>
      <c r="M4" s="1498"/>
      <c r="N4" s="1498"/>
      <c r="O4" s="1498"/>
      <c r="P4" s="1498"/>
      <c r="Q4" s="1498"/>
    </row>
    <row r="5" spans="1:20" ht="15" customHeight="1" x14ac:dyDescent="0.25">
      <c r="A5" s="1489" t="s">
        <v>486</v>
      </c>
      <c r="B5" s="1491" t="s">
        <v>0</v>
      </c>
      <c r="C5" s="1491" t="s">
        <v>1</v>
      </c>
      <c r="D5" s="1491" t="s">
        <v>2</v>
      </c>
      <c r="E5" s="1492" t="s">
        <v>3751</v>
      </c>
      <c r="F5" s="1489" t="s">
        <v>3</v>
      </c>
      <c r="G5" s="1489" t="s">
        <v>3761</v>
      </c>
      <c r="H5" s="1500" t="s">
        <v>7</v>
      </c>
      <c r="I5" s="1501"/>
      <c r="J5" s="1501"/>
      <c r="K5" s="1501"/>
      <c r="L5" s="1501"/>
      <c r="M5" s="1501"/>
      <c r="N5" s="1501"/>
      <c r="O5" s="1501"/>
      <c r="P5" s="1489" t="s">
        <v>4407</v>
      </c>
      <c r="Q5" s="1489" t="s">
        <v>4408</v>
      </c>
    </row>
    <row r="6" spans="1:20" ht="15" customHeight="1" x14ac:dyDescent="0.25">
      <c r="A6" s="1490"/>
      <c r="B6" s="1490"/>
      <c r="C6" s="1490"/>
      <c r="D6" s="1490"/>
      <c r="E6" s="1493"/>
      <c r="F6" s="1499"/>
      <c r="G6" s="1499"/>
      <c r="H6" s="1502" t="s">
        <v>5</v>
      </c>
      <c r="I6" s="1503"/>
      <c r="J6" s="1503"/>
      <c r="K6" s="1503"/>
      <c r="L6" s="1503" t="s">
        <v>6</v>
      </c>
      <c r="M6" s="1503"/>
      <c r="N6" s="1503"/>
      <c r="O6" s="1437" t="s">
        <v>8</v>
      </c>
      <c r="P6" s="1499"/>
      <c r="Q6" s="1499"/>
    </row>
    <row r="7" spans="1:20" ht="65.099999999999994" customHeight="1" thickBot="1" x14ac:dyDescent="0.3">
      <c r="A7" s="1490"/>
      <c r="B7" s="1490"/>
      <c r="C7" s="1490"/>
      <c r="D7" s="1490"/>
      <c r="E7" s="1493"/>
      <c r="F7" s="1499"/>
      <c r="G7" s="1499"/>
      <c r="H7" s="1259" t="s">
        <v>9</v>
      </c>
      <c r="I7" s="1260" t="s">
        <v>10</v>
      </c>
      <c r="J7" s="1260" t="s">
        <v>11</v>
      </c>
      <c r="K7" s="1261" t="s">
        <v>36</v>
      </c>
      <c r="L7" s="1261" t="s">
        <v>27</v>
      </c>
      <c r="M7" s="1261" t="s">
        <v>13</v>
      </c>
      <c r="N7" s="1261" t="s">
        <v>14</v>
      </c>
      <c r="O7" s="1261" t="s">
        <v>15</v>
      </c>
      <c r="P7" s="1499"/>
      <c r="Q7" s="1499"/>
    </row>
    <row r="8" spans="1:20" s="539" customFormat="1" x14ac:dyDescent="0.25">
      <c r="A8" s="1262"/>
      <c r="B8" s="1507" t="s">
        <v>4103</v>
      </c>
      <c r="C8" s="1507"/>
      <c r="D8" s="1507"/>
      <c r="E8" s="1507"/>
      <c r="F8" s="1507"/>
      <c r="G8" s="1507"/>
      <c r="H8" s="1507"/>
      <c r="I8" s="1507"/>
      <c r="J8" s="1507"/>
      <c r="K8" s="1507"/>
      <c r="L8" s="1507"/>
      <c r="M8" s="1507"/>
      <c r="N8" s="1507"/>
      <c r="O8" s="1507"/>
      <c r="P8" s="1507"/>
      <c r="Q8" s="1508"/>
    </row>
    <row r="9" spans="1:20" s="539" customFormat="1" ht="38.25" x14ac:dyDescent="0.25">
      <c r="A9" s="854" t="s">
        <v>487</v>
      </c>
      <c r="B9" s="540" t="s">
        <v>4104</v>
      </c>
      <c r="C9" s="542" t="s">
        <v>4105</v>
      </c>
      <c r="D9" s="542" t="s">
        <v>23</v>
      </c>
      <c r="E9" s="543"/>
      <c r="F9" s="787">
        <v>52</v>
      </c>
      <c r="G9" s="787">
        <v>8</v>
      </c>
      <c r="H9" s="544"/>
      <c r="I9" s="544" t="s">
        <v>22</v>
      </c>
      <c r="J9" s="544"/>
      <c r="K9" s="544"/>
      <c r="L9" s="544"/>
      <c r="M9" s="544"/>
      <c r="N9" s="544"/>
      <c r="O9" s="544"/>
      <c r="P9" s="1505" t="s">
        <v>19</v>
      </c>
      <c r="Q9" s="1506"/>
      <c r="T9" s="687"/>
    </row>
    <row r="10" spans="1:20" s="539" customFormat="1" ht="38.25" x14ac:dyDescent="0.25">
      <c r="A10" s="854" t="s">
        <v>488</v>
      </c>
      <c r="B10" s="540" t="s">
        <v>4106</v>
      </c>
      <c r="C10" s="542" t="s">
        <v>4105</v>
      </c>
      <c r="D10" s="542" t="s">
        <v>24</v>
      </c>
      <c r="E10" s="543"/>
      <c r="F10" s="787">
        <v>52</v>
      </c>
      <c r="G10" s="787">
        <v>8</v>
      </c>
      <c r="H10" s="544"/>
      <c r="I10" s="544" t="s">
        <v>22</v>
      </c>
      <c r="J10" s="544"/>
      <c r="K10" s="544"/>
      <c r="L10" s="544"/>
      <c r="M10" s="544"/>
      <c r="N10" s="544"/>
      <c r="O10" s="544"/>
      <c r="P10" s="1505" t="s">
        <v>19</v>
      </c>
      <c r="Q10" s="1506"/>
      <c r="T10" s="687"/>
    </row>
    <row r="11" spans="1:20" s="539" customFormat="1" ht="38.25" x14ac:dyDescent="0.25">
      <c r="A11" s="854" t="s">
        <v>489</v>
      </c>
      <c r="B11" s="540" t="s">
        <v>4107</v>
      </c>
      <c r="C11" s="542" t="s">
        <v>4105</v>
      </c>
      <c r="D11" s="542" t="s">
        <v>4108</v>
      </c>
      <c r="E11" s="543"/>
      <c r="F11" s="787">
        <v>52</v>
      </c>
      <c r="G11" s="787">
        <v>8</v>
      </c>
      <c r="H11" s="544"/>
      <c r="I11" s="544" t="s">
        <v>22</v>
      </c>
      <c r="J11" s="544"/>
      <c r="K11" s="544"/>
      <c r="L11" s="544"/>
      <c r="M11" s="544"/>
      <c r="N11" s="544"/>
      <c r="O11" s="544"/>
      <c r="P11" s="1505" t="s">
        <v>19</v>
      </c>
      <c r="Q11" s="1506"/>
      <c r="T11" s="687"/>
    </row>
    <row r="12" spans="1:20" s="539" customFormat="1" ht="38.25" x14ac:dyDescent="0.25">
      <c r="A12" s="854" t="s">
        <v>490</v>
      </c>
      <c r="B12" s="540" t="s">
        <v>4109</v>
      </c>
      <c r="C12" s="542" t="s">
        <v>4105</v>
      </c>
      <c r="D12" s="542" t="s">
        <v>21</v>
      </c>
      <c r="E12" s="543"/>
      <c r="F12" s="787">
        <v>12</v>
      </c>
      <c r="G12" s="787">
        <v>8</v>
      </c>
      <c r="H12" s="544"/>
      <c r="I12" s="544"/>
      <c r="J12" s="544" t="s">
        <v>22</v>
      </c>
      <c r="K12" s="544"/>
      <c r="L12" s="544"/>
      <c r="M12" s="544"/>
      <c r="N12" s="544"/>
      <c r="O12" s="544"/>
      <c r="P12" s="1505" t="s">
        <v>19</v>
      </c>
      <c r="Q12" s="1506"/>
      <c r="T12" s="687"/>
    </row>
    <row r="13" spans="1:20" s="539" customFormat="1" ht="38.25" x14ac:dyDescent="0.25">
      <c r="A13" s="854" t="s">
        <v>491</v>
      </c>
      <c r="B13" s="540" t="s">
        <v>4110</v>
      </c>
      <c r="C13" s="542" t="s">
        <v>4105</v>
      </c>
      <c r="D13" s="559" t="s">
        <v>4257</v>
      </c>
      <c r="E13" s="543"/>
      <c r="F13" s="787">
        <v>1</v>
      </c>
      <c r="G13" s="787">
        <v>8</v>
      </c>
      <c r="H13" s="544"/>
      <c r="I13" s="544"/>
      <c r="J13" s="544"/>
      <c r="K13" s="544"/>
      <c r="L13" s="544"/>
      <c r="M13" s="544"/>
      <c r="N13" s="544" t="s">
        <v>35</v>
      </c>
      <c r="O13" s="544"/>
      <c r="P13" s="1505" t="s">
        <v>19</v>
      </c>
      <c r="Q13" s="1506"/>
      <c r="T13" s="687"/>
    </row>
    <row r="14" spans="1:20" s="539" customFormat="1" ht="38.25" x14ac:dyDescent="0.25">
      <c r="A14" s="854" t="s">
        <v>492</v>
      </c>
      <c r="B14" s="540" t="s">
        <v>4111</v>
      </c>
      <c r="C14" s="542" t="s">
        <v>4105</v>
      </c>
      <c r="D14" s="542" t="s">
        <v>26</v>
      </c>
      <c r="E14" s="543"/>
      <c r="F14" s="787">
        <v>1</v>
      </c>
      <c r="G14" s="787">
        <v>8</v>
      </c>
      <c r="H14" s="544"/>
      <c r="I14" s="544"/>
      <c r="J14" s="544"/>
      <c r="K14" s="544"/>
      <c r="L14" s="544"/>
      <c r="M14" s="544"/>
      <c r="N14" s="544" t="s">
        <v>22</v>
      </c>
      <c r="O14" s="544"/>
      <c r="P14" s="1505" t="s">
        <v>19</v>
      </c>
      <c r="Q14" s="1506"/>
      <c r="T14" s="687"/>
    </row>
    <row r="15" spans="1:20" s="539" customFormat="1" ht="39" thickBot="1" x14ac:dyDescent="0.3">
      <c r="A15" s="854" t="s">
        <v>493</v>
      </c>
      <c r="B15" s="540" t="s">
        <v>4112</v>
      </c>
      <c r="C15" s="542" t="s">
        <v>4105</v>
      </c>
      <c r="D15" s="542" t="s">
        <v>20</v>
      </c>
      <c r="E15" s="543"/>
      <c r="F15" s="544">
        <v>0.2</v>
      </c>
      <c r="G15" s="787">
        <v>8</v>
      </c>
      <c r="H15" s="544"/>
      <c r="I15" s="544"/>
      <c r="J15" s="544"/>
      <c r="K15" s="544"/>
      <c r="L15" s="544"/>
      <c r="M15" s="544"/>
      <c r="N15" s="544"/>
      <c r="O15" s="544" t="s">
        <v>22</v>
      </c>
      <c r="P15" s="569"/>
      <c r="Q15" s="877">
        <f>F15*G15*ROUND(P15, 2)</f>
        <v>0</v>
      </c>
      <c r="T15" s="687"/>
    </row>
    <row r="16" spans="1:20" s="539" customFormat="1" ht="15.75" thickTop="1" x14ac:dyDescent="0.25">
      <c r="A16" s="853"/>
      <c r="B16" s="1511" t="s">
        <v>4253</v>
      </c>
      <c r="C16" s="1511"/>
      <c r="D16" s="1511"/>
      <c r="E16" s="1511"/>
      <c r="F16" s="1511"/>
      <c r="G16" s="1511"/>
      <c r="H16" s="1511"/>
      <c r="I16" s="1511"/>
      <c r="J16" s="1511"/>
      <c r="K16" s="1511"/>
      <c r="L16" s="1511"/>
      <c r="M16" s="1511"/>
      <c r="N16" s="1511"/>
      <c r="O16" s="1511"/>
      <c r="P16" s="1511"/>
      <c r="Q16" s="1512"/>
    </row>
    <row r="17" spans="1:20" s="539" customFormat="1" ht="38.25" x14ac:dyDescent="0.25">
      <c r="A17" s="854" t="s">
        <v>494</v>
      </c>
      <c r="B17" s="540" t="s">
        <v>4113</v>
      </c>
      <c r="C17" s="542" t="s">
        <v>4114</v>
      </c>
      <c r="D17" s="542" t="s">
        <v>23</v>
      </c>
      <c r="E17" s="543"/>
      <c r="F17" s="787">
        <v>52</v>
      </c>
      <c r="G17" s="787">
        <v>8</v>
      </c>
      <c r="H17" s="544"/>
      <c r="I17" s="544" t="s">
        <v>22</v>
      </c>
      <c r="J17" s="544"/>
      <c r="K17" s="544"/>
      <c r="L17" s="544"/>
      <c r="M17" s="544"/>
      <c r="N17" s="544"/>
      <c r="O17" s="544"/>
      <c r="P17" s="1505" t="s">
        <v>19</v>
      </c>
      <c r="Q17" s="1506"/>
      <c r="T17" s="687"/>
    </row>
    <row r="18" spans="1:20" s="539" customFormat="1" ht="38.25" x14ac:dyDescent="0.25">
      <c r="A18" s="854" t="s">
        <v>495</v>
      </c>
      <c r="B18" s="540" t="s">
        <v>4115</v>
      </c>
      <c r="C18" s="542" t="s">
        <v>4114</v>
      </c>
      <c r="D18" s="542" t="s">
        <v>24</v>
      </c>
      <c r="E18" s="543"/>
      <c r="F18" s="787">
        <v>52</v>
      </c>
      <c r="G18" s="787">
        <v>8</v>
      </c>
      <c r="H18" s="544"/>
      <c r="I18" s="544" t="s">
        <v>22</v>
      </c>
      <c r="J18" s="544"/>
      <c r="K18" s="544"/>
      <c r="L18" s="544"/>
      <c r="M18" s="544"/>
      <c r="N18" s="544"/>
      <c r="O18" s="544"/>
      <c r="P18" s="1505" t="s">
        <v>19</v>
      </c>
      <c r="Q18" s="1506"/>
      <c r="T18" s="687"/>
    </row>
    <row r="19" spans="1:20" s="539" customFormat="1" ht="38.25" x14ac:dyDescent="0.25">
      <c r="A19" s="854" t="s">
        <v>496</v>
      </c>
      <c r="B19" s="540" t="s">
        <v>4116</v>
      </c>
      <c r="C19" s="542" t="s">
        <v>4114</v>
      </c>
      <c r="D19" s="542" t="s">
        <v>4108</v>
      </c>
      <c r="E19" s="543"/>
      <c r="F19" s="787">
        <v>52</v>
      </c>
      <c r="G19" s="787">
        <v>8</v>
      </c>
      <c r="H19" s="544"/>
      <c r="I19" s="544" t="s">
        <v>22</v>
      </c>
      <c r="J19" s="544"/>
      <c r="K19" s="544"/>
      <c r="L19" s="544"/>
      <c r="M19" s="544"/>
      <c r="N19" s="544"/>
      <c r="O19" s="544"/>
      <c r="P19" s="1505" t="s">
        <v>19</v>
      </c>
      <c r="Q19" s="1506"/>
      <c r="T19" s="687"/>
    </row>
    <row r="20" spans="1:20" s="539" customFormat="1" ht="38.25" x14ac:dyDescent="0.25">
      <c r="A20" s="854" t="s">
        <v>497</v>
      </c>
      <c r="B20" s="540" t="s">
        <v>4117</v>
      </c>
      <c r="C20" s="542" t="s">
        <v>4114</v>
      </c>
      <c r="D20" s="542" t="s">
        <v>21</v>
      </c>
      <c r="E20" s="543"/>
      <c r="F20" s="787">
        <v>12</v>
      </c>
      <c r="G20" s="787">
        <v>8</v>
      </c>
      <c r="H20" s="544"/>
      <c r="I20" s="544"/>
      <c r="J20" s="544" t="s">
        <v>22</v>
      </c>
      <c r="K20" s="544"/>
      <c r="L20" s="544"/>
      <c r="M20" s="544"/>
      <c r="N20" s="544"/>
      <c r="O20" s="544"/>
      <c r="P20" s="1505" t="s">
        <v>19</v>
      </c>
      <c r="Q20" s="1506"/>
      <c r="T20" s="687"/>
    </row>
    <row r="21" spans="1:20" s="539" customFormat="1" ht="38.25" x14ac:dyDescent="0.25">
      <c r="A21" s="854" t="s">
        <v>498</v>
      </c>
      <c r="B21" s="540" t="s">
        <v>4118</v>
      </c>
      <c r="C21" s="542" t="s">
        <v>4114</v>
      </c>
      <c r="D21" s="1195" t="s">
        <v>25</v>
      </c>
      <c r="E21" s="543"/>
      <c r="F21" s="787">
        <v>1</v>
      </c>
      <c r="G21" s="787">
        <v>8</v>
      </c>
      <c r="H21" s="544"/>
      <c r="I21" s="544"/>
      <c r="J21" s="544"/>
      <c r="K21" s="544"/>
      <c r="L21" s="544"/>
      <c r="M21" s="544"/>
      <c r="N21" s="544" t="s">
        <v>35</v>
      </c>
      <c r="O21" s="544"/>
      <c r="P21" s="1505" t="s">
        <v>19</v>
      </c>
      <c r="Q21" s="1506"/>
      <c r="T21" s="687"/>
    </row>
    <row r="22" spans="1:20" s="539" customFormat="1" ht="38.25" x14ac:dyDescent="0.25">
      <c r="A22" s="854" t="s">
        <v>499</v>
      </c>
      <c r="B22" s="540" t="s">
        <v>4119</v>
      </c>
      <c r="C22" s="542" t="s">
        <v>4114</v>
      </c>
      <c r="D22" s="542" t="s">
        <v>26</v>
      </c>
      <c r="E22" s="543"/>
      <c r="F22" s="787">
        <v>1</v>
      </c>
      <c r="G22" s="787">
        <v>8</v>
      </c>
      <c r="H22" s="544"/>
      <c r="I22" s="544"/>
      <c r="J22" s="544"/>
      <c r="K22" s="544"/>
      <c r="L22" s="544"/>
      <c r="M22" s="544"/>
      <c r="N22" s="544" t="s">
        <v>22</v>
      </c>
      <c r="O22" s="544"/>
      <c r="P22" s="1505" t="s">
        <v>19</v>
      </c>
      <c r="Q22" s="1506"/>
      <c r="T22" s="687"/>
    </row>
    <row r="23" spans="1:20" s="539" customFormat="1" ht="39" thickBot="1" x14ac:dyDescent="0.3">
      <c r="A23" s="854" t="s">
        <v>500</v>
      </c>
      <c r="B23" s="540" t="s">
        <v>4120</v>
      </c>
      <c r="C23" s="542" t="s">
        <v>4114</v>
      </c>
      <c r="D23" s="542" t="s">
        <v>20</v>
      </c>
      <c r="E23" s="543"/>
      <c r="F23" s="544">
        <v>0.2</v>
      </c>
      <c r="G23" s="787">
        <v>8</v>
      </c>
      <c r="H23" s="544"/>
      <c r="I23" s="544"/>
      <c r="J23" s="544"/>
      <c r="K23" s="544"/>
      <c r="L23" s="544"/>
      <c r="M23" s="544"/>
      <c r="N23" s="544"/>
      <c r="O23" s="544" t="s">
        <v>22</v>
      </c>
      <c r="P23" s="569"/>
      <c r="Q23" s="877">
        <f>F23*G23*ROUND(P23, 2)</f>
        <v>0</v>
      </c>
      <c r="T23" s="687"/>
    </row>
    <row r="24" spans="1:20" s="539" customFormat="1" x14ac:dyDescent="0.25">
      <c r="A24" s="878"/>
      <c r="B24" s="1509" t="s">
        <v>4121</v>
      </c>
      <c r="C24" s="1509"/>
      <c r="D24" s="1509"/>
      <c r="E24" s="1509"/>
      <c r="F24" s="1509"/>
      <c r="G24" s="1509"/>
      <c r="H24" s="1509"/>
      <c r="I24" s="1509"/>
      <c r="J24" s="1509"/>
      <c r="K24" s="1509"/>
      <c r="L24" s="1509"/>
      <c r="M24" s="1509"/>
      <c r="N24" s="1509"/>
      <c r="O24" s="1509"/>
      <c r="P24" s="1509"/>
      <c r="Q24" s="1510"/>
    </row>
    <row r="25" spans="1:20" s="539" customFormat="1" x14ac:dyDescent="0.25">
      <c r="A25" s="854" t="s">
        <v>501</v>
      </c>
      <c r="B25" s="540" t="s">
        <v>4122</v>
      </c>
      <c r="C25" s="542" t="s">
        <v>4123</v>
      </c>
      <c r="D25" s="542" t="s">
        <v>23</v>
      </c>
      <c r="E25" s="543"/>
      <c r="F25" s="787">
        <v>52</v>
      </c>
      <c r="G25" s="787">
        <v>5</v>
      </c>
      <c r="H25" s="544"/>
      <c r="I25" s="544" t="s">
        <v>22</v>
      </c>
      <c r="J25" s="544"/>
      <c r="K25" s="544"/>
      <c r="L25" s="544"/>
      <c r="M25" s="544"/>
      <c r="N25" s="544"/>
      <c r="O25" s="544"/>
      <c r="P25" s="1505" t="s">
        <v>19</v>
      </c>
      <c r="Q25" s="1506"/>
      <c r="T25" s="687"/>
    </row>
    <row r="26" spans="1:20" s="539" customFormat="1" x14ac:dyDescent="0.25">
      <c r="A26" s="854" t="s">
        <v>502</v>
      </c>
      <c r="B26" s="540" t="s">
        <v>4124</v>
      </c>
      <c r="C26" s="542" t="s">
        <v>4123</v>
      </c>
      <c r="D26" s="542" t="s">
        <v>24</v>
      </c>
      <c r="E26" s="543"/>
      <c r="F26" s="787">
        <v>52</v>
      </c>
      <c r="G26" s="787">
        <v>5</v>
      </c>
      <c r="H26" s="544"/>
      <c r="I26" s="544" t="s">
        <v>22</v>
      </c>
      <c r="J26" s="544"/>
      <c r="K26" s="544"/>
      <c r="L26" s="544"/>
      <c r="M26" s="544"/>
      <c r="N26" s="544"/>
      <c r="O26" s="544"/>
      <c r="P26" s="1505" t="s">
        <v>19</v>
      </c>
      <c r="Q26" s="1506"/>
      <c r="T26" s="687"/>
    </row>
    <row r="27" spans="1:20" s="539" customFormat="1" x14ac:dyDescent="0.25">
      <c r="A27" s="854" t="s">
        <v>503</v>
      </c>
      <c r="B27" s="540" t="s">
        <v>4125</v>
      </c>
      <c r="C27" s="542" t="s">
        <v>4123</v>
      </c>
      <c r="D27" s="542" t="s">
        <v>4108</v>
      </c>
      <c r="E27" s="543"/>
      <c r="F27" s="787">
        <v>52</v>
      </c>
      <c r="G27" s="787">
        <v>5</v>
      </c>
      <c r="H27" s="544"/>
      <c r="I27" s="544" t="s">
        <v>22</v>
      </c>
      <c r="J27" s="544"/>
      <c r="K27" s="544"/>
      <c r="L27" s="544"/>
      <c r="M27" s="544"/>
      <c r="N27" s="544"/>
      <c r="O27" s="544"/>
      <c r="P27" s="1505" t="s">
        <v>19</v>
      </c>
      <c r="Q27" s="1506"/>
      <c r="T27" s="687"/>
    </row>
    <row r="28" spans="1:20" s="539" customFormat="1" x14ac:dyDescent="0.25">
      <c r="A28" s="854" t="s">
        <v>504</v>
      </c>
      <c r="B28" s="540" t="s">
        <v>4126</v>
      </c>
      <c r="C28" s="542" t="s">
        <v>4123</v>
      </c>
      <c r="D28" s="542" t="s">
        <v>21</v>
      </c>
      <c r="E28" s="543"/>
      <c r="F28" s="787">
        <v>12</v>
      </c>
      <c r="G28" s="787">
        <v>5</v>
      </c>
      <c r="H28" s="544"/>
      <c r="I28" s="544"/>
      <c r="J28" s="544" t="s">
        <v>22</v>
      </c>
      <c r="K28" s="544"/>
      <c r="L28" s="544"/>
      <c r="M28" s="544"/>
      <c r="N28" s="544"/>
      <c r="O28" s="544"/>
      <c r="P28" s="1505" t="s">
        <v>19</v>
      </c>
      <c r="Q28" s="1506"/>
      <c r="T28" s="687"/>
    </row>
    <row r="29" spans="1:20" s="539" customFormat="1" x14ac:dyDescent="0.25">
      <c r="A29" s="854" t="s">
        <v>505</v>
      </c>
      <c r="B29" s="540" t="s">
        <v>4127</v>
      </c>
      <c r="C29" s="542" t="s">
        <v>4123</v>
      </c>
      <c r="D29" s="1195" t="s">
        <v>25</v>
      </c>
      <c r="E29" s="543"/>
      <c r="F29" s="787">
        <v>1</v>
      </c>
      <c r="G29" s="787">
        <v>5</v>
      </c>
      <c r="H29" s="544"/>
      <c r="I29" s="544"/>
      <c r="J29" s="544"/>
      <c r="K29" s="544"/>
      <c r="L29" s="544"/>
      <c r="M29" s="544"/>
      <c r="N29" s="544" t="s">
        <v>35</v>
      </c>
      <c r="O29" s="544"/>
      <c r="P29" s="1505" t="s">
        <v>19</v>
      </c>
      <c r="Q29" s="1506"/>
      <c r="T29" s="687"/>
    </row>
    <row r="30" spans="1:20" s="539" customFormat="1" x14ac:dyDescent="0.25">
      <c r="A30" s="854" t="s">
        <v>506</v>
      </c>
      <c r="B30" s="540" t="s">
        <v>4128</v>
      </c>
      <c r="C30" s="542" t="s">
        <v>4123</v>
      </c>
      <c r="D30" s="542" t="s">
        <v>26</v>
      </c>
      <c r="E30" s="543"/>
      <c r="F30" s="787">
        <v>1</v>
      </c>
      <c r="G30" s="787">
        <v>5</v>
      </c>
      <c r="H30" s="544"/>
      <c r="I30" s="544"/>
      <c r="J30" s="544"/>
      <c r="K30" s="544"/>
      <c r="L30" s="544"/>
      <c r="M30" s="544"/>
      <c r="N30" s="544" t="s">
        <v>22</v>
      </c>
      <c r="O30" s="544"/>
      <c r="P30" s="1505" t="s">
        <v>19</v>
      </c>
      <c r="Q30" s="1506"/>
      <c r="T30" s="687"/>
    </row>
    <row r="31" spans="1:20" s="539" customFormat="1" ht="15.75" thickBot="1" x14ac:dyDescent="0.3">
      <c r="A31" s="855" t="s">
        <v>507</v>
      </c>
      <c r="B31" s="848" t="s">
        <v>4129</v>
      </c>
      <c r="C31" s="856" t="s">
        <v>4123</v>
      </c>
      <c r="D31" s="848" t="s">
        <v>20</v>
      </c>
      <c r="E31" s="849"/>
      <c r="F31" s="849">
        <v>0.2</v>
      </c>
      <c r="G31" s="850">
        <v>5</v>
      </c>
      <c r="H31" s="849"/>
      <c r="I31" s="849"/>
      <c r="J31" s="849"/>
      <c r="K31" s="849"/>
      <c r="L31" s="849"/>
      <c r="M31" s="849"/>
      <c r="N31" s="849"/>
      <c r="O31" s="849" t="s">
        <v>22</v>
      </c>
      <c r="P31" s="851"/>
      <c r="Q31" s="857">
        <f>F31*G31*ROUND(P31, 2)</f>
        <v>0</v>
      </c>
      <c r="R31" s="566"/>
    </row>
    <row r="32" spans="1:20" ht="15.75" thickBot="1" x14ac:dyDescent="0.3">
      <c r="A32" s="1198" t="s">
        <v>35</v>
      </c>
      <c r="B32" s="1504" t="s">
        <v>4249</v>
      </c>
      <c r="C32" s="1504"/>
      <c r="D32" s="1504"/>
      <c r="P32" s="875" t="s">
        <v>76</v>
      </c>
      <c r="Q32" s="876">
        <f>SUM(Q15,Q23,Q31)</f>
        <v>0</v>
      </c>
    </row>
    <row r="34" spans="1:2" x14ac:dyDescent="0.25">
      <c r="A34" s="567"/>
      <c r="B34" s="568"/>
    </row>
    <row r="35" spans="1:2" x14ac:dyDescent="0.25">
      <c r="A35" s="567"/>
      <c r="B35" s="568"/>
    </row>
  </sheetData>
  <sheetProtection algorithmName="SHA-512" hashValue="q7k+Pt4JNNL2DFDpzWhz2B2o/8tWZIg0ILqg02mb9QvyxMvkl2NDA67iumPPdVXSQzi7nvNYiRrvy5PdA1+htA==" saltValue="3MxSphN8aHDNuw5OTCjYJw==" spinCount="100000" sheet="1" objects="1" scenarios="1" sort="0" autoFilter="0" pivotTables="0"/>
  <mergeCells count="39">
    <mergeCell ref="P28:Q28"/>
    <mergeCell ref="P29:Q29"/>
    <mergeCell ref="P30:Q30"/>
    <mergeCell ref="P21:Q21"/>
    <mergeCell ref="P22:Q22"/>
    <mergeCell ref="B24:Q24"/>
    <mergeCell ref="P25:Q25"/>
    <mergeCell ref="P26:Q26"/>
    <mergeCell ref="P27:Q27"/>
    <mergeCell ref="P20:Q20"/>
    <mergeCell ref="B8:Q8"/>
    <mergeCell ref="P9:Q9"/>
    <mergeCell ref="P10:Q10"/>
    <mergeCell ref="P11:Q11"/>
    <mergeCell ref="P12:Q12"/>
    <mergeCell ref="P13:Q13"/>
    <mergeCell ref="P14:Q14"/>
    <mergeCell ref="B16:Q16"/>
    <mergeCell ref="P17:Q17"/>
    <mergeCell ref="P18:Q18"/>
    <mergeCell ref="P19:Q19"/>
    <mergeCell ref="E5:E7"/>
    <mergeCell ref="A1:F1"/>
    <mergeCell ref="G1:Q1"/>
    <mergeCell ref="A2:Q2"/>
    <mergeCell ref="A3:Q3"/>
    <mergeCell ref="A4:Q4"/>
    <mergeCell ref="F5:F7"/>
    <mergeCell ref="G5:G7"/>
    <mergeCell ref="H5:O5"/>
    <mergeCell ref="P5:P7"/>
    <mergeCell ref="Q5:Q7"/>
    <mergeCell ref="H6:K6"/>
    <mergeCell ref="L6:N6"/>
    <mergeCell ref="B32:D32"/>
    <mergeCell ref="A5:A7"/>
    <mergeCell ref="B5:B7"/>
    <mergeCell ref="C5:C7"/>
    <mergeCell ref="D5:D7"/>
  </mergeCells>
  <pageMargins left="0.25" right="0.25" top="0.75" bottom="0.75" header="0.3" footer="0.3"/>
  <pageSetup paperSize="9" scale="76" fitToHeight="0" orientation="landscape" horizontalDpi="4294967295" verticalDpi="4294967295" r:id="rId1"/>
  <headerFooter>
    <oddFooter>Strana &amp;P z &amp;N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>
    <tabColor rgb="FFFF0000"/>
    <pageSetUpPr fitToPage="1"/>
  </sheetPr>
  <dimension ref="A1:M49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03" customWidth="1"/>
    <col min="2" max="2" width="10.7109375" style="103" customWidth="1"/>
    <col min="3" max="3" width="12.7109375" style="103" customWidth="1"/>
    <col min="4" max="4" width="70.7109375" style="103" customWidth="1"/>
    <col min="5" max="6" width="8.7109375" style="1463" customWidth="1"/>
    <col min="7" max="7" width="13.7109375" style="1463" customWidth="1"/>
    <col min="8" max="8" width="15.7109375" style="1463" customWidth="1"/>
    <col min="9" max="9" width="14.7109375" style="103" customWidth="1"/>
    <col min="10" max="10" width="15.7109375" style="103" customWidth="1"/>
    <col min="11" max="11" width="10.42578125" style="103" customWidth="1"/>
    <col min="12" max="12" width="16.85546875" style="1463" customWidth="1"/>
    <col min="13" max="13" width="17.7109375" style="103" customWidth="1"/>
    <col min="14" max="16384" width="9.140625" style="103"/>
  </cols>
  <sheetData>
    <row r="1" spans="1:13" s="102" customFormat="1" ht="54" customHeight="1" x14ac:dyDescent="0.25">
      <c r="A1" s="1686"/>
      <c r="B1" s="1686"/>
      <c r="C1" s="1686"/>
      <c r="D1" s="1686"/>
      <c r="E1" s="1687" t="s">
        <v>2633</v>
      </c>
      <c r="F1" s="1687"/>
      <c r="G1" s="1687"/>
      <c r="H1" s="1687"/>
      <c r="I1" s="1687"/>
      <c r="J1" s="1687"/>
      <c r="K1" s="99"/>
      <c r="L1" s="100"/>
      <c r="M1" s="101"/>
    </row>
    <row r="2" spans="1:13" s="409" customFormat="1" ht="15.75" customHeight="1" x14ac:dyDescent="0.25">
      <c r="A2" s="1720" t="s">
        <v>2783</v>
      </c>
      <c r="B2" s="1720"/>
      <c r="C2" s="1720"/>
      <c r="D2" s="1720"/>
      <c r="E2" s="1720"/>
      <c r="F2" s="1720"/>
      <c r="G2" s="1720"/>
      <c r="H2" s="1720"/>
      <c r="I2" s="1720"/>
      <c r="J2" s="1720"/>
      <c r="K2" s="81"/>
      <c r="L2" s="1465"/>
      <c r="M2" s="81"/>
    </row>
    <row r="3" spans="1:13" s="409" customFormat="1" ht="15.75" customHeight="1" x14ac:dyDescent="0.25">
      <c r="A3" s="1720" t="s">
        <v>3509</v>
      </c>
      <c r="B3" s="1720"/>
      <c r="C3" s="1720"/>
      <c r="D3" s="1720"/>
      <c r="E3" s="1720"/>
      <c r="F3" s="1720"/>
      <c r="G3" s="1720"/>
      <c r="H3" s="1720"/>
      <c r="I3" s="1720"/>
      <c r="J3" s="1720"/>
      <c r="K3" s="456"/>
      <c r="L3" s="1465"/>
      <c r="M3" s="81"/>
    </row>
    <row r="4" spans="1:13" s="409" customFormat="1" ht="15" customHeight="1" thickBot="1" x14ac:dyDescent="0.3">
      <c r="A4" s="1722"/>
      <c r="B4" s="1722"/>
      <c r="C4" s="1722"/>
      <c r="D4" s="1722"/>
      <c r="E4" s="1722"/>
      <c r="F4" s="1722"/>
      <c r="G4" s="1722"/>
      <c r="H4" s="1722"/>
      <c r="I4" s="1722"/>
      <c r="J4" s="1722"/>
      <c r="K4" s="81"/>
      <c r="L4" s="1465"/>
      <c r="M4" s="81"/>
    </row>
    <row r="5" spans="1:13" s="105" customFormat="1" ht="60" customHeight="1" thickBot="1" x14ac:dyDescent="0.3">
      <c r="A5" s="1315" t="s">
        <v>486</v>
      </c>
      <c r="B5" s="1316" t="s">
        <v>0</v>
      </c>
      <c r="C5" s="1317" t="s">
        <v>1</v>
      </c>
      <c r="D5" s="1316" t="s">
        <v>2</v>
      </c>
      <c r="E5" s="1318" t="s">
        <v>2726</v>
      </c>
      <c r="F5" s="1318" t="s">
        <v>760</v>
      </c>
      <c r="G5" s="1318" t="s">
        <v>761</v>
      </c>
      <c r="H5" s="1318" t="s">
        <v>762</v>
      </c>
      <c r="I5" s="1318" t="s">
        <v>4409</v>
      </c>
      <c r="J5" s="1319" t="s">
        <v>4410</v>
      </c>
      <c r="K5" s="104"/>
      <c r="L5" s="104"/>
      <c r="M5" s="104"/>
    </row>
    <row r="6" spans="1:13" s="108" customFormat="1" ht="12.75" x14ac:dyDescent="0.25">
      <c r="A6" s="1020" t="s">
        <v>487</v>
      </c>
      <c r="B6" s="820" t="s">
        <v>2996</v>
      </c>
      <c r="C6" s="1716" t="s">
        <v>1207</v>
      </c>
      <c r="D6" s="1321" t="s">
        <v>2947</v>
      </c>
      <c r="E6" s="110">
        <v>2</v>
      </c>
      <c r="F6" s="110">
        <v>5</v>
      </c>
      <c r="G6" s="110">
        <f>E6*F6</f>
        <v>10</v>
      </c>
      <c r="H6" s="821" t="s">
        <v>3634</v>
      </c>
      <c r="I6" s="818"/>
      <c r="J6" s="1021">
        <f>ROUND(I6,2)*G6</f>
        <v>0</v>
      </c>
      <c r="K6" s="95"/>
      <c r="L6" s="95"/>
      <c r="M6" s="95"/>
    </row>
    <row r="7" spans="1:13" s="108" customFormat="1" ht="12.75" x14ac:dyDescent="0.25">
      <c r="A7" s="1003" t="s">
        <v>488</v>
      </c>
      <c r="B7" s="86" t="s">
        <v>2997</v>
      </c>
      <c r="C7" s="1716"/>
      <c r="D7" s="579" t="s">
        <v>3016</v>
      </c>
      <c r="E7" s="87">
        <v>2</v>
      </c>
      <c r="F7" s="87">
        <v>5</v>
      </c>
      <c r="G7" s="87">
        <f t="shared" ref="G7:G25" si="0">E7*F7</f>
        <v>10</v>
      </c>
      <c r="H7" s="678" t="s">
        <v>3634</v>
      </c>
      <c r="I7" s="88"/>
      <c r="J7" s="1004">
        <f t="shared" ref="J7:J25" si="1">ROUND(I7,2)*G7</f>
        <v>0</v>
      </c>
      <c r="K7" s="95"/>
      <c r="L7" s="95"/>
      <c r="M7" s="95"/>
    </row>
    <row r="8" spans="1:13" s="108" customFormat="1" ht="12.75" x14ac:dyDescent="0.25">
      <c r="A8" s="1003" t="s">
        <v>489</v>
      </c>
      <c r="B8" s="86" t="s">
        <v>2998</v>
      </c>
      <c r="C8" s="1716"/>
      <c r="D8" s="580" t="s">
        <v>2948</v>
      </c>
      <c r="E8" s="87">
        <v>2</v>
      </c>
      <c r="F8" s="87">
        <v>9</v>
      </c>
      <c r="G8" s="87">
        <f t="shared" si="0"/>
        <v>18</v>
      </c>
      <c r="H8" s="678" t="s">
        <v>3634</v>
      </c>
      <c r="I8" s="88"/>
      <c r="J8" s="1004">
        <f t="shared" si="1"/>
        <v>0</v>
      </c>
      <c r="K8" s="95"/>
      <c r="L8" s="95"/>
      <c r="M8" s="95"/>
    </row>
    <row r="9" spans="1:13" s="108" customFormat="1" ht="12.75" x14ac:dyDescent="0.25">
      <c r="A9" s="1003" t="s">
        <v>490</v>
      </c>
      <c r="B9" s="86" t="s">
        <v>2999</v>
      </c>
      <c r="C9" s="1716"/>
      <c r="D9" s="580" t="s">
        <v>954</v>
      </c>
      <c r="E9" s="87">
        <v>2</v>
      </c>
      <c r="F9" s="87">
        <v>5</v>
      </c>
      <c r="G9" s="87">
        <f t="shared" si="0"/>
        <v>10</v>
      </c>
      <c r="H9" s="678" t="s">
        <v>3634</v>
      </c>
      <c r="I9" s="88"/>
      <c r="J9" s="1004">
        <f t="shared" si="1"/>
        <v>0</v>
      </c>
      <c r="K9" s="95"/>
      <c r="L9" s="95"/>
      <c r="M9" s="95"/>
    </row>
    <row r="10" spans="1:13" s="108" customFormat="1" ht="12.75" x14ac:dyDescent="0.25">
      <c r="A10" s="1003" t="s">
        <v>491</v>
      </c>
      <c r="B10" s="86" t="s">
        <v>3000</v>
      </c>
      <c r="C10" s="1716"/>
      <c r="D10" s="580" t="s">
        <v>26</v>
      </c>
      <c r="E10" s="87">
        <v>2</v>
      </c>
      <c r="F10" s="87">
        <v>9</v>
      </c>
      <c r="G10" s="87">
        <f t="shared" si="0"/>
        <v>18</v>
      </c>
      <c r="H10" s="678" t="s">
        <v>3634</v>
      </c>
      <c r="I10" s="88"/>
      <c r="J10" s="1004">
        <f t="shared" si="1"/>
        <v>0</v>
      </c>
      <c r="K10" s="95"/>
      <c r="L10" s="95"/>
      <c r="M10" s="95"/>
    </row>
    <row r="11" spans="1:13" s="108" customFormat="1" ht="12.75" x14ac:dyDescent="0.25">
      <c r="A11" s="1003" t="s">
        <v>492</v>
      </c>
      <c r="B11" s="86" t="s">
        <v>3001</v>
      </c>
      <c r="C11" s="1716"/>
      <c r="D11" s="580" t="s">
        <v>313</v>
      </c>
      <c r="E11" s="87">
        <v>2</v>
      </c>
      <c r="F11" s="87">
        <v>9</v>
      </c>
      <c r="G11" s="87">
        <f t="shared" si="0"/>
        <v>18</v>
      </c>
      <c r="H11" s="678" t="s">
        <v>3634</v>
      </c>
      <c r="I11" s="88"/>
      <c r="J11" s="1004">
        <f t="shared" si="1"/>
        <v>0</v>
      </c>
      <c r="K11" s="95"/>
      <c r="L11" s="95"/>
      <c r="M11" s="95"/>
    </row>
    <row r="12" spans="1:13" s="108" customFormat="1" ht="12.75" x14ac:dyDescent="0.25">
      <c r="A12" s="1003" t="s">
        <v>493</v>
      </c>
      <c r="B12" s="86" t="s">
        <v>3002</v>
      </c>
      <c r="C12" s="1716"/>
      <c r="D12" s="580" t="s">
        <v>314</v>
      </c>
      <c r="E12" s="87">
        <v>2</v>
      </c>
      <c r="F12" s="87">
        <v>9</v>
      </c>
      <c r="G12" s="87">
        <f t="shared" si="0"/>
        <v>18</v>
      </c>
      <c r="H12" s="678" t="s">
        <v>3634</v>
      </c>
      <c r="I12" s="88"/>
      <c r="J12" s="1004">
        <f t="shared" si="1"/>
        <v>0</v>
      </c>
      <c r="K12" s="95"/>
      <c r="L12" s="95"/>
      <c r="M12" s="95"/>
    </row>
    <row r="13" spans="1:13" s="108" customFormat="1" ht="12.75" x14ac:dyDescent="0.25">
      <c r="A13" s="1003" t="s">
        <v>494</v>
      </c>
      <c r="B13" s="86" t="s">
        <v>3003</v>
      </c>
      <c r="C13" s="1716"/>
      <c r="D13" s="580" t="s">
        <v>3017</v>
      </c>
      <c r="E13" s="87">
        <v>2</v>
      </c>
      <c r="F13" s="87">
        <v>5</v>
      </c>
      <c r="G13" s="87">
        <f t="shared" si="0"/>
        <v>10</v>
      </c>
      <c r="H13" s="678" t="s">
        <v>3634</v>
      </c>
      <c r="I13" s="88"/>
      <c r="J13" s="1004">
        <f t="shared" si="1"/>
        <v>0</v>
      </c>
      <c r="K13" s="95"/>
      <c r="L13" s="95"/>
      <c r="M13" s="95"/>
    </row>
    <row r="14" spans="1:13" s="108" customFormat="1" ht="12.75" x14ac:dyDescent="0.25">
      <c r="A14" s="1003" t="s">
        <v>495</v>
      </c>
      <c r="B14" s="86" t="s">
        <v>3004</v>
      </c>
      <c r="C14" s="1716"/>
      <c r="D14" s="580" t="s">
        <v>434</v>
      </c>
      <c r="E14" s="87">
        <v>2</v>
      </c>
      <c r="F14" s="87">
        <v>9</v>
      </c>
      <c r="G14" s="87">
        <f t="shared" si="0"/>
        <v>18</v>
      </c>
      <c r="H14" s="678" t="s">
        <v>3634</v>
      </c>
      <c r="I14" s="88"/>
      <c r="J14" s="1004">
        <f t="shared" si="1"/>
        <v>0</v>
      </c>
      <c r="K14" s="95"/>
      <c r="L14" s="95"/>
      <c r="M14" s="95"/>
    </row>
    <row r="15" spans="1:13" s="108" customFormat="1" ht="12.75" x14ac:dyDescent="0.25">
      <c r="A15" s="1013" t="s">
        <v>496</v>
      </c>
      <c r="B15" s="86" t="s">
        <v>3005</v>
      </c>
      <c r="C15" s="1716"/>
      <c r="D15" s="580" t="s">
        <v>315</v>
      </c>
      <c r="E15" s="87">
        <v>2</v>
      </c>
      <c r="F15" s="87">
        <v>9</v>
      </c>
      <c r="G15" s="87">
        <f t="shared" si="0"/>
        <v>18</v>
      </c>
      <c r="H15" s="678" t="s">
        <v>3634</v>
      </c>
      <c r="I15" s="88"/>
      <c r="J15" s="1004">
        <f t="shared" si="1"/>
        <v>0</v>
      </c>
      <c r="K15" s="95"/>
      <c r="L15" s="95"/>
      <c r="M15" s="95"/>
    </row>
    <row r="16" spans="1:13" s="108" customFormat="1" ht="12.75" x14ac:dyDescent="0.25">
      <c r="A16" s="1013" t="s">
        <v>497</v>
      </c>
      <c r="B16" s="86" t="s">
        <v>3006</v>
      </c>
      <c r="C16" s="1716"/>
      <c r="D16" s="580" t="s">
        <v>3018</v>
      </c>
      <c r="E16" s="87">
        <v>2</v>
      </c>
      <c r="F16" s="87">
        <v>5</v>
      </c>
      <c r="G16" s="87">
        <f t="shared" si="0"/>
        <v>10</v>
      </c>
      <c r="H16" s="679" t="s">
        <v>3634</v>
      </c>
      <c r="I16" s="88"/>
      <c r="J16" s="1004">
        <f t="shared" si="1"/>
        <v>0</v>
      </c>
      <c r="K16" s="95"/>
      <c r="L16" s="95"/>
      <c r="M16" s="95"/>
    </row>
    <row r="17" spans="1:13" s="108" customFormat="1" ht="12.75" x14ac:dyDescent="0.25">
      <c r="A17" s="1013" t="s">
        <v>498</v>
      </c>
      <c r="B17" s="86" t="s">
        <v>3007</v>
      </c>
      <c r="C17" s="1716"/>
      <c r="D17" s="580" t="s">
        <v>3019</v>
      </c>
      <c r="E17" s="87">
        <v>2</v>
      </c>
      <c r="F17" s="87">
        <v>9</v>
      </c>
      <c r="G17" s="87">
        <f t="shared" si="0"/>
        <v>18</v>
      </c>
      <c r="H17" s="679" t="s">
        <v>3634</v>
      </c>
      <c r="I17" s="88"/>
      <c r="J17" s="1004">
        <f t="shared" si="1"/>
        <v>0</v>
      </c>
      <c r="K17" s="95"/>
      <c r="L17" s="95"/>
      <c r="M17" s="95"/>
    </row>
    <row r="18" spans="1:13" s="108" customFormat="1" ht="12.75" x14ac:dyDescent="0.25">
      <c r="A18" s="1013" t="s">
        <v>499</v>
      </c>
      <c r="B18" s="86" t="s">
        <v>3008</v>
      </c>
      <c r="C18" s="1716"/>
      <c r="D18" s="580" t="s">
        <v>424</v>
      </c>
      <c r="E18" s="87">
        <v>2</v>
      </c>
      <c r="F18" s="87">
        <v>5</v>
      </c>
      <c r="G18" s="87">
        <f t="shared" si="0"/>
        <v>10</v>
      </c>
      <c r="H18" s="679" t="s">
        <v>3634</v>
      </c>
      <c r="I18" s="88"/>
      <c r="J18" s="1004">
        <f t="shared" si="1"/>
        <v>0</v>
      </c>
      <c r="K18" s="95"/>
      <c r="L18" s="95"/>
      <c r="M18" s="95"/>
    </row>
    <row r="19" spans="1:13" s="108" customFormat="1" ht="12.75" x14ac:dyDescent="0.25">
      <c r="A19" s="1013" t="s">
        <v>500</v>
      </c>
      <c r="B19" s="86" t="s">
        <v>3009</v>
      </c>
      <c r="C19" s="1716"/>
      <c r="D19" s="580" t="s">
        <v>318</v>
      </c>
      <c r="E19" s="87">
        <v>2</v>
      </c>
      <c r="F19" s="87">
        <v>5</v>
      </c>
      <c r="G19" s="87">
        <f t="shared" si="0"/>
        <v>10</v>
      </c>
      <c r="H19" s="679" t="s">
        <v>3634</v>
      </c>
      <c r="I19" s="88"/>
      <c r="J19" s="1004">
        <f t="shared" si="1"/>
        <v>0</v>
      </c>
      <c r="K19" s="95"/>
      <c r="L19" s="95"/>
      <c r="M19" s="95"/>
    </row>
    <row r="20" spans="1:13" s="108" customFormat="1" ht="12.75" x14ac:dyDescent="0.25">
      <c r="A20" s="1013" t="s">
        <v>501</v>
      </c>
      <c r="B20" s="86" t="s">
        <v>3010</v>
      </c>
      <c r="C20" s="1716"/>
      <c r="D20" s="580" t="s">
        <v>320</v>
      </c>
      <c r="E20" s="87">
        <v>2</v>
      </c>
      <c r="F20" s="87">
        <v>9</v>
      </c>
      <c r="G20" s="87">
        <f t="shared" si="0"/>
        <v>18</v>
      </c>
      <c r="H20" s="679" t="s">
        <v>3634</v>
      </c>
      <c r="I20" s="88"/>
      <c r="J20" s="1004">
        <f t="shared" si="1"/>
        <v>0</v>
      </c>
      <c r="K20" s="95"/>
      <c r="L20" s="95"/>
      <c r="M20" s="95"/>
    </row>
    <row r="21" spans="1:13" s="108" customFormat="1" ht="12.75" x14ac:dyDescent="0.25">
      <c r="A21" s="1013" t="s">
        <v>502</v>
      </c>
      <c r="B21" s="89" t="s">
        <v>3011</v>
      </c>
      <c r="C21" s="1716"/>
      <c r="D21" s="581" t="s">
        <v>3020</v>
      </c>
      <c r="E21" s="87">
        <v>2</v>
      </c>
      <c r="F21" s="87">
        <v>18</v>
      </c>
      <c r="G21" s="87">
        <f t="shared" si="0"/>
        <v>36</v>
      </c>
      <c r="H21" s="679" t="s">
        <v>3634</v>
      </c>
      <c r="I21" s="88"/>
      <c r="J21" s="1004">
        <f t="shared" si="1"/>
        <v>0</v>
      </c>
      <c r="K21" s="95"/>
      <c r="L21" s="95"/>
      <c r="M21" s="95"/>
    </row>
    <row r="22" spans="1:13" s="108" customFormat="1" ht="12.75" x14ac:dyDescent="0.25">
      <c r="A22" s="1013" t="s">
        <v>503</v>
      </c>
      <c r="B22" s="89" t="s">
        <v>3012</v>
      </c>
      <c r="C22" s="1716"/>
      <c r="D22" s="581" t="s">
        <v>3021</v>
      </c>
      <c r="E22" s="87">
        <v>2</v>
      </c>
      <c r="F22" s="87">
        <v>18</v>
      </c>
      <c r="G22" s="87">
        <f t="shared" si="0"/>
        <v>36</v>
      </c>
      <c r="H22" s="679" t="s">
        <v>3634</v>
      </c>
      <c r="I22" s="88"/>
      <c r="J22" s="1004">
        <f t="shared" si="1"/>
        <v>0</v>
      </c>
      <c r="K22" s="95"/>
      <c r="L22" s="95"/>
      <c r="M22" s="95"/>
    </row>
    <row r="23" spans="1:13" s="108" customFormat="1" ht="12.75" x14ac:dyDescent="0.25">
      <c r="A23" s="1013" t="s">
        <v>504</v>
      </c>
      <c r="B23" s="89" t="s">
        <v>3013</v>
      </c>
      <c r="C23" s="1716"/>
      <c r="D23" s="580" t="s">
        <v>3022</v>
      </c>
      <c r="E23" s="87">
        <v>2</v>
      </c>
      <c r="F23" s="87">
        <v>18</v>
      </c>
      <c r="G23" s="87">
        <f t="shared" si="0"/>
        <v>36</v>
      </c>
      <c r="H23" s="679" t="s">
        <v>3634</v>
      </c>
      <c r="I23" s="88"/>
      <c r="J23" s="1004">
        <f t="shared" si="1"/>
        <v>0</v>
      </c>
      <c r="K23" s="95"/>
      <c r="L23" s="95"/>
      <c r="M23" s="95"/>
    </row>
    <row r="24" spans="1:13" s="108" customFormat="1" ht="12.75" x14ac:dyDescent="0.25">
      <c r="A24" s="1013" t="s">
        <v>505</v>
      </c>
      <c r="B24" s="89" t="s">
        <v>3014</v>
      </c>
      <c r="C24" s="1716"/>
      <c r="D24" s="580" t="s">
        <v>3023</v>
      </c>
      <c r="E24" s="87">
        <v>2</v>
      </c>
      <c r="F24" s="87">
        <v>18</v>
      </c>
      <c r="G24" s="87">
        <f t="shared" si="0"/>
        <v>36</v>
      </c>
      <c r="H24" s="679" t="s">
        <v>3634</v>
      </c>
      <c r="I24" s="88"/>
      <c r="J24" s="1004">
        <f t="shared" si="1"/>
        <v>0</v>
      </c>
      <c r="K24" s="95"/>
      <c r="L24" s="95"/>
      <c r="M24" s="95"/>
    </row>
    <row r="25" spans="1:13" s="108" customFormat="1" ht="13.5" thickBot="1" x14ac:dyDescent="0.3">
      <c r="A25" s="1005" t="s">
        <v>506</v>
      </c>
      <c r="B25" s="751" t="s">
        <v>3015</v>
      </c>
      <c r="C25" s="1723"/>
      <c r="D25" s="1014" t="s">
        <v>320</v>
      </c>
      <c r="E25" s="753">
        <v>2</v>
      </c>
      <c r="F25" s="753">
        <v>18</v>
      </c>
      <c r="G25" s="753">
        <f t="shared" si="0"/>
        <v>36</v>
      </c>
      <c r="H25" s="754" t="s">
        <v>3634</v>
      </c>
      <c r="I25" s="1006"/>
      <c r="J25" s="755">
        <f t="shared" si="1"/>
        <v>0</v>
      </c>
      <c r="K25" s="95"/>
      <c r="L25" s="95"/>
      <c r="M25" s="95"/>
    </row>
    <row r="26" spans="1:13" s="108" customFormat="1" ht="13.5" thickBot="1" x14ac:dyDescent="0.3">
      <c r="A26" s="92"/>
      <c r="B26" s="92"/>
      <c r="C26" s="92"/>
      <c r="D26" s="93"/>
      <c r="E26" s="94"/>
      <c r="F26" s="94"/>
      <c r="G26" s="94"/>
      <c r="H26" s="94"/>
      <c r="I26" s="575" t="s">
        <v>76</v>
      </c>
      <c r="J26" s="576">
        <f>SUM(J6:J25)</f>
        <v>0</v>
      </c>
      <c r="K26" s="92"/>
      <c r="L26" s="95"/>
      <c r="M26" s="95"/>
    </row>
    <row r="27" spans="1:13" s="102" customFormat="1" ht="15" customHeight="1" x14ac:dyDescent="0.25">
      <c r="A27" s="111"/>
      <c r="B27" s="111"/>
      <c r="C27" s="111"/>
      <c r="D27" s="112"/>
      <c r="E27" s="113"/>
      <c r="F27" s="113"/>
      <c r="G27" s="113"/>
      <c r="H27" s="113"/>
      <c r="I27" s="111"/>
      <c r="J27" s="111"/>
      <c r="K27" s="114"/>
      <c r="L27" s="113"/>
      <c r="M27" s="113"/>
    </row>
    <row r="28" spans="1:13" s="102" customFormat="1" ht="15" customHeight="1" x14ac:dyDescent="0.25">
      <c r="A28" s="101"/>
      <c r="B28" s="101"/>
      <c r="C28" s="101"/>
      <c r="D28" s="101"/>
      <c r="E28" s="100"/>
      <c r="F28" s="100"/>
      <c r="G28" s="100"/>
      <c r="H28" s="100"/>
      <c r="I28" s="101"/>
      <c r="J28" s="101"/>
      <c r="K28" s="101"/>
      <c r="L28" s="100"/>
      <c r="M28" s="101"/>
    </row>
    <row r="29" spans="1:13" s="102" customFormat="1" ht="15" customHeight="1" x14ac:dyDescent="0.25">
      <c r="A29" s="101"/>
      <c r="B29" s="101"/>
      <c r="C29" s="101"/>
      <c r="D29" s="101"/>
      <c r="E29" s="100"/>
      <c r="F29" s="100"/>
      <c r="G29" s="100"/>
      <c r="H29" s="100"/>
      <c r="I29" s="101"/>
      <c r="J29" s="101"/>
      <c r="K29" s="101"/>
      <c r="L29" s="100"/>
      <c r="M29" s="101"/>
    </row>
    <row r="30" spans="1:13" s="102" customFormat="1" ht="15" customHeight="1" x14ac:dyDescent="0.25">
      <c r="A30" s="101"/>
      <c r="B30" s="101"/>
      <c r="C30" s="101"/>
      <c r="D30" s="101"/>
      <c r="E30" s="100"/>
      <c r="F30" s="100"/>
      <c r="G30" s="100"/>
      <c r="H30" s="100"/>
      <c r="I30" s="101"/>
      <c r="J30" s="101"/>
      <c r="K30" s="101"/>
      <c r="L30" s="100"/>
      <c r="M30" s="101"/>
    </row>
    <row r="31" spans="1:13" s="102" customFormat="1" ht="15" customHeight="1" x14ac:dyDescent="0.25">
      <c r="A31" s="103"/>
      <c r="B31" s="103"/>
      <c r="C31" s="103"/>
      <c r="D31" s="103"/>
      <c r="E31" s="1463"/>
      <c r="F31" s="1463"/>
      <c r="G31" s="1463"/>
      <c r="H31" s="1463"/>
      <c r="I31" s="103"/>
      <c r="J31" s="103"/>
      <c r="K31" s="103"/>
      <c r="L31" s="1463"/>
      <c r="M31" s="103"/>
    </row>
    <row r="32" spans="1:13" s="102" customFormat="1" ht="15" customHeight="1" x14ac:dyDescent="0.25">
      <c r="A32" s="103"/>
      <c r="B32" s="103"/>
      <c r="C32" s="103"/>
      <c r="D32" s="103"/>
      <c r="E32" s="1463"/>
      <c r="F32" s="1463"/>
      <c r="G32" s="1463"/>
      <c r="H32" s="1463"/>
      <c r="I32" s="103"/>
      <c r="J32" s="103"/>
      <c r="K32" s="103"/>
      <c r="L32" s="1463"/>
      <c r="M32" s="103"/>
    </row>
    <row r="33" spans="1:13" s="102" customFormat="1" ht="15" customHeight="1" x14ac:dyDescent="0.25">
      <c r="A33" s="103"/>
      <c r="B33" s="103"/>
      <c r="C33" s="103"/>
      <c r="D33" s="103"/>
      <c r="E33" s="1463"/>
      <c r="F33" s="1463"/>
      <c r="G33" s="1463"/>
      <c r="H33" s="1463"/>
      <c r="I33" s="103"/>
      <c r="J33" s="103"/>
      <c r="K33" s="103"/>
      <c r="L33" s="1463"/>
      <c r="M33" s="103"/>
    </row>
    <row r="34" spans="1:13" s="102" customFormat="1" ht="15" customHeight="1" x14ac:dyDescent="0.25">
      <c r="A34" s="103"/>
      <c r="B34" s="103"/>
      <c r="C34" s="103"/>
      <c r="D34" s="103"/>
      <c r="E34" s="1463"/>
      <c r="F34" s="1463"/>
      <c r="G34" s="1463"/>
      <c r="H34" s="1463"/>
      <c r="I34" s="103"/>
      <c r="J34" s="103"/>
      <c r="K34" s="103"/>
      <c r="L34" s="1463"/>
      <c r="M34" s="103"/>
    </row>
    <row r="35" spans="1:13" s="102" customFormat="1" ht="15" customHeight="1" x14ac:dyDescent="0.25">
      <c r="A35" s="103"/>
      <c r="B35" s="103"/>
      <c r="C35" s="103"/>
      <c r="D35" s="103"/>
      <c r="E35" s="1463"/>
      <c r="F35" s="1463"/>
      <c r="G35" s="1463"/>
      <c r="H35" s="1463"/>
      <c r="I35" s="103"/>
      <c r="J35" s="103"/>
      <c r="K35" s="103"/>
      <c r="L35" s="1463"/>
      <c r="M35" s="103"/>
    </row>
    <row r="36" spans="1:13" s="102" customFormat="1" ht="15" customHeight="1" x14ac:dyDescent="0.25">
      <c r="A36" s="103"/>
      <c r="B36" s="103"/>
      <c r="C36" s="103"/>
      <c r="D36" s="103"/>
      <c r="E36" s="1463"/>
      <c r="F36" s="1463"/>
      <c r="G36" s="1463"/>
      <c r="H36" s="1463"/>
      <c r="I36" s="103"/>
      <c r="J36" s="103"/>
      <c r="K36" s="103"/>
      <c r="L36" s="1463"/>
      <c r="M36" s="103"/>
    </row>
    <row r="37" spans="1:13" s="102" customFormat="1" ht="15" customHeight="1" x14ac:dyDescent="0.25">
      <c r="A37" s="103"/>
      <c r="B37" s="103"/>
      <c r="C37" s="103"/>
      <c r="D37" s="103"/>
      <c r="E37" s="1463"/>
      <c r="F37" s="1463"/>
      <c r="G37" s="1463"/>
      <c r="H37" s="1463"/>
      <c r="I37" s="103"/>
      <c r="J37" s="103"/>
      <c r="K37" s="103"/>
      <c r="L37" s="1463"/>
      <c r="M37" s="103"/>
    </row>
    <row r="38" spans="1:13" s="102" customFormat="1" ht="15" customHeight="1" x14ac:dyDescent="0.25">
      <c r="A38" s="103"/>
      <c r="B38" s="103"/>
      <c r="C38" s="103"/>
      <c r="D38" s="103"/>
      <c r="E38" s="1463"/>
      <c r="F38" s="1463"/>
      <c r="G38" s="1463"/>
      <c r="H38" s="1463"/>
      <c r="I38" s="103"/>
      <c r="J38" s="103"/>
      <c r="K38" s="103"/>
      <c r="L38" s="1463"/>
      <c r="M38" s="103"/>
    </row>
    <row r="39" spans="1:13" s="102" customFormat="1" ht="15" customHeight="1" x14ac:dyDescent="0.25">
      <c r="A39" s="103"/>
      <c r="B39" s="103"/>
      <c r="C39" s="103"/>
      <c r="D39" s="103"/>
      <c r="E39" s="1463"/>
      <c r="F39" s="1463"/>
      <c r="G39" s="1463"/>
      <c r="H39" s="1463"/>
      <c r="I39" s="103"/>
      <c r="J39" s="103"/>
      <c r="K39" s="103"/>
      <c r="L39" s="1463"/>
      <c r="M39" s="103"/>
    </row>
    <row r="40" spans="1:13" s="102" customFormat="1" ht="15" customHeight="1" x14ac:dyDescent="0.25">
      <c r="A40" s="103"/>
      <c r="B40" s="103"/>
      <c r="C40" s="103"/>
      <c r="D40" s="103"/>
      <c r="E40" s="1463"/>
      <c r="F40" s="1463"/>
      <c r="G40" s="1463"/>
      <c r="H40" s="1463"/>
      <c r="I40" s="103"/>
      <c r="J40" s="103"/>
      <c r="K40" s="103"/>
      <c r="L40" s="1463"/>
      <c r="M40" s="103"/>
    </row>
    <row r="41" spans="1:13" s="102" customFormat="1" ht="15" customHeight="1" x14ac:dyDescent="0.25">
      <c r="A41" s="103"/>
      <c r="B41" s="103"/>
      <c r="C41" s="103"/>
      <c r="D41" s="103"/>
      <c r="E41" s="1463"/>
      <c r="F41" s="1463"/>
      <c r="G41" s="1463"/>
      <c r="H41" s="1463"/>
      <c r="I41" s="103"/>
      <c r="J41" s="103"/>
      <c r="K41" s="103"/>
      <c r="L41" s="1463"/>
      <c r="M41" s="103"/>
    </row>
    <row r="42" spans="1:13" s="102" customFormat="1" ht="15" customHeight="1" x14ac:dyDescent="0.25">
      <c r="A42" s="103"/>
      <c r="B42" s="103"/>
      <c r="C42" s="103"/>
      <c r="D42" s="103"/>
      <c r="E42" s="1463"/>
      <c r="F42" s="1463"/>
      <c r="G42" s="1463"/>
      <c r="H42" s="1463"/>
      <c r="I42" s="103"/>
      <c r="J42" s="103"/>
      <c r="K42" s="103"/>
      <c r="L42" s="1463"/>
      <c r="M42" s="103"/>
    </row>
    <row r="43" spans="1:13" s="102" customFormat="1" ht="15" customHeight="1" x14ac:dyDescent="0.25">
      <c r="A43" s="103"/>
      <c r="B43" s="103"/>
      <c r="C43" s="103"/>
      <c r="D43" s="103"/>
      <c r="E43" s="1463"/>
      <c r="F43" s="1463"/>
      <c r="G43" s="1463"/>
      <c r="H43" s="1463"/>
      <c r="I43" s="103"/>
      <c r="J43" s="103"/>
      <c r="K43" s="103"/>
      <c r="L43" s="1463"/>
      <c r="M43" s="103"/>
    </row>
    <row r="44" spans="1:13" s="102" customFormat="1" x14ac:dyDescent="0.25">
      <c r="A44" s="103"/>
      <c r="B44" s="103"/>
      <c r="C44" s="103"/>
      <c r="D44" s="103"/>
      <c r="E44" s="1463"/>
      <c r="F44" s="1463"/>
      <c r="G44" s="1463"/>
      <c r="H44" s="1463"/>
      <c r="I44" s="103"/>
      <c r="J44" s="103"/>
      <c r="K44" s="103"/>
      <c r="L44" s="1463"/>
      <c r="M44" s="103"/>
    </row>
    <row r="45" spans="1:13" s="102" customFormat="1" x14ac:dyDescent="0.25">
      <c r="A45" s="103"/>
      <c r="B45" s="103"/>
      <c r="C45" s="103"/>
      <c r="D45" s="103"/>
      <c r="E45" s="1463"/>
      <c r="F45" s="1463"/>
      <c r="G45" s="1463"/>
      <c r="H45" s="1463"/>
      <c r="I45" s="103"/>
      <c r="J45" s="103"/>
      <c r="K45" s="103"/>
      <c r="L45" s="1463"/>
      <c r="M45" s="103"/>
    </row>
    <row r="46" spans="1:13" s="102" customFormat="1" x14ac:dyDescent="0.25">
      <c r="A46" s="103"/>
      <c r="B46" s="103"/>
      <c r="C46" s="103"/>
      <c r="D46" s="103"/>
      <c r="E46" s="1463"/>
      <c r="F46" s="1463"/>
      <c r="G46" s="1463"/>
      <c r="H46" s="1463"/>
      <c r="I46" s="103"/>
      <c r="J46" s="103"/>
      <c r="K46" s="103"/>
      <c r="L46" s="1463"/>
      <c r="M46" s="103"/>
    </row>
    <row r="47" spans="1:13" s="102" customFormat="1" x14ac:dyDescent="0.25">
      <c r="A47" s="103"/>
      <c r="B47" s="103"/>
      <c r="C47" s="103"/>
      <c r="D47" s="103"/>
      <c r="E47" s="1463"/>
      <c r="F47" s="1463"/>
      <c r="G47" s="1463"/>
      <c r="H47" s="1463"/>
      <c r="I47" s="103"/>
      <c r="J47" s="103"/>
      <c r="K47" s="103"/>
      <c r="L47" s="1463"/>
      <c r="M47" s="103"/>
    </row>
    <row r="48" spans="1:13" s="102" customFormat="1" x14ac:dyDescent="0.25">
      <c r="A48" s="103"/>
      <c r="B48" s="103"/>
      <c r="C48" s="103"/>
      <c r="D48" s="103"/>
      <c r="E48" s="1463"/>
      <c r="F48" s="1463"/>
      <c r="G48" s="1463"/>
      <c r="H48" s="1463"/>
      <c r="I48" s="103"/>
      <c r="J48" s="103"/>
      <c r="K48" s="103"/>
      <c r="L48" s="1463"/>
      <c r="M48" s="103"/>
    </row>
    <row r="49" spans="1:13" s="102" customFormat="1" x14ac:dyDescent="0.25">
      <c r="A49" s="103"/>
      <c r="B49" s="103"/>
      <c r="C49" s="103"/>
      <c r="D49" s="103"/>
      <c r="E49" s="1463"/>
      <c r="F49" s="1463"/>
      <c r="G49" s="1463"/>
      <c r="H49" s="1463"/>
      <c r="I49" s="103"/>
      <c r="J49" s="103"/>
      <c r="K49" s="103"/>
      <c r="L49" s="1463"/>
      <c r="M49" s="103"/>
    </row>
  </sheetData>
  <sheetProtection algorithmName="SHA-512" hashValue="LLhVRP2UR6WnNg7fcGsrh1prZyaPC1w4TJOXPtzZ9mz8cVzj5rxR7yiPcUls9iJKg0rxMp8XGmRxW3leKpm8CA==" saltValue="74JXBR190GVgrYLx/FzVBg==" spinCount="100000" sheet="1" objects="1" scenarios="1" sort="0" autoFilter="0" pivotTables="0"/>
  <mergeCells count="6">
    <mergeCell ref="C6:C25"/>
    <mergeCell ref="A1:D1"/>
    <mergeCell ref="E1:J1"/>
    <mergeCell ref="A2:J2"/>
    <mergeCell ref="A3:J3"/>
    <mergeCell ref="A4:J4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>
    <tabColor rgb="FFFF0000"/>
    <pageSetUpPr fitToPage="1"/>
  </sheetPr>
  <dimension ref="A1:M81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03" customWidth="1"/>
    <col min="2" max="2" width="10.7109375" style="103" customWidth="1"/>
    <col min="3" max="3" width="12.7109375" style="103" customWidth="1"/>
    <col min="4" max="4" width="70.7109375" style="103" customWidth="1"/>
    <col min="5" max="6" width="8.7109375" style="1463" customWidth="1"/>
    <col min="7" max="7" width="13.7109375" style="1463" customWidth="1"/>
    <col min="8" max="8" width="15.7109375" style="1463" customWidth="1"/>
    <col min="9" max="9" width="14.7109375" style="103" customWidth="1"/>
    <col min="10" max="10" width="15.7109375" style="103" customWidth="1"/>
    <col min="11" max="11" width="10.42578125" style="103" customWidth="1"/>
    <col min="12" max="12" width="16.85546875" style="1463" customWidth="1"/>
    <col min="13" max="13" width="17.7109375" style="103" customWidth="1"/>
    <col min="14" max="16384" width="9.140625" style="103"/>
  </cols>
  <sheetData>
    <row r="1" spans="1:13" s="102" customFormat="1" ht="54" customHeight="1" x14ac:dyDescent="0.25">
      <c r="A1" s="1686"/>
      <c r="B1" s="1686"/>
      <c r="C1" s="1686"/>
      <c r="D1" s="1686"/>
      <c r="E1" s="1687" t="s">
        <v>2634</v>
      </c>
      <c r="F1" s="1687"/>
      <c r="G1" s="1687"/>
      <c r="H1" s="1687"/>
      <c r="I1" s="1687"/>
      <c r="J1" s="1687"/>
      <c r="K1" s="99"/>
      <c r="L1" s="100"/>
      <c r="M1" s="101"/>
    </row>
    <row r="2" spans="1:13" s="409" customFormat="1" ht="15.75" customHeight="1" x14ac:dyDescent="0.25">
      <c r="A2" s="1720" t="s">
        <v>2783</v>
      </c>
      <c r="B2" s="1720"/>
      <c r="C2" s="1720"/>
      <c r="D2" s="1720"/>
      <c r="E2" s="1720"/>
      <c r="F2" s="1720"/>
      <c r="G2" s="1720"/>
      <c r="H2" s="1720"/>
      <c r="I2" s="1720"/>
      <c r="J2" s="1720"/>
      <c r="K2" s="81"/>
      <c r="L2" s="1465"/>
      <c r="M2" s="81"/>
    </row>
    <row r="3" spans="1:13" s="409" customFormat="1" ht="15.75" customHeight="1" x14ac:dyDescent="0.25">
      <c r="A3" s="1720" t="s">
        <v>3510</v>
      </c>
      <c r="B3" s="1720"/>
      <c r="C3" s="1720"/>
      <c r="D3" s="1720"/>
      <c r="E3" s="1720"/>
      <c r="F3" s="1720"/>
      <c r="G3" s="1720"/>
      <c r="H3" s="1720"/>
      <c r="I3" s="1720"/>
      <c r="J3" s="1720"/>
      <c r="K3" s="456"/>
      <c r="L3" s="1465"/>
      <c r="M3" s="81"/>
    </row>
    <row r="4" spans="1:13" s="409" customFormat="1" ht="15" customHeight="1" thickBot="1" x14ac:dyDescent="0.3">
      <c r="A4" s="1722"/>
      <c r="B4" s="1722"/>
      <c r="C4" s="1722"/>
      <c r="D4" s="1722"/>
      <c r="E4" s="1722"/>
      <c r="F4" s="1722"/>
      <c r="G4" s="1722"/>
      <c r="H4" s="1722"/>
      <c r="I4" s="1722"/>
      <c r="J4" s="1722"/>
      <c r="K4" s="81"/>
      <c r="L4" s="1465"/>
      <c r="M4" s="81"/>
    </row>
    <row r="5" spans="1:13" s="105" customFormat="1" ht="60" customHeight="1" thickBot="1" x14ac:dyDescent="0.3">
      <c r="A5" s="1315" t="s">
        <v>486</v>
      </c>
      <c r="B5" s="1316" t="s">
        <v>0</v>
      </c>
      <c r="C5" s="1317" t="s">
        <v>1</v>
      </c>
      <c r="D5" s="1316" t="s">
        <v>2</v>
      </c>
      <c r="E5" s="1318" t="s">
        <v>2726</v>
      </c>
      <c r="F5" s="1318" t="s">
        <v>760</v>
      </c>
      <c r="G5" s="1318" t="s">
        <v>761</v>
      </c>
      <c r="H5" s="1318" t="s">
        <v>762</v>
      </c>
      <c r="I5" s="1318" t="s">
        <v>4409</v>
      </c>
      <c r="J5" s="1319" t="s">
        <v>4410</v>
      </c>
      <c r="K5" s="104"/>
      <c r="L5" s="104"/>
      <c r="M5" s="104"/>
    </row>
    <row r="6" spans="1:13" s="108" customFormat="1" ht="12.75" x14ac:dyDescent="0.25">
      <c r="A6" s="1730"/>
      <c r="B6" s="1731"/>
      <c r="C6" s="1731"/>
      <c r="D6" s="1732" t="s">
        <v>763</v>
      </c>
      <c r="E6" s="1733"/>
      <c r="F6" s="1733"/>
      <c r="G6" s="1733"/>
      <c r="H6" s="1733"/>
      <c r="I6" s="1734"/>
      <c r="J6" s="1735"/>
      <c r="K6" s="106"/>
      <c r="L6" s="107"/>
      <c r="M6" s="94"/>
    </row>
    <row r="7" spans="1:13" s="108" customFormat="1" ht="12.75" x14ac:dyDescent="0.25">
      <c r="A7" s="1003" t="s">
        <v>487</v>
      </c>
      <c r="B7" s="86" t="s">
        <v>1083</v>
      </c>
      <c r="C7" s="1729" t="s">
        <v>1084</v>
      </c>
      <c r="D7" s="582" t="s">
        <v>2946</v>
      </c>
      <c r="E7" s="87">
        <v>2</v>
      </c>
      <c r="F7" s="28">
        <v>13</v>
      </c>
      <c r="G7" s="87">
        <f>E7*F7</f>
        <v>26</v>
      </c>
      <c r="H7" s="678" t="s">
        <v>3634</v>
      </c>
      <c r="I7" s="1527" t="s">
        <v>19</v>
      </c>
      <c r="J7" s="1528"/>
      <c r="K7" s="95"/>
      <c r="L7" s="95"/>
      <c r="M7" s="95"/>
    </row>
    <row r="8" spans="1:13" s="108" customFormat="1" ht="12.75" x14ac:dyDescent="0.25">
      <c r="A8" s="1003" t="s">
        <v>488</v>
      </c>
      <c r="B8" s="86" t="s">
        <v>1086</v>
      </c>
      <c r="C8" s="1716"/>
      <c r="D8" s="582" t="s">
        <v>2947</v>
      </c>
      <c r="E8" s="87">
        <v>2</v>
      </c>
      <c r="F8" s="28">
        <v>13</v>
      </c>
      <c r="G8" s="87">
        <f t="shared" ref="G8:G58" si="0">E8*F8</f>
        <v>26</v>
      </c>
      <c r="H8" s="678" t="s">
        <v>3634</v>
      </c>
      <c r="I8" s="1527" t="s">
        <v>19</v>
      </c>
      <c r="J8" s="1528"/>
      <c r="K8" s="95"/>
      <c r="L8" s="95"/>
      <c r="M8" s="95"/>
    </row>
    <row r="9" spans="1:13" s="108" customFormat="1" ht="12.75" x14ac:dyDescent="0.25">
      <c r="A9" s="1003" t="s">
        <v>489</v>
      </c>
      <c r="B9" s="86" t="s">
        <v>1087</v>
      </c>
      <c r="C9" s="1716"/>
      <c r="D9" s="582" t="s">
        <v>2948</v>
      </c>
      <c r="E9" s="87">
        <v>2</v>
      </c>
      <c r="F9" s="28">
        <v>13</v>
      </c>
      <c r="G9" s="87">
        <f t="shared" si="0"/>
        <v>26</v>
      </c>
      <c r="H9" s="678" t="s">
        <v>3634</v>
      </c>
      <c r="I9" s="88"/>
      <c r="J9" s="1004">
        <f>ROUND(I9,2)*G9</f>
        <v>0</v>
      </c>
      <c r="K9" s="95"/>
      <c r="L9" s="95"/>
      <c r="M9" s="95"/>
    </row>
    <row r="10" spans="1:13" s="108" customFormat="1" ht="12.75" x14ac:dyDescent="0.25">
      <c r="A10" s="1003" t="s">
        <v>490</v>
      </c>
      <c r="B10" s="86" t="s">
        <v>1089</v>
      </c>
      <c r="C10" s="1716"/>
      <c r="D10" s="582" t="s">
        <v>2949</v>
      </c>
      <c r="E10" s="87">
        <v>2</v>
      </c>
      <c r="F10" s="28">
        <v>9</v>
      </c>
      <c r="G10" s="87">
        <f t="shared" si="0"/>
        <v>18</v>
      </c>
      <c r="H10" s="678" t="s">
        <v>3634</v>
      </c>
      <c r="I10" s="88"/>
      <c r="J10" s="1004">
        <f t="shared" ref="J10:J49" si="1">ROUND(I10,2)*G10</f>
        <v>0</v>
      </c>
      <c r="K10" s="95"/>
      <c r="L10" s="95"/>
      <c r="M10" s="95"/>
    </row>
    <row r="11" spans="1:13" s="108" customFormat="1" ht="12.75" x14ac:dyDescent="0.25">
      <c r="A11" s="1003" t="s">
        <v>491</v>
      </c>
      <c r="B11" s="86" t="s">
        <v>1090</v>
      </c>
      <c r="C11" s="1716"/>
      <c r="D11" s="582" t="s">
        <v>26</v>
      </c>
      <c r="E11" s="87">
        <v>2</v>
      </c>
      <c r="F11" s="28">
        <v>13</v>
      </c>
      <c r="G11" s="87">
        <f t="shared" si="0"/>
        <v>26</v>
      </c>
      <c r="H11" s="678" t="s">
        <v>3634</v>
      </c>
      <c r="I11" s="88"/>
      <c r="J11" s="1004">
        <f t="shared" si="1"/>
        <v>0</v>
      </c>
      <c r="K11" s="95"/>
      <c r="L11" s="95"/>
      <c r="M11" s="95"/>
    </row>
    <row r="12" spans="1:13" s="108" customFormat="1" ht="12.75" x14ac:dyDescent="0.25">
      <c r="A12" s="1003" t="s">
        <v>492</v>
      </c>
      <c r="B12" s="86" t="s">
        <v>1091</v>
      </c>
      <c r="C12" s="1716"/>
      <c r="D12" s="582" t="s">
        <v>313</v>
      </c>
      <c r="E12" s="87">
        <v>2</v>
      </c>
      <c r="F12" s="28">
        <v>13</v>
      </c>
      <c r="G12" s="87">
        <f t="shared" si="0"/>
        <v>26</v>
      </c>
      <c r="H12" s="678" t="s">
        <v>3634</v>
      </c>
      <c r="I12" s="88"/>
      <c r="J12" s="1004">
        <f t="shared" si="1"/>
        <v>0</v>
      </c>
      <c r="K12" s="95"/>
      <c r="L12" s="95"/>
      <c r="M12" s="95"/>
    </row>
    <row r="13" spans="1:13" s="108" customFormat="1" ht="12.75" x14ac:dyDescent="0.25">
      <c r="A13" s="1003" t="s">
        <v>493</v>
      </c>
      <c r="B13" s="86" t="s">
        <v>1092</v>
      </c>
      <c r="C13" s="1716"/>
      <c r="D13" s="582" t="s">
        <v>314</v>
      </c>
      <c r="E13" s="87">
        <v>2</v>
      </c>
      <c r="F13" s="28">
        <v>13</v>
      </c>
      <c r="G13" s="87">
        <f t="shared" si="0"/>
        <v>26</v>
      </c>
      <c r="H13" s="678" t="s">
        <v>3634</v>
      </c>
      <c r="I13" s="88"/>
      <c r="J13" s="1004">
        <f t="shared" si="1"/>
        <v>0</v>
      </c>
      <c r="K13" s="95"/>
      <c r="L13" s="95"/>
      <c r="M13" s="95"/>
    </row>
    <row r="14" spans="1:13" s="108" customFormat="1" ht="12.75" x14ac:dyDescent="0.25">
      <c r="A14" s="1003" t="s">
        <v>494</v>
      </c>
      <c r="B14" s="86" t="s">
        <v>1093</v>
      </c>
      <c r="C14" s="1716"/>
      <c r="D14" s="582" t="s">
        <v>778</v>
      </c>
      <c r="E14" s="87">
        <v>2</v>
      </c>
      <c r="F14" s="28">
        <v>13</v>
      </c>
      <c r="G14" s="87">
        <f t="shared" si="0"/>
        <v>26</v>
      </c>
      <c r="H14" s="678" t="s">
        <v>3634</v>
      </c>
      <c r="I14" s="88"/>
      <c r="J14" s="1004">
        <f t="shared" si="1"/>
        <v>0</v>
      </c>
      <c r="K14" s="95"/>
      <c r="L14" s="95"/>
      <c r="M14" s="95"/>
    </row>
    <row r="15" spans="1:13" s="108" customFormat="1" ht="12.75" x14ac:dyDescent="0.25">
      <c r="A15" s="1003" t="s">
        <v>495</v>
      </c>
      <c r="B15" s="86" t="s">
        <v>1095</v>
      </c>
      <c r="C15" s="1716"/>
      <c r="D15" s="582" t="s">
        <v>780</v>
      </c>
      <c r="E15" s="87">
        <v>2</v>
      </c>
      <c r="F15" s="28">
        <v>13</v>
      </c>
      <c r="G15" s="87">
        <f t="shared" si="0"/>
        <v>26</v>
      </c>
      <c r="H15" s="678" t="s">
        <v>3634</v>
      </c>
      <c r="I15" s="88"/>
      <c r="J15" s="1004">
        <f t="shared" si="1"/>
        <v>0</v>
      </c>
      <c r="K15" s="95"/>
      <c r="L15" s="95"/>
      <c r="M15" s="95"/>
    </row>
    <row r="16" spans="1:13" s="108" customFormat="1" ht="12.75" x14ac:dyDescent="0.25">
      <c r="A16" s="1003" t="s">
        <v>496</v>
      </c>
      <c r="B16" s="86" t="s">
        <v>1096</v>
      </c>
      <c r="C16" s="1716"/>
      <c r="D16" s="582" t="s">
        <v>2950</v>
      </c>
      <c r="E16" s="87">
        <v>2</v>
      </c>
      <c r="F16" s="28">
        <v>13</v>
      </c>
      <c r="G16" s="87">
        <f t="shared" si="0"/>
        <v>26</v>
      </c>
      <c r="H16" s="678" t="s">
        <v>3634</v>
      </c>
      <c r="I16" s="88"/>
      <c r="J16" s="1004">
        <f t="shared" si="1"/>
        <v>0</v>
      </c>
      <c r="K16" s="95"/>
      <c r="L16" s="95"/>
      <c r="M16" s="95"/>
    </row>
    <row r="17" spans="1:13" s="108" customFormat="1" ht="12.75" x14ac:dyDescent="0.25">
      <c r="A17" s="1003" t="s">
        <v>497</v>
      </c>
      <c r="B17" s="86" t="s">
        <v>1097</v>
      </c>
      <c r="C17" s="1716"/>
      <c r="D17" s="582" t="s">
        <v>434</v>
      </c>
      <c r="E17" s="87">
        <v>2</v>
      </c>
      <c r="F17" s="28">
        <v>13</v>
      </c>
      <c r="G17" s="87">
        <f t="shared" si="0"/>
        <v>26</v>
      </c>
      <c r="H17" s="678" t="s">
        <v>3634</v>
      </c>
      <c r="I17" s="88"/>
      <c r="J17" s="1004">
        <f t="shared" si="1"/>
        <v>0</v>
      </c>
      <c r="K17" s="95"/>
      <c r="L17" s="95"/>
      <c r="M17" s="95"/>
    </row>
    <row r="18" spans="1:13" s="108" customFormat="1" ht="12.75" x14ac:dyDescent="0.25">
      <c r="A18" s="1003" t="s">
        <v>498</v>
      </c>
      <c r="B18" s="86" t="s">
        <v>1098</v>
      </c>
      <c r="C18" s="1716"/>
      <c r="D18" s="582" t="s">
        <v>2951</v>
      </c>
      <c r="E18" s="87">
        <v>2</v>
      </c>
      <c r="F18" s="28">
        <v>13</v>
      </c>
      <c r="G18" s="87">
        <f t="shared" si="0"/>
        <v>26</v>
      </c>
      <c r="H18" s="678" t="s">
        <v>3634</v>
      </c>
      <c r="I18" s="88"/>
      <c r="J18" s="1004">
        <f t="shared" si="1"/>
        <v>0</v>
      </c>
      <c r="K18" s="95"/>
      <c r="L18" s="95"/>
      <c r="M18" s="95"/>
    </row>
    <row r="19" spans="1:13" s="108" customFormat="1" ht="12.75" x14ac:dyDescent="0.25">
      <c r="A19" s="1003" t="s">
        <v>499</v>
      </c>
      <c r="B19" s="86" t="s">
        <v>1099</v>
      </c>
      <c r="C19" s="1716"/>
      <c r="D19" s="582" t="s">
        <v>315</v>
      </c>
      <c r="E19" s="87">
        <v>2</v>
      </c>
      <c r="F19" s="28">
        <v>13</v>
      </c>
      <c r="G19" s="87">
        <f t="shared" si="0"/>
        <v>26</v>
      </c>
      <c r="H19" s="678" t="s">
        <v>3634</v>
      </c>
      <c r="I19" s="88"/>
      <c r="J19" s="1004">
        <f t="shared" si="1"/>
        <v>0</v>
      </c>
      <c r="K19" s="95"/>
      <c r="L19" s="95"/>
      <c r="M19" s="95"/>
    </row>
    <row r="20" spans="1:13" s="108" customFormat="1" ht="12.75" x14ac:dyDescent="0.25">
      <c r="A20" s="1003" t="s">
        <v>500</v>
      </c>
      <c r="B20" s="86" t="s">
        <v>1100</v>
      </c>
      <c r="C20" s="1716"/>
      <c r="D20" s="582" t="s">
        <v>2952</v>
      </c>
      <c r="E20" s="87">
        <v>2</v>
      </c>
      <c r="F20" s="28">
        <v>13</v>
      </c>
      <c r="G20" s="87">
        <f t="shared" si="0"/>
        <v>26</v>
      </c>
      <c r="H20" s="678" t="s">
        <v>3634</v>
      </c>
      <c r="I20" s="88"/>
      <c r="J20" s="1004">
        <f t="shared" si="1"/>
        <v>0</v>
      </c>
      <c r="K20" s="95"/>
      <c r="L20" s="95"/>
      <c r="M20" s="95"/>
    </row>
    <row r="21" spans="1:13" s="108" customFormat="1" ht="12.75" x14ac:dyDescent="0.25">
      <c r="A21" s="1003" t="s">
        <v>501</v>
      </c>
      <c r="B21" s="86" t="s">
        <v>1101</v>
      </c>
      <c r="C21" s="1716"/>
      <c r="D21" s="583" t="s">
        <v>795</v>
      </c>
      <c r="E21" s="87">
        <v>2</v>
      </c>
      <c r="F21" s="28">
        <v>13</v>
      </c>
      <c r="G21" s="87">
        <f t="shared" si="0"/>
        <v>26</v>
      </c>
      <c r="H21" s="678" t="s">
        <v>3634</v>
      </c>
      <c r="I21" s="88"/>
      <c r="J21" s="1004">
        <f t="shared" si="1"/>
        <v>0</v>
      </c>
      <c r="K21" s="95"/>
      <c r="L21" s="95"/>
      <c r="M21" s="95"/>
    </row>
    <row r="22" spans="1:13" s="108" customFormat="1" ht="12.75" x14ac:dyDescent="0.25">
      <c r="A22" s="1003" t="s">
        <v>502</v>
      </c>
      <c r="B22" s="86" t="s">
        <v>1102</v>
      </c>
      <c r="C22" s="1716"/>
      <c r="D22" s="582" t="s">
        <v>318</v>
      </c>
      <c r="E22" s="87">
        <v>2</v>
      </c>
      <c r="F22" s="28">
        <v>13</v>
      </c>
      <c r="G22" s="87">
        <f t="shared" si="0"/>
        <v>26</v>
      </c>
      <c r="H22" s="678" t="s">
        <v>3634</v>
      </c>
      <c r="I22" s="88"/>
      <c r="J22" s="1004">
        <f t="shared" si="1"/>
        <v>0</v>
      </c>
      <c r="K22" s="95"/>
      <c r="L22" s="95"/>
      <c r="M22" s="95"/>
    </row>
    <row r="23" spans="1:13" s="108" customFormat="1" ht="12.75" x14ac:dyDescent="0.25">
      <c r="A23" s="1003" t="s">
        <v>503</v>
      </c>
      <c r="B23" s="86" t="s">
        <v>1103</v>
      </c>
      <c r="C23" s="1716"/>
      <c r="D23" s="582" t="s">
        <v>2953</v>
      </c>
      <c r="E23" s="87">
        <v>2</v>
      </c>
      <c r="F23" s="28">
        <v>13</v>
      </c>
      <c r="G23" s="87">
        <f t="shared" si="0"/>
        <v>26</v>
      </c>
      <c r="H23" s="678" t="s">
        <v>3634</v>
      </c>
      <c r="I23" s="88"/>
      <c r="J23" s="1004">
        <f t="shared" si="1"/>
        <v>0</v>
      </c>
      <c r="K23" s="95"/>
      <c r="L23" s="95"/>
      <c r="M23" s="95"/>
    </row>
    <row r="24" spans="1:13" s="108" customFormat="1" ht="13.5" thickBot="1" x14ac:dyDescent="0.3">
      <c r="A24" s="1003" t="s">
        <v>504</v>
      </c>
      <c r="B24" s="86" t="s">
        <v>1104</v>
      </c>
      <c r="C24" s="1723"/>
      <c r="D24" s="582" t="s">
        <v>320</v>
      </c>
      <c r="E24" s="87">
        <v>2</v>
      </c>
      <c r="F24" s="28">
        <v>13</v>
      </c>
      <c r="G24" s="87">
        <f t="shared" si="0"/>
        <v>26</v>
      </c>
      <c r="H24" s="678" t="s">
        <v>3634</v>
      </c>
      <c r="I24" s="88"/>
      <c r="J24" s="1004">
        <f t="shared" si="1"/>
        <v>0</v>
      </c>
      <c r="K24" s="95"/>
      <c r="L24" s="95"/>
      <c r="M24" s="95"/>
    </row>
    <row r="25" spans="1:13" s="108" customFormat="1" ht="12.75" x14ac:dyDescent="0.25">
      <c r="A25" s="1725"/>
      <c r="B25" s="1726"/>
      <c r="C25" s="1726"/>
      <c r="D25" s="1727" t="s">
        <v>802</v>
      </c>
      <c r="E25" s="1727"/>
      <c r="F25" s="1727"/>
      <c r="G25" s="1727"/>
      <c r="H25" s="1727"/>
      <c r="I25" s="1727"/>
      <c r="J25" s="1728"/>
      <c r="K25" s="95"/>
      <c r="L25" s="95"/>
      <c r="M25" s="95"/>
    </row>
    <row r="26" spans="1:13" s="108" customFormat="1" ht="12.75" x14ac:dyDescent="0.25">
      <c r="A26" s="1003" t="s">
        <v>505</v>
      </c>
      <c r="B26" s="86" t="s">
        <v>1109</v>
      </c>
      <c r="C26" s="1724" t="s">
        <v>4182</v>
      </c>
      <c r="D26" s="584" t="s">
        <v>2935</v>
      </c>
      <c r="E26" s="87">
        <v>2</v>
      </c>
      <c r="F26" s="28">
        <v>9</v>
      </c>
      <c r="G26" s="87">
        <f t="shared" si="0"/>
        <v>18</v>
      </c>
      <c r="H26" s="678" t="s">
        <v>3634</v>
      </c>
      <c r="I26" s="88"/>
      <c r="J26" s="1004">
        <f t="shared" si="1"/>
        <v>0</v>
      </c>
      <c r="K26" s="95"/>
      <c r="L26" s="95"/>
      <c r="M26" s="95"/>
    </row>
    <row r="27" spans="1:13" s="108" customFormat="1" ht="12.75" x14ac:dyDescent="0.25">
      <c r="A27" s="1003" t="s">
        <v>506</v>
      </c>
      <c r="B27" s="86" t="s">
        <v>1111</v>
      </c>
      <c r="C27" s="1718"/>
      <c r="D27" s="582" t="s">
        <v>2936</v>
      </c>
      <c r="E27" s="87">
        <v>2</v>
      </c>
      <c r="F27" s="28">
        <v>9</v>
      </c>
      <c r="G27" s="87">
        <f t="shared" si="0"/>
        <v>18</v>
      </c>
      <c r="H27" s="678" t="s">
        <v>3634</v>
      </c>
      <c r="I27" s="88"/>
      <c r="J27" s="1004">
        <f t="shared" si="1"/>
        <v>0</v>
      </c>
      <c r="K27" s="95"/>
      <c r="L27" s="95"/>
      <c r="M27" s="95"/>
    </row>
    <row r="28" spans="1:13" s="108" customFormat="1" ht="12.75" x14ac:dyDescent="0.25">
      <c r="A28" s="1003" t="s">
        <v>507</v>
      </c>
      <c r="B28" s="86" t="s">
        <v>1112</v>
      </c>
      <c r="C28" s="1718"/>
      <c r="D28" s="582" t="s">
        <v>2937</v>
      </c>
      <c r="E28" s="87">
        <v>2</v>
      </c>
      <c r="F28" s="28">
        <v>9</v>
      </c>
      <c r="G28" s="87">
        <f t="shared" si="0"/>
        <v>18</v>
      </c>
      <c r="H28" s="678" t="s">
        <v>3634</v>
      </c>
      <c r="I28" s="88"/>
      <c r="J28" s="1004">
        <f t="shared" si="1"/>
        <v>0</v>
      </c>
      <c r="K28" s="95"/>
      <c r="L28" s="95"/>
      <c r="M28" s="95"/>
    </row>
    <row r="29" spans="1:13" s="108" customFormat="1" ht="12.75" x14ac:dyDescent="0.25">
      <c r="A29" s="1003" t="s">
        <v>508</v>
      </c>
      <c r="B29" s="86" t="s">
        <v>1113</v>
      </c>
      <c r="C29" s="1718"/>
      <c r="D29" s="582" t="s">
        <v>2938</v>
      </c>
      <c r="E29" s="87">
        <v>2</v>
      </c>
      <c r="F29" s="28">
        <v>9</v>
      </c>
      <c r="G29" s="87">
        <f t="shared" si="0"/>
        <v>18</v>
      </c>
      <c r="H29" s="678" t="s">
        <v>3634</v>
      </c>
      <c r="I29" s="88"/>
      <c r="J29" s="1004">
        <f t="shared" si="1"/>
        <v>0</v>
      </c>
      <c r="K29" s="95"/>
      <c r="L29" s="95"/>
      <c r="M29" s="95"/>
    </row>
    <row r="30" spans="1:13" s="108" customFormat="1" ht="12.75" x14ac:dyDescent="0.25">
      <c r="A30" s="1003" t="s">
        <v>509</v>
      </c>
      <c r="B30" s="86" t="s">
        <v>1115</v>
      </c>
      <c r="C30" s="1718"/>
      <c r="D30" s="582" t="s">
        <v>2939</v>
      </c>
      <c r="E30" s="87">
        <v>2</v>
      </c>
      <c r="F30" s="28">
        <v>9</v>
      </c>
      <c r="G30" s="87">
        <f t="shared" si="0"/>
        <v>18</v>
      </c>
      <c r="H30" s="678" t="s">
        <v>3634</v>
      </c>
      <c r="I30" s="88"/>
      <c r="J30" s="1004">
        <f t="shared" si="1"/>
        <v>0</v>
      </c>
      <c r="K30" s="95"/>
      <c r="L30" s="95"/>
      <c r="M30" s="95"/>
    </row>
    <row r="31" spans="1:13" s="108" customFormat="1" ht="12.75" x14ac:dyDescent="0.25">
      <c r="A31" s="1003" t="s">
        <v>510</v>
      </c>
      <c r="B31" s="86" t="s">
        <v>1116</v>
      </c>
      <c r="C31" s="1718"/>
      <c r="D31" s="582" t="s">
        <v>159</v>
      </c>
      <c r="E31" s="87">
        <v>2</v>
      </c>
      <c r="F31" s="28">
        <v>9</v>
      </c>
      <c r="G31" s="87">
        <f t="shared" si="0"/>
        <v>18</v>
      </c>
      <c r="H31" s="678" t="s">
        <v>3634</v>
      </c>
      <c r="I31" s="88"/>
      <c r="J31" s="1004">
        <f t="shared" si="1"/>
        <v>0</v>
      </c>
      <c r="K31" s="95"/>
      <c r="L31" s="95"/>
      <c r="M31" s="95"/>
    </row>
    <row r="32" spans="1:13" s="108" customFormat="1" ht="12.75" x14ac:dyDescent="0.25">
      <c r="A32" s="1003" t="s">
        <v>511</v>
      </c>
      <c r="B32" s="86" t="s">
        <v>1117</v>
      </c>
      <c r="C32" s="1718"/>
      <c r="D32" s="582" t="s">
        <v>160</v>
      </c>
      <c r="E32" s="87">
        <v>2</v>
      </c>
      <c r="F32" s="28">
        <v>9</v>
      </c>
      <c r="G32" s="87">
        <f t="shared" si="0"/>
        <v>18</v>
      </c>
      <c r="H32" s="678" t="s">
        <v>3634</v>
      </c>
      <c r="I32" s="88"/>
      <c r="J32" s="1004">
        <f t="shared" si="1"/>
        <v>0</v>
      </c>
      <c r="K32" s="95"/>
      <c r="L32" s="95"/>
      <c r="M32" s="95"/>
    </row>
    <row r="33" spans="1:13" s="108" customFormat="1" ht="12.75" x14ac:dyDescent="0.25">
      <c r="A33" s="1003" t="s">
        <v>512</v>
      </c>
      <c r="B33" s="86" t="s">
        <v>1118</v>
      </c>
      <c r="C33" s="1718"/>
      <c r="D33" s="582" t="s">
        <v>2940</v>
      </c>
      <c r="E33" s="87">
        <v>2</v>
      </c>
      <c r="F33" s="28">
        <v>9</v>
      </c>
      <c r="G33" s="87">
        <f t="shared" si="0"/>
        <v>18</v>
      </c>
      <c r="H33" s="678" t="s">
        <v>3634</v>
      </c>
      <c r="I33" s="88"/>
      <c r="J33" s="1004">
        <f t="shared" si="1"/>
        <v>0</v>
      </c>
      <c r="K33" s="95"/>
      <c r="L33" s="95"/>
      <c r="M33" s="95"/>
    </row>
    <row r="34" spans="1:13" s="108" customFormat="1" ht="12.75" x14ac:dyDescent="0.25">
      <c r="A34" s="1003" t="s">
        <v>513</v>
      </c>
      <c r="B34" s="86" t="s">
        <v>1119</v>
      </c>
      <c r="C34" s="1718"/>
      <c r="D34" s="582" t="s">
        <v>820</v>
      </c>
      <c r="E34" s="87">
        <v>2</v>
      </c>
      <c r="F34" s="28">
        <v>9</v>
      </c>
      <c r="G34" s="87">
        <f t="shared" si="0"/>
        <v>18</v>
      </c>
      <c r="H34" s="678" t="s">
        <v>3634</v>
      </c>
      <c r="I34" s="88"/>
      <c r="J34" s="1004">
        <f t="shared" si="1"/>
        <v>0</v>
      </c>
      <c r="K34" s="95"/>
      <c r="L34" s="95"/>
      <c r="M34" s="95"/>
    </row>
    <row r="35" spans="1:13" s="108" customFormat="1" ht="12.75" x14ac:dyDescent="0.25">
      <c r="A35" s="1003" t="s">
        <v>514</v>
      </c>
      <c r="B35" s="86" t="s">
        <v>1120</v>
      </c>
      <c r="C35" s="1718"/>
      <c r="D35" s="582" t="s">
        <v>2941</v>
      </c>
      <c r="E35" s="87">
        <v>2</v>
      </c>
      <c r="F35" s="28">
        <v>9</v>
      </c>
      <c r="G35" s="87">
        <f t="shared" si="0"/>
        <v>18</v>
      </c>
      <c r="H35" s="678" t="s">
        <v>3634</v>
      </c>
      <c r="I35" s="88"/>
      <c r="J35" s="1004">
        <f t="shared" si="1"/>
        <v>0</v>
      </c>
      <c r="K35" s="95"/>
      <c r="L35" s="95"/>
      <c r="M35" s="95"/>
    </row>
    <row r="36" spans="1:13" s="108" customFormat="1" ht="12.75" x14ac:dyDescent="0.25">
      <c r="A36" s="1003" t="s">
        <v>515</v>
      </c>
      <c r="B36" s="86" t="s">
        <v>1121</v>
      </c>
      <c r="C36" s="1718"/>
      <c r="D36" s="582" t="s">
        <v>161</v>
      </c>
      <c r="E36" s="87">
        <v>2</v>
      </c>
      <c r="F36" s="28">
        <v>9</v>
      </c>
      <c r="G36" s="87">
        <f t="shared" si="0"/>
        <v>18</v>
      </c>
      <c r="H36" s="678" t="s">
        <v>3634</v>
      </c>
      <c r="I36" s="88"/>
      <c r="J36" s="1004">
        <f t="shared" si="1"/>
        <v>0</v>
      </c>
      <c r="K36" s="95"/>
      <c r="L36" s="95"/>
      <c r="M36" s="95"/>
    </row>
    <row r="37" spans="1:13" s="108" customFormat="1" ht="12.75" x14ac:dyDescent="0.25">
      <c r="A37" s="1003" t="s">
        <v>516</v>
      </c>
      <c r="B37" s="86" t="s">
        <v>1123</v>
      </c>
      <c r="C37" s="1718"/>
      <c r="D37" s="582" t="s">
        <v>2942</v>
      </c>
      <c r="E37" s="87">
        <v>2</v>
      </c>
      <c r="F37" s="28">
        <v>9</v>
      </c>
      <c r="G37" s="87">
        <f t="shared" si="0"/>
        <v>18</v>
      </c>
      <c r="H37" s="678" t="s">
        <v>3634</v>
      </c>
      <c r="I37" s="88"/>
      <c r="J37" s="1004">
        <f t="shared" si="1"/>
        <v>0</v>
      </c>
      <c r="K37" s="95"/>
      <c r="L37" s="95"/>
      <c r="M37" s="95"/>
    </row>
    <row r="38" spans="1:13" s="108" customFormat="1" ht="12.75" x14ac:dyDescent="0.25">
      <c r="A38" s="1003" t="s">
        <v>517</v>
      </c>
      <c r="B38" s="86" t="s">
        <v>2944</v>
      </c>
      <c r="C38" s="1718"/>
      <c r="D38" s="582" t="s">
        <v>2943</v>
      </c>
      <c r="E38" s="87">
        <v>2</v>
      </c>
      <c r="F38" s="28">
        <v>9</v>
      </c>
      <c r="G38" s="87">
        <f t="shared" si="0"/>
        <v>18</v>
      </c>
      <c r="H38" s="678" t="s">
        <v>3634</v>
      </c>
      <c r="I38" s="88"/>
      <c r="J38" s="1004">
        <f t="shared" si="1"/>
        <v>0</v>
      </c>
      <c r="K38" s="95"/>
      <c r="L38" s="95"/>
      <c r="M38" s="95"/>
    </row>
    <row r="39" spans="1:13" s="108" customFormat="1" ht="12.75" x14ac:dyDescent="0.25">
      <c r="A39" s="1003" t="s">
        <v>518</v>
      </c>
      <c r="B39" s="86" t="s">
        <v>2945</v>
      </c>
      <c r="C39" s="1718"/>
      <c r="D39" s="582" t="s">
        <v>320</v>
      </c>
      <c r="E39" s="87">
        <v>2</v>
      </c>
      <c r="F39" s="28">
        <v>9</v>
      </c>
      <c r="G39" s="87">
        <f t="shared" si="0"/>
        <v>18</v>
      </c>
      <c r="H39" s="678" t="s">
        <v>3634</v>
      </c>
      <c r="I39" s="88"/>
      <c r="J39" s="1004">
        <f t="shared" si="1"/>
        <v>0</v>
      </c>
      <c r="K39" s="95"/>
      <c r="L39" s="95"/>
      <c r="M39" s="95"/>
    </row>
    <row r="40" spans="1:13" s="108" customFormat="1" ht="13.5" thickBot="1" x14ac:dyDescent="0.3">
      <c r="A40" s="750" t="s">
        <v>519</v>
      </c>
      <c r="B40" s="751" t="s">
        <v>4184</v>
      </c>
      <c r="C40" s="1719"/>
      <c r="D40" s="752" t="s">
        <v>3937</v>
      </c>
      <c r="E40" s="753">
        <v>0.25</v>
      </c>
      <c r="F40" s="401">
        <v>1</v>
      </c>
      <c r="G40" s="753">
        <f>E40*F40</f>
        <v>0.25</v>
      </c>
      <c r="H40" s="754"/>
      <c r="I40" s="88"/>
      <c r="J40" s="755">
        <f>ROUND(I40,2)*G40</f>
        <v>0</v>
      </c>
      <c r="K40" s="95"/>
      <c r="L40" s="95"/>
      <c r="M40" s="95"/>
    </row>
    <row r="41" spans="1:13" s="108" customFormat="1" ht="12.75" x14ac:dyDescent="0.25">
      <c r="A41" s="1725"/>
      <c r="B41" s="1726"/>
      <c r="C41" s="1726"/>
      <c r="D41" s="1727" t="s">
        <v>2934</v>
      </c>
      <c r="E41" s="1727"/>
      <c r="F41" s="1727"/>
      <c r="G41" s="1727"/>
      <c r="H41" s="1727"/>
      <c r="I41" s="1727"/>
      <c r="J41" s="1728"/>
      <c r="K41" s="95"/>
      <c r="L41" s="95"/>
      <c r="M41" s="95"/>
    </row>
    <row r="42" spans="1:13" s="108" customFormat="1" ht="12.75" x14ac:dyDescent="0.25">
      <c r="A42" s="1013" t="s">
        <v>520</v>
      </c>
      <c r="B42" s="86" t="s">
        <v>2954</v>
      </c>
      <c r="C42" s="1724" t="s">
        <v>3105</v>
      </c>
      <c r="D42" s="466" t="s">
        <v>2985</v>
      </c>
      <c r="E42" s="37">
        <v>1</v>
      </c>
      <c r="F42" s="1442">
        <v>24</v>
      </c>
      <c r="G42" s="87">
        <f t="shared" si="0"/>
        <v>24</v>
      </c>
      <c r="H42" s="678" t="s">
        <v>3633</v>
      </c>
      <c r="I42" s="88"/>
      <c r="J42" s="1004">
        <f t="shared" si="1"/>
        <v>0</v>
      </c>
      <c r="K42" s="95"/>
      <c r="L42" s="95"/>
      <c r="M42" s="95"/>
    </row>
    <row r="43" spans="1:13" s="108" customFormat="1" ht="12.75" x14ac:dyDescent="0.25">
      <c r="A43" s="1013" t="s">
        <v>521</v>
      </c>
      <c r="B43" s="89" t="s">
        <v>2955</v>
      </c>
      <c r="C43" s="1718"/>
      <c r="D43" s="466" t="s">
        <v>2986</v>
      </c>
      <c r="E43" s="87">
        <v>1</v>
      </c>
      <c r="F43" s="87">
        <v>24</v>
      </c>
      <c r="G43" s="87">
        <f t="shared" si="0"/>
        <v>24</v>
      </c>
      <c r="H43" s="679" t="s">
        <v>3633</v>
      </c>
      <c r="I43" s="88"/>
      <c r="J43" s="1004">
        <f t="shared" si="1"/>
        <v>0</v>
      </c>
      <c r="K43" s="95"/>
      <c r="L43" s="95"/>
      <c r="M43" s="95"/>
    </row>
    <row r="44" spans="1:13" s="108" customFormat="1" ht="12.75" x14ac:dyDescent="0.25">
      <c r="A44" s="1013" t="s">
        <v>522</v>
      </c>
      <c r="B44" s="89" t="s">
        <v>2956</v>
      </c>
      <c r="C44" s="1718"/>
      <c r="D44" s="466" t="s">
        <v>2987</v>
      </c>
      <c r="E44" s="87">
        <v>1</v>
      </c>
      <c r="F44" s="87">
        <v>156</v>
      </c>
      <c r="G44" s="87">
        <f t="shared" si="0"/>
        <v>156</v>
      </c>
      <c r="H44" s="679" t="s">
        <v>3633</v>
      </c>
      <c r="I44" s="88"/>
      <c r="J44" s="1004">
        <f t="shared" si="1"/>
        <v>0</v>
      </c>
      <c r="K44" s="95"/>
      <c r="L44" s="95"/>
      <c r="M44" s="95"/>
    </row>
    <row r="45" spans="1:13" s="108" customFormat="1" ht="12.75" x14ac:dyDescent="0.25">
      <c r="A45" s="1013" t="s">
        <v>523</v>
      </c>
      <c r="B45" s="89" t="s">
        <v>2957</v>
      </c>
      <c r="C45" s="1718"/>
      <c r="D45" s="466" t="s">
        <v>2988</v>
      </c>
      <c r="E45" s="87">
        <v>1</v>
      </c>
      <c r="F45" s="87">
        <v>156</v>
      </c>
      <c r="G45" s="87">
        <f t="shared" si="0"/>
        <v>156</v>
      </c>
      <c r="H45" s="679" t="s">
        <v>3633</v>
      </c>
      <c r="I45" s="88"/>
      <c r="J45" s="1004">
        <f t="shared" si="1"/>
        <v>0</v>
      </c>
      <c r="K45" s="95"/>
      <c r="L45" s="95"/>
      <c r="M45" s="95"/>
    </row>
    <row r="46" spans="1:13" s="108" customFormat="1" ht="12.75" x14ac:dyDescent="0.25">
      <c r="A46" s="1013" t="s">
        <v>524</v>
      </c>
      <c r="B46" s="89" t="s">
        <v>2958</v>
      </c>
      <c r="C46" s="1718"/>
      <c r="D46" s="466" t="s">
        <v>2989</v>
      </c>
      <c r="E46" s="87">
        <v>1</v>
      </c>
      <c r="F46" s="87">
        <v>1</v>
      </c>
      <c r="G46" s="87">
        <f t="shared" si="0"/>
        <v>1</v>
      </c>
      <c r="H46" s="679" t="s">
        <v>3633</v>
      </c>
      <c r="I46" s="88"/>
      <c r="J46" s="1004">
        <f t="shared" si="1"/>
        <v>0</v>
      </c>
      <c r="K46" s="95"/>
      <c r="L46" s="95"/>
      <c r="M46" s="95"/>
    </row>
    <row r="47" spans="1:13" s="108" customFormat="1" ht="12.75" x14ac:dyDescent="0.25">
      <c r="A47" s="1013" t="s">
        <v>525</v>
      </c>
      <c r="B47" s="89" t="s">
        <v>2959</v>
      </c>
      <c r="C47" s="1718"/>
      <c r="D47" s="466" t="s">
        <v>2990</v>
      </c>
      <c r="E47" s="87">
        <v>2</v>
      </c>
      <c r="F47" s="87">
        <v>1</v>
      </c>
      <c r="G47" s="87">
        <f t="shared" si="0"/>
        <v>2</v>
      </c>
      <c r="H47" s="679" t="s">
        <v>3634</v>
      </c>
      <c r="I47" s="88"/>
      <c r="J47" s="1004">
        <f t="shared" si="1"/>
        <v>0</v>
      </c>
      <c r="K47" s="95"/>
      <c r="L47" s="95"/>
      <c r="M47" s="95"/>
    </row>
    <row r="48" spans="1:13" s="108" customFormat="1" ht="12.75" x14ac:dyDescent="0.25">
      <c r="A48" s="1013" t="s">
        <v>526</v>
      </c>
      <c r="B48" s="89" t="s">
        <v>2960</v>
      </c>
      <c r="C48" s="1718"/>
      <c r="D48" s="466" t="s">
        <v>2991</v>
      </c>
      <c r="E48" s="87">
        <v>2</v>
      </c>
      <c r="F48" s="87">
        <v>1</v>
      </c>
      <c r="G48" s="87">
        <f t="shared" si="0"/>
        <v>2</v>
      </c>
      <c r="H48" s="679" t="s">
        <v>3634</v>
      </c>
      <c r="I48" s="88"/>
      <c r="J48" s="1004">
        <f t="shared" si="1"/>
        <v>0</v>
      </c>
      <c r="K48" s="95"/>
      <c r="L48" s="95"/>
      <c r="M48" s="95"/>
    </row>
    <row r="49" spans="1:13" s="108" customFormat="1" ht="12.75" x14ac:dyDescent="0.25">
      <c r="A49" s="1013" t="s">
        <v>527</v>
      </c>
      <c r="B49" s="89" t="s">
        <v>2961</v>
      </c>
      <c r="C49" s="1718"/>
      <c r="D49" s="466" t="s">
        <v>320</v>
      </c>
      <c r="E49" s="87">
        <v>2</v>
      </c>
      <c r="F49" s="87">
        <v>1</v>
      </c>
      <c r="G49" s="87">
        <f t="shared" si="0"/>
        <v>2</v>
      </c>
      <c r="H49" s="679" t="s">
        <v>3634</v>
      </c>
      <c r="I49" s="88"/>
      <c r="J49" s="1004">
        <f t="shared" si="1"/>
        <v>0</v>
      </c>
      <c r="K49" s="459"/>
      <c r="L49" s="95"/>
      <c r="M49" s="95"/>
    </row>
    <row r="50" spans="1:13" s="108" customFormat="1" ht="12.75" x14ac:dyDescent="0.25">
      <c r="A50" s="1013" t="s">
        <v>528</v>
      </c>
      <c r="B50" s="89" t="s">
        <v>2962</v>
      </c>
      <c r="C50" s="1718"/>
      <c r="D50" s="466" t="s">
        <v>2992</v>
      </c>
      <c r="E50" s="87">
        <v>1</v>
      </c>
      <c r="F50" s="846">
        <v>140</v>
      </c>
      <c r="G50" s="87">
        <f t="shared" si="0"/>
        <v>140</v>
      </c>
      <c r="H50" s="679" t="s">
        <v>3633</v>
      </c>
      <c r="I50" s="88"/>
      <c r="J50" s="1004">
        <f t="shared" ref="J50:J52" si="2">ROUND(I50,2)*G50</f>
        <v>0</v>
      </c>
      <c r="K50" s="459"/>
      <c r="L50" s="95"/>
      <c r="M50" s="95"/>
    </row>
    <row r="51" spans="1:13" s="108" customFormat="1" ht="12.75" x14ac:dyDescent="0.25">
      <c r="A51" s="1013" t="s">
        <v>529</v>
      </c>
      <c r="B51" s="89" t="s">
        <v>2963</v>
      </c>
      <c r="C51" s="1718"/>
      <c r="D51" s="466" t="s">
        <v>2993</v>
      </c>
      <c r="E51" s="87">
        <v>1</v>
      </c>
      <c r="F51" s="846">
        <v>141</v>
      </c>
      <c r="G51" s="87">
        <f t="shared" si="0"/>
        <v>141</v>
      </c>
      <c r="H51" s="679" t="s">
        <v>3633</v>
      </c>
      <c r="I51" s="88"/>
      <c r="J51" s="1004">
        <f t="shared" si="2"/>
        <v>0</v>
      </c>
      <c r="K51" s="459"/>
      <c r="L51" s="95"/>
      <c r="M51" s="95"/>
    </row>
    <row r="52" spans="1:13" s="108" customFormat="1" ht="12.75" x14ac:dyDescent="0.25">
      <c r="A52" s="1013" t="s">
        <v>530</v>
      </c>
      <c r="B52" s="89" t="s">
        <v>2964</v>
      </c>
      <c r="C52" s="1718"/>
      <c r="D52" s="466" t="s">
        <v>2994</v>
      </c>
      <c r="E52" s="87">
        <v>1</v>
      </c>
      <c r="F52" s="846">
        <v>4</v>
      </c>
      <c r="G52" s="87">
        <f t="shared" si="0"/>
        <v>4</v>
      </c>
      <c r="H52" s="679" t="s">
        <v>3633</v>
      </c>
      <c r="I52" s="88"/>
      <c r="J52" s="1004">
        <f t="shared" si="2"/>
        <v>0</v>
      </c>
      <c r="K52" s="459"/>
      <c r="L52" s="95"/>
      <c r="M52" s="95"/>
    </row>
    <row r="53" spans="1:13" s="108" customFormat="1" ht="12.75" x14ac:dyDescent="0.25">
      <c r="A53" s="1013" t="s">
        <v>531</v>
      </c>
      <c r="B53" s="89" t="s">
        <v>2965</v>
      </c>
      <c r="C53" s="1718"/>
      <c r="D53" s="466" t="s">
        <v>2995</v>
      </c>
      <c r="E53" s="87">
        <v>1</v>
      </c>
      <c r="F53" s="846">
        <v>30</v>
      </c>
      <c r="G53" s="87">
        <f t="shared" si="0"/>
        <v>30</v>
      </c>
      <c r="H53" s="679" t="s">
        <v>3633</v>
      </c>
      <c r="I53" s="88"/>
      <c r="J53" s="1004">
        <f t="shared" ref="J53:J54" si="3">ROUND(I53,2)*G53</f>
        <v>0</v>
      </c>
      <c r="K53" s="459"/>
      <c r="L53" s="95"/>
      <c r="M53" s="95"/>
    </row>
    <row r="54" spans="1:13" s="108" customFormat="1" ht="12.75" x14ac:dyDescent="0.25">
      <c r="A54" s="1013" t="s">
        <v>532</v>
      </c>
      <c r="B54" s="89" t="s">
        <v>2966</v>
      </c>
      <c r="C54" s="1718"/>
      <c r="D54" s="466" t="s">
        <v>320</v>
      </c>
      <c r="E54" s="87">
        <v>1</v>
      </c>
      <c r="F54" s="846">
        <v>141</v>
      </c>
      <c r="G54" s="87">
        <f t="shared" si="0"/>
        <v>141</v>
      </c>
      <c r="H54" s="679" t="s">
        <v>3633</v>
      </c>
      <c r="I54" s="88"/>
      <c r="J54" s="1004">
        <f t="shared" si="3"/>
        <v>0</v>
      </c>
      <c r="K54" s="459"/>
      <c r="L54" s="95"/>
      <c r="M54" s="95"/>
    </row>
    <row r="55" spans="1:13" s="108" customFormat="1" ht="12.75" x14ac:dyDescent="0.25">
      <c r="A55" s="1013" t="s">
        <v>533</v>
      </c>
      <c r="B55" s="89" t="s">
        <v>2967</v>
      </c>
      <c r="C55" s="1718"/>
      <c r="D55" s="466" t="s">
        <v>2982</v>
      </c>
      <c r="E55" s="87">
        <v>2</v>
      </c>
      <c r="F55" s="846">
        <v>141</v>
      </c>
      <c r="G55" s="87">
        <f t="shared" si="0"/>
        <v>282</v>
      </c>
      <c r="H55" s="679" t="s">
        <v>3634</v>
      </c>
      <c r="I55" s="1527" t="s">
        <v>19</v>
      </c>
      <c r="J55" s="1528"/>
      <c r="K55" s="459"/>
      <c r="L55" s="95"/>
      <c r="M55" s="95"/>
    </row>
    <row r="56" spans="1:13" s="108" customFormat="1" ht="12.75" x14ac:dyDescent="0.25">
      <c r="A56" s="1013" t="s">
        <v>534</v>
      </c>
      <c r="B56" s="89" t="s">
        <v>2968</v>
      </c>
      <c r="C56" s="1718"/>
      <c r="D56" s="466" t="s">
        <v>2983</v>
      </c>
      <c r="E56" s="87">
        <v>2</v>
      </c>
      <c r="F56" s="846">
        <v>90</v>
      </c>
      <c r="G56" s="87">
        <f t="shared" si="0"/>
        <v>180</v>
      </c>
      <c r="H56" s="679" t="s">
        <v>3634</v>
      </c>
      <c r="I56" s="88"/>
      <c r="J56" s="1004">
        <f t="shared" ref="J56:J57" si="4">ROUND(I56,2)*G56</f>
        <v>0</v>
      </c>
      <c r="K56" s="459"/>
      <c r="L56" s="95"/>
      <c r="M56" s="95"/>
    </row>
    <row r="57" spans="1:13" s="108" customFormat="1" ht="12.75" x14ac:dyDescent="0.25">
      <c r="A57" s="1013" t="s">
        <v>535</v>
      </c>
      <c r="B57" s="89" t="s">
        <v>2969</v>
      </c>
      <c r="C57" s="1718"/>
      <c r="D57" s="466" t="s">
        <v>2984</v>
      </c>
      <c r="E57" s="87">
        <v>2</v>
      </c>
      <c r="F57" s="846">
        <v>90</v>
      </c>
      <c r="G57" s="87">
        <f t="shared" si="0"/>
        <v>180</v>
      </c>
      <c r="H57" s="679" t="s">
        <v>3634</v>
      </c>
      <c r="I57" s="88"/>
      <c r="J57" s="1004">
        <f t="shared" si="4"/>
        <v>0</v>
      </c>
      <c r="K57" s="459"/>
      <c r="L57" s="95"/>
      <c r="M57" s="95"/>
    </row>
    <row r="58" spans="1:13" s="108" customFormat="1" ht="13.5" thickBot="1" x14ac:dyDescent="0.3">
      <c r="A58" s="1005" t="s">
        <v>536</v>
      </c>
      <c r="B58" s="751" t="s">
        <v>2970</v>
      </c>
      <c r="C58" s="1719"/>
      <c r="D58" s="1017" t="s">
        <v>320</v>
      </c>
      <c r="E58" s="753">
        <v>2</v>
      </c>
      <c r="F58" s="753">
        <v>141</v>
      </c>
      <c r="G58" s="753">
        <f t="shared" si="0"/>
        <v>282</v>
      </c>
      <c r="H58" s="754" t="s">
        <v>3634</v>
      </c>
      <c r="I58" s="1006"/>
      <c r="J58" s="755">
        <f t="shared" ref="J58" si="5">ROUND(I58,2)*G58</f>
        <v>0</v>
      </c>
      <c r="K58" s="92"/>
      <c r="L58" s="95"/>
      <c r="M58" s="95"/>
    </row>
    <row r="59" spans="1:13" s="102" customFormat="1" ht="15.75" thickBot="1" x14ac:dyDescent="0.3">
      <c r="A59" s="92"/>
      <c r="B59" s="92"/>
      <c r="C59" s="92"/>
      <c r="D59" s="93"/>
      <c r="E59" s="94"/>
      <c r="F59" s="94"/>
      <c r="G59" s="94"/>
      <c r="H59" s="94"/>
      <c r="I59" s="1015" t="s">
        <v>76</v>
      </c>
      <c r="J59" s="1016">
        <f>SUM(J9:J24,J26:J40,J42:J54,J56:J58)</f>
        <v>0</v>
      </c>
      <c r="K59" s="114"/>
      <c r="L59" s="113"/>
      <c r="M59" s="113"/>
    </row>
    <row r="60" spans="1:13" s="102" customFormat="1" ht="15" customHeight="1" x14ac:dyDescent="0.25">
      <c r="A60" s="111"/>
      <c r="B60" s="111"/>
      <c r="C60" s="111"/>
      <c r="D60" s="112"/>
      <c r="E60" s="113"/>
      <c r="F60" s="113"/>
      <c r="G60" s="113"/>
      <c r="H60" s="113"/>
      <c r="I60" s="111"/>
      <c r="J60" s="111"/>
      <c r="K60" s="101"/>
      <c r="L60" s="100"/>
      <c r="M60" s="101"/>
    </row>
    <row r="61" spans="1:13" s="102" customFormat="1" ht="15" customHeight="1" x14ac:dyDescent="0.25">
      <c r="A61" s="101"/>
      <c r="B61" s="101"/>
      <c r="C61" s="101"/>
      <c r="D61" s="101"/>
      <c r="E61" s="100"/>
      <c r="F61" s="100"/>
      <c r="G61" s="100"/>
      <c r="H61" s="100"/>
      <c r="I61" s="101"/>
      <c r="J61" s="101"/>
      <c r="K61" s="101"/>
      <c r="L61" s="100"/>
      <c r="M61" s="101"/>
    </row>
    <row r="62" spans="1:13" s="102" customFormat="1" ht="15" customHeight="1" x14ac:dyDescent="0.25">
      <c r="A62" s="101"/>
      <c r="B62" s="101"/>
      <c r="C62" s="101"/>
      <c r="D62" s="101"/>
      <c r="E62" s="100"/>
      <c r="F62" s="100"/>
      <c r="G62" s="100"/>
      <c r="H62" s="100"/>
      <c r="I62" s="101"/>
      <c r="J62" s="101"/>
      <c r="K62" s="101"/>
      <c r="L62" s="100"/>
      <c r="M62" s="101"/>
    </row>
    <row r="63" spans="1:13" s="102" customFormat="1" ht="15" customHeight="1" x14ac:dyDescent="0.25">
      <c r="A63" s="101"/>
      <c r="B63" s="101"/>
      <c r="C63" s="101"/>
      <c r="D63" s="101"/>
      <c r="E63" s="100"/>
      <c r="F63" s="100"/>
      <c r="G63" s="100"/>
      <c r="H63" s="100"/>
      <c r="I63" s="101"/>
      <c r="J63" s="101"/>
      <c r="K63" s="103"/>
      <c r="L63" s="1463"/>
      <c r="M63" s="103"/>
    </row>
    <row r="64" spans="1:13" s="102" customFormat="1" ht="15" customHeight="1" x14ac:dyDescent="0.25">
      <c r="A64" s="103"/>
      <c r="B64" s="103"/>
      <c r="C64" s="103"/>
      <c r="D64" s="103"/>
      <c r="E64" s="1463"/>
      <c r="F64" s="1463"/>
      <c r="G64" s="1463"/>
      <c r="H64" s="1463"/>
      <c r="I64" s="103"/>
      <c r="J64" s="103"/>
      <c r="K64" s="103"/>
      <c r="L64" s="1463"/>
      <c r="M64" s="103"/>
    </row>
    <row r="65" spans="1:13" s="102" customFormat="1" ht="15" customHeight="1" x14ac:dyDescent="0.25">
      <c r="A65" s="103"/>
      <c r="B65" s="103"/>
      <c r="C65" s="103"/>
      <c r="D65" s="103"/>
      <c r="E65" s="1463"/>
      <c r="F65" s="1463"/>
      <c r="G65" s="1463"/>
      <c r="H65" s="1463"/>
      <c r="I65" s="103"/>
      <c r="J65" s="103"/>
      <c r="K65" s="103"/>
      <c r="L65" s="1463"/>
      <c r="M65" s="103"/>
    </row>
    <row r="66" spans="1:13" s="102" customFormat="1" ht="15" customHeight="1" x14ac:dyDescent="0.25">
      <c r="A66" s="103"/>
      <c r="B66" s="103"/>
      <c r="C66" s="103"/>
      <c r="D66" s="103"/>
      <c r="E66" s="1463"/>
      <c r="F66" s="1463"/>
      <c r="G66" s="1463"/>
      <c r="H66" s="1463"/>
      <c r="I66" s="103"/>
      <c r="J66" s="103"/>
      <c r="K66" s="103"/>
      <c r="L66" s="1463"/>
      <c r="M66" s="103"/>
    </row>
    <row r="67" spans="1:13" s="102" customFormat="1" ht="15" customHeight="1" x14ac:dyDescent="0.25">
      <c r="A67" s="103"/>
      <c r="B67" s="103"/>
      <c r="C67" s="103"/>
      <c r="D67" s="103"/>
      <c r="E67" s="1463"/>
      <c r="F67" s="1463"/>
      <c r="G67" s="1463"/>
      <c r="H67" s="1463"/>
      <c r="I67" s="103"/>
      <c r="J67" s="103"/>
      <c r="K67" s="103"/>
      <c r="L67" s="1463"/>
      <c r="M67" s="103"/>
    </row>
    <row r="68" spans="1:13" s="102" customFormat="1" ht="15" customHeight="1" x14ac:dyDescent="0.25">
      <c r="A68" s="103"/>
      <c r="B68" s="103"/>
      <c r="C68" s="103"/>
      <c r="D68" s="103"/>
      <c r="E68" s="1463"/>
      <c r="F68" s="1463"/>
      <c r="G68" s="1463"/>
      <c r="H68" s="1463"/>
      <c r="I68" s="103"/>
      <c r="J68" s="103"/>
      <c r="K68" s="103"/>
      <c r="L68" s="1463"/>
      <c r="M68" s="103"/>
    </row>
    <row r="69" spans="1:13" s="102" customFormat="1" ht="15" customHeight="1" x14ac:dyDescent="0.25">
      <c r="A69" s="103"/>
      <c r="B69" s="103"/>
      <c r="C69" s="103"/>
      <c r="D69" s="103"/>
      <c r="E69" s="1463"/>
      <c r="F69" s="1463"/>
      <c r="G69" s="1463"/>
      <c r="H69" s="1463"/>
      <c r="I69" s="103"/>
      <c r="J69" s="103"/>
      <c r="K69" s="103"/>
      <c r="L69" s="1463"/>
      <c r="M69" s="103"/>
    </row>
    <row r="70" spans="1:13" s="102" customFormat="1" ht="15" customHeight="1" x14ac:dyDescent="0.25">
      <c r="A70" s="103"/>
      <c r="B70" s="103"/>
      <c r="C70" s="103"/>
      <c r="D70" s="103"/>
      <c r="E70" s="1463"/>
      <c r="F70" s="1463"/>
      <c r="G70" s="1463"/>
      <c r="H70" s="1463"/>
      <c r="I70" s="103"/>
      <c r="J70" s="103"/>
      <c r="K70" s="103"/>
      <c r="L70" s="1463"/>
      <c r="M70" s="103"/>
    </row>
    <row r="71" spans="1:13" s="102" customFormat="1" ht="15" customHeight="1" x14ac:dyDescent="0.25">
      <c r="A71" s="103"/>
      <c r="B71" s="103"/>
      <c r="C71" s="103"/>
      <c r="D71" s="103"/>
      <c r="E71" s="1463"/>
      <c r="F71" s="1463"/>
      <c r="G71" s="1463"/>
      <c r="H71" s="1463"/>
      <c r="I71" s="103"/>
      <c r="J71" s="103"/>
      <c r="K71" s="103"/>
      <c r="L71" s="1463"/>
      <c r="M71" s="103"/>
    </row>
    <row r="72" spans="1:13" s="102" customFormat="1" ht="15" customHeight="1" x14ac:dyDescent="0.25">
      <c r="A72" s="103"/>
      <c r="B72" s="103"/>
      <c r="C72" s="103"/>
      <c r="D72" s="103"/>
      <c r="E72" s="1463"/>
      <c r="F72" s="1463"/>
      <c r="G72" s="1463"/>
      <c r="H72" s="1463"/>
      <c r="I72" s="103"/>
      <c r="J72" s="103"/>
      <c r="K72" s="103"/>
      <c r="L72" s="1463"/>
      <c r="M72" s="103"/>
    </row>
    <row r="73" spans="1:13" s="102" customFormat="1" ht="15" customHeight="1" x14ac:dyDescent="0.25">
      <c r="A73" s="103"/>
      <c r="B73" s="103"/>
      <c r="C73" s="103"/>
      <c r="D73" s="103"/>
      <c r="E73" s="1463"/>
      <c r="F73" s="1463"/>
      <c r="G73" s="1463"/>
      <c r="H73" s="1463"/>
      <c r="I73" s="103"/>
      <c r="J73" s="103"/>
      <c r="K73" s="103"/>
      <c r="L73" s="1463"/>
      <c r="M73" s="103"/>
    </row>
    <row r="74" spans="1:13" s="102" customFormat="1" ht="15" customHeight="1" x14ac:dyDescent="0.25">
      <c r="A74" s="103"/>
      <c r="B74" s="103"/>
      <c r="C74" s="103"/>
      <c r="D74" s="103"/>
      <c r="E74" s="1463"/>
      <c r="F74" s="1463"/>
      <c r="G74" s="1463"/>
      <c r="H74" s="1463"/>
      <c r="I74" s="103"/>
      <c r="J74" s="103"/>
      <c r="K74" s="103"/>
      <c r="L74" s="1463"/>
      <c r="M74" s="103"/>
    </row>
    <row r="75" spans="1:13" s="102" customFormat="1" ht="15" customHeight="1" x14ac:dyDescent="0.25">
      <c r="A75" s="103"/>
      <c r="B75" s="103"/>
      <c r="C75" s="103"/>
      <c r="D75" s="103"/>
      <c r="E75" s="1463"/>
      <c r="F75" s="1463"/>
      <c r="G75" s="1463"/>
      <c r="H75" s="1463"/>
      <c r="I75" s="103"/>
      <c r="J75" s="103"/>
      <c r="K75" s="103"/>
      <c r="L75" s="1463"/>
      <c r="M75" s="103"/>
    </row>
    <row r="76" spans="1:13" s="102" customFormat="1" x14ac:dyDescent="0.25">
      <c r="A76" s="103"/>
      <c r="B76" s="103"/>
      <c r="C76" s="103"/>
      <c r="D76" s="103"/>
      <c r="E76" s="1463"/>
      <c r="F76" s="1463"/>
      <c r="G76" s="1463"/>
      <c r="H76" s="1463"/>
      <c r="I76" s="103"/>
      <c r="J76" s="103"/>
      <c r="K76" s="103"/>
      <c r="L76" s="1463"/>
      <c r="M76" s="103"/>
    </row>
    <row r="77" spans="1:13" s="102" customFormat="1" x14ac:dyDescent="0.25">
      <c r="A77" s="103"/>
      <c r="B77" s="103"/>
      <c r="C77" s="103"/>
      <c r="D77" s="103"/>
      <c r="E77" s="1463"/>
      <c r="F77" s="1463"/>
      <c r="G77" s="1463"/>
      <c r="H77" s="1463"/>
      <c r="I77" s="103"/>
      <c r="J77" s="103"/>
      <c r="K77" s="103"/>
      <c r="L77" s="1463"/>
      <c r="M77" s="103"/>
    </row>
    <row r="78" spans="1:13" s="102" customFormat="1" x14ac:dyDescent="0.25">
      <c r="A78" s="103"/>
      <c r="B78" s="103"/>
      <c r="C78" s="103"/>
      <c r="D78" s="103"/>
      <c r="E78" s="1463"/>
      <c r="F78" s="1463"/>
      <c r="G78" s="1463"/>
      <c r="H78" s="1463"/>
      <c r="I78" s="103"/>
      <c r="J78" s="103"/>
      <c r="K78" s="103"/>
      <c r="L78" s="1463"/>
      <c r="M78" s="103"/>
    </row>
    <row r="79" spans="1:13" s="102" customFormat="1" x14ac:dyDescent="0.25">
      <c r="A79" s="103"/>
      <c r="B79" s="103"/>
      <c r="C79" s="103"/>
      <c r="D79" s="103"/>
      <c r="E79" s="1463"/>
      <c r="F79" s="1463"/>
      <c r="G79" s="1463"/>
      <c r="H79" s="1463"/>
      <c r="I79" s="103"/>
      <c r="J79" s="103"/>
      <c r="K79" s="103"/>
      <c r="L79" s="1463"/>
      <c r="M79" s="103"/>
    </row>
    <row r="80" spans="1:13" s="102" customFormat="1" x14ac:dyDescent="0.25">
      <c r="A80" s="103"/>
      <c r="B80" s="103"/>
      <c r="C80" s="103"/>
      <c r="D80" s="103"/>
      <c r="E80" s="1463"/>
      <c r="F80" s="1463"/>
      <c r="G80" s="1463"/>
      <c r="H80" s="1463"/>
      <c r="I80" s="103"/>
      <c r="J80" s="103"/>
      <c r="K80" s="103"/>
      <c r="L80" s="1463"/>
      <c r="M80" s="103"/>
    </row>
    <row r="81" spans="1:13" s="102" customFormat="1" x14ac:dyDescent="0.25">
      <c r="A81" s="103"/>
      <c r="B81" s="103"/>
      <c r="C81" s="103"/>
      <c r="D81" s="103"/>
      <c r="E81" s="1463"/>
      <c r="F81" s="1463"/>
      <c r="G81" s="1463"/>
      <c r="H81" s="1463"/>
      <c r="I81" s="103"/>
      <c r="J81" s="103"/>
      <c r="K81" s="103"/>
      <c r="L81" s="1463"/>
      <c r="M81" s="103"/>
    </row>
  </sheetData>
  <sheetProtection algorithmName="SHA-512" hashValue="FhXL6ArYu706aTOTgqh1OD/wxvC2ULNuBwO6SWwDQ59OSIk91Hs7T424ho6b6AtSubruMOA8Zqq55JHo89Wm3A==" saltValue="U8Ohtuc8leDVc/Vh57ijnA==" spinCount="100000" sheet="1" objects="1" scenarios="1" sort="0" autoFilter="0" pivotTables="0"/>
  <mergeCells count="17">
    <mergeCell ref="C7:C24"/>
    <mergeCell ref="A1:D1"/>
    <mergeCell ref="E1:J1"/>
    <mergeCell ref="A2:J2"/>
    <mergeCell ref="A3:J3"/>
    <mergeCell ref="A4:J4"/>
    <mergeCell ref="A6:C6"/>
    <mergeCell ref="D6:J6"/>
    <mergeCell ref="I7:J7"/>
    <mergeCell ref="I8:J8"/>
    <mergeCell ref="C42:C58"/>
    <mergeCell ref="I55:J55"/>
    <mergeCell ref="A25:C25"/>
    <mergeCell ref="D25:J25"/>
    <mergeCell ref="A41:C41"/>
    <mergeCell ref="D41:J41"/>
    <mergeCell ref="C26:C40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>
    <tabColor rgb="FFFF0000"/>
    <pageSetUpPr fitToPage="1"/>
  </sheetPr>
  <dimension ref="A1:M50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03" customWidth="1"/>
    <col min="2" max="2" width="10.7109375" style="103" customWidth="1"/>
    <col min="3" max="3" width="12.7109375" style="103" customWidth="1"/>
    <col min="4" max="4" width="70.7109375" style="103" customWidth="1"/>
    <col min="5" max="6" width="8.7109375" style="1463" customWidth="1"/>
    <col min="7" max="7" width="13.7109375" style="1463" customWidth="1"/>
    <col min="8" max="8" width="15.7109375" style="1463" customWidth="1"/>
    <col min="9" max="9" width="14.7109375" style="103" customWidth="1"/>
    <col min="10" max="10" width="15.7109375" style="103" customWidth="1"/>
    <col min="11" max="11" width="10.42578125" style="103" customWidth="1"/>
    <col min="12" max="12" width="16.85546875" style="1463" customWidth="1"/>
    <col min="13" max="13" width="17.7109375" style="103" customWidth="1"/>
    <col min="14" max="16384" width="9.140625" style="103"/>
  </cols>
  <sheetData>
    <row r="1" spans="1:13" s="102" customFormat="1" ht="54" customHeight="1" x14ac:dyDescent="0.25">
      <c r="A1" s="1686"/>
      <c r="B1" s="1686"/>
      <c r="C1" s="1686"/>
      <c r="D1" s="1686"/>
      <c r="E1" s="1687" t="s">
        <v>2635</v>
      </c>
      <c r="F1" s="1687"/>
      <c r="G1" s="1687"/>
      <c r="H1" s="1687"/>
      <c r="I1" s="1687"/>
      <c r="J1" s="1687"/>
      <c r="K1" s="99"/>
      <c r="L1" s="100"/>
      <c r="M1" s="101"/>
    </row>
    <row r="2" spans="1:13" s="409" customFormat="1" ht="15.75" customHeight="1" x14ac:dyDescent="0.25">
      <c r="A2" s="1720" t="s">
        <v>2783</v>
      </c>
      <c r="B2" s="1720"/>
      <c r="C2" s="1720"/>
      <c r="D2" s="1720"/>
      <c r="E2" s="1720"/>
      <c r="F2" s="1720"/>
      <c r="G2" s="1720"/>
      <c r="H2" s="1720"/>
      <c r="I2" s="1720"/>
      <c r="J2" s="1720"/>
      <c r="K2" s="81"/>
      <c r="L2" s="1465"/>
      <c r="M2" s="81"/>
    </row>
    <row r="3" spans="1:13" s="409" customFormat="1" ht="15.75" customHeight="1" x14ac:dyDescent="0.25">
      <c r="A3" s="1720" t="s">
        <v>3511</v>
      </c>
      <c r="B3" s="1720"/>
      <c r="C3" s="1720"/>
      <c r="D3" s="1720"/>
      <c r="E3" s="1720"/>
      <c r="F3" s="1720"/>
      <c r="G3" s="1720"/>
      <c r="H3" s="1720"/>
      <c r="I3" s="1720"/>
      <c r="J3" s="1720"/>
      <c r="K3" s="456"/>
      <c r="L3" s="1465"/>
      <c r="M3" s="81"/>
    </row>
    <row r="4" spans="1:13" s="409" customFormat="1" ht="15" customHeight="1" thickBot="1" x14ac:dyDescent="0.3">
      <c r="A4" s="1722"/>
      <c r="B4" s="1722"/>
      <c r="C4" s="1722"/>
      <c r="D4" s="1722"/>
      <c r="E4" s="1722"/>
      <c r="F4" s="1722"/>
      <c r="G4" s="1722"/>
      <c r="H4" s="1722"/>
      <c r="I4" s="1722"/>
      <c r="J4" s="1722"/>
      <c r="K4" s="81"/>
      <c r="L4" s="1465"/>
      <c r="M4" s="81"/>
    </row>
    <row r="5" spans="1:13" s="105" customFormat="1" ht="60" customHeight="1" thickBot="1" x14ac:dyDescent="0.3">
      <c r="A5" s="1315" t="s">
        <v>486</v>
      </c>
      <c r="B5" s="1316" t="s">
        <v>0</v>
      </c>
      <c r="C5" s="1317" t="s">
        <v>1</v>
      </c>
      <c r="D5" s="1316" t="s">
        <v>2</v>
      </c>
      <c r="E5" s="1318" t="s">
        <v>2726</v>
      </c>
      <c r="F5" s="1318" t="s">
        <v>760</v>
      </c>
      <c r="G5" s="1318" t="s">
        <v>761</v>
      </c>
      <c r="H5" s="1318" t="s">
        <v>762</v>
      </c>
      <c r="I5" s="1318" t="s">
        <v>4409</v>
      </c>
      <c r="J5" s="1319" t="s">
        <v>4410</v>
      </c>
      <c r="K5" s="104"/>
      <c r="L5" s="104"/>
      <c r="M5" s="104"/>
    </row>
    <row r="6" spans="1:13" s="108" customFormat="1" ht="12.75" x14ac:dyDescent="0.25">
      <c r="A6" s="1020" t="s">
        <v>487</v>
      </c>
      <c r="B6" s="820" t="s">
        <v>2892</v>
      </c>
      <c r="C6" s="1716" t="s">
        <v>2913</v>
      </c>
      <c r="D6" s="489" t="s">
        <v>2914</v>
      </c>
      <c r="E6" s="110">
        <v>1</v>
      </c>
      <c r="F6" s="31">
        <v>1</v>
      </c>
      <c r="G6" s="110">
        <f>E6*F6</f>
        <v>1</v>
      </c>
      <c r="H6" s="821" t="s">
        <v>3633</v>
      </c>
      <c r="I6" s="818"/>
      <c r="J6" s="1021">
        <f>ROUND(I6,2)*G6</f>
        <v>0</v>
      </c>
      <c r="K6" s="95"/>
      <c r="L6" s="95"/>
      <c r="M6" s="95"/>
    </row>
    <row r="7" spans="1:13" s="108" customFormat="1" ht="12.75" x14ac:dyDescent="0.25">
      <c r="A7" s="1003" t="s">
        <v>488</v>
      </c>
      <c r="B7" s="86" t="s">
        <v>2893</v>
      </c>
      <c r="C7" s="1716"/>
      <c r="D7" s="46" t="s">
        <v>2915</v>
      </c>
      <c r="E7" s="87">
        <v>1</v>
      </c>
      <c r="F7" s="28">
        <v>1</v>
      </c>
      <c r="G7" s="87">
        <f t="shared" ref="G7:G26" si="0">E7*F7</f>
        <v>1</v>
      </c>
      <c r="H7" s="678" t="s">
        <v>3633</v>
      </c>
      <c r="I7" s="88"/>
      <c r="J7" s="1004">
        <f t="shared" ref="J7:J26" si="1">ROUND(I7,2)*G7</f>
        <v>0</v>
      </c>
      <c r="K7" s="95"/>
      <c r="L7" s="95"/>
      <c r="M7" s="95"/>
    </row>
    <row r="8" spans="1:13" s="108" customFormat="1" ht="25.5" x14ac:dyDescent="0.25">
      <c r="A8" s="1003" t="s">
        <v>489</v>
      </c>
      <c r="B8" s="86" t="s">
        <v>2894</v>
      </c>
      <c r="C8" s="1716"/>
      <c r="D8" s="46" t="s">
        <v>2916</v>
      </c>
      <c r="E8" s="87">
        <v>1</v>
      </c>
      <c r="F8" s="28">
        <v>1</v>
      </c>
      <c r="G8" s="87">
        <f t="shared" si="0"/>
        <v>1</v>
      </c>
      <c r="H8" s="678" t="s">
        <v>3633</v>
      </c>
      <c r="I8" s="88"/>
      <c r="J8" s="1004">
        <f t="shared" si="1"/>
        <v>0</v>
      </c>
      <c r="K8" s="95"/>
      <c r="L8" s="95"/>
      <c r="M8" s="95"/>
    </row>
    <row r="9" spans="1:13" s="108" customFormat="1" ht="12.75" x14ac:dyDescent="0.25">
      <c r="A9" s="1003" t="s">
        <v>490</v>
      </c>
      <c r="B9" s="86" t="s">
        <v>2895</v>
      </c>
      <c r="C9" s="1716"/>
      <c r="D9" s="46" t="s">
        <v>2917</v>
      </c>
      <c r="E9" s="87">
        <v>1</v>
      </c>
      <c r="F9" s="28">
        <v>1</v>
      </c>
      <c r="G9" s="87">
        <f t="shared" si="0"/>
        <v>1</v>
      </c>
      <c r="H9" s="678" t="s">
        <v>3633</v>
      </c>
      <c r="I9" s="88"/>
      <c r="J9" s="1004">
        <f t="shared" si="1"/>
        <v>0</v>
      </c>
      <c r="K9" s="95"/>
      <c r="L9" s="95"/>
      <c r="M9" s="95"/>
    </row>
    <row r="10" spans="1:13" s="108" customFormat="1" ht="12.75" x14ac:dyDescent="0.25">
      <c r="A10" s="1003" t="s">
        <v>491</v>
      </c>
      <c r="B10" s="86" t="s">
        <v>2896</v>
      </c>
      <c r="C10" s="1716"/>
      <c r="D10" s="46" t="s">
        <v>2918</v>
      </c>
      <c r="E10" s="87">
        <v>1</v>
      </c>
      <c r="F10" s="28">
        <v>1</v>
      </c>
      <c r="G10" s="87">
        <f t="shared" si="0"/>
        <v>1</v>
      </c>
      <c r="H10" s="678" t="s">
        <v>3633</v>
      </c>
      <c r="I10" s="88"/>
      <c r="J10" s="1004">
        <f t="shared" si="1"/>
        <v>0</v>
      </c>
      <c r="K10" s="95"/>
      <c r="L10" s="95"/>
      <c r="M10" s="95"/>
    </row>
    <row r="11" spans="1:13" s="108" customFormat="1" ht="12.75" x14ac:dyDescent="0.25">
      <c r="A11" s="1003" t="s">
        <v>492</v>
      </c>
      <c r="B11" s="86" t="s">
        <v>2897</v>
      </c>
      <c r="C11" s="1716"/>
      <c r="D11" s="46" t="s">
        <v>2919</v>
      </c>
      <c r="E11" s="87">
        <v>1</v>
      </c>
      <c r="F11" s="28">
        <v>1</v>
      </c>
      <c r="G11" s="87">
        <f t="shared" si="0"/>
        <v>1</v>
      </c>
      <c r="H11" s="678" t="s">
        <v>3633</v>
      </c>
      <c r="I11" s="88"/>
      <c r="J11" s="1004">
        <f t="shared" si="1"/>
        <v>0</v>
      </c>
      <c r="K11" s="95"/>
      <c r="L11" s="95"/>
      <c r="M11" s="95"/>
    </row>
    <row r="12" spans="1:13" s="108" customFormat="1" ht="12.75" x14ac:dyDescent="0.25">
      <c r="A12" s="1003" t="s">
        <v>493</v>
      </c>
      <c r="B12" s="86" t="s">
        <v>2898</v>
      </c>
      <c r="C12" s="1716"/>
      <c r="D12" s="46" t="s">
        <v>2920</v>
      </c>
      <c r="E12" s="87">
        <v>1</v>
      </c>
      <c r="F12" s="28">
        <v>1</v>
      </c>
      <c r="G12" s="87">
        <f t="shared" si="0"/>
        <v>1</v>
      </c>
      <c r="H12" s="678" t="s">
        <v>3633</v>
      </c>
      <c r="I12" s="88"/>
      <c r="J12" s="1004">
        <f t="shared" si="1"/>
        <v>0</v>
      </c>
      <c r="K12" s="95"/>
      <c r="L12" s="95"/>
      <c r="M12" s="95"/>
    </row>
    <row r="13" spans="1:13" s="108" customFormat="1" ht="12.75" x14ac:dyDescent="0.25">
      <c r="A13" s="1003" t="s">
        <v>494</v>
      </c>
      <c r="B13" s="86" t="s">
        <v>2899</v>
      </c>
      <c r="C13" s="1716"/>
      <c r="D13" s="46" t="s">
        <v>2921</v>
      </c>
      <c r="E13" s="87">
        <v>1</v>
      </c>
      <c r="F13" s="28">
        <v>1</v>
      </c>
      <c r="G13" s="87">
        <f t="shared" si="0"/>
        <v>1</v>
      </c>
      <c r="H13" s="678" t="s">
        <v>3633</v>
      </c>
      <c r="I13" s="88"/>
      <c r="J13" s="1004">
        <f t="shared" si="1"/>
        <v>0</v>
      </c>
      <c r="K13" s="95"/>
      <c r="L13" s="95"/>
      <c r="M13" s="95"/>
    </row>
    <row r="14" spans="1:13" s="108" customFormat="1" ht="25.5" x14ac:dyDescent="0.25">
      <c r="A14" s="1003" t="s">
        <v>495</v>
      </c>
      <c r="B14" s="86" t="s">
        <v>2900</v>
      </c>
      <c r="C14" s="1716"/>
      <c r="D14" s="46" t="s">
        <v>2922</v>
      </c>
      <c r="E14" s="87">
        <v>1</v>
      </c>
      <c r="F14" s="28">
        <v>1</v>
      </c>
      <c r="G14" s="87">
        <f t="shared" si="0"/>
        <v>1</v>
      </c>
      <c r="H14" s="678" t="s">
        <v>3633</v>
      </c>
      <c r="I14" s="88"/>
      <c r="J14" s="1004">
        <f t="shared" si="1"/>
        <v>0</v>
      </c>
      <c r="K14" s="95"/>
      <c r="L14" s="95"/>
      <c r="M14" s="95"/>
    </row>
    <row r="15" spans="1:13" s="108" customFormat="1" ht="12.75" x14ac:dyDescent="0.25">
      <c r="A15" s="1013" t="s">
        <v>496</v>
      </c>
      <c r="B15" s="86" t="s">
        <v>2901</v>
      </c>
      <c r="C15" s="1716"/>
      <c r="D15" s="46" t="s">
        <v>2923</v>
      </c>
      <c r="E15" s="87">
        <v>1</v>
      </c>
      <c r="F15" s="28">
        <v>1</v>
      </c>
      <c r="G15" s="87">
        <f t="shared" si="0"/>
        <v>1</v>
      </c>
      <c r="H15" s="678" t="s">
        <v>3633</v>
      </c>
      <c r="I15" s="88"/>
      <c r="J15" s="1004">
        <f t="shared" si="1"/>
        <v>0</v>
      </c>
      <c r="K15" s="95"/>
      <c r="L15" s="95"/>
      <c r="M15" s="95"/>
    </row>
    <row r="16" spans="1:13" s="108" customFormat="1" ht="12.75" x14ac:dyDescent="0.25">
      <c r="A16" s="1013" t="s">
        <v>497</v>
      </c>
      <c r="B16" s="86" t="s">
        <v>2902</v>
      </c>
      <c r="C16" s="1716"/>
      <c r="D16" s="46" t="s">
        <v>2924</v>
      </c>
      <c r="E16" s="87">
        <v>1</v>
      </c>
      <c r="F16" s="28">
        <v>1</v>
      </c>
      <c r="G16" s="87">
        <f t="shared" si="0"/>
        <v>1</v>
      </c>
      <c r="H16" s="679" t="s">
        <v>3633</v>
      </c>
      <c r="I16" s="88"/>
      <c r="J16" s="1004">
        <f t="shared" si="1"/>
        <v>0</v>
      </c>
      <c r="K16" s="95"/>
      <c r="L16" s="95"/>
      <c r="M16" s="95"/>
    </row>
    <row r="17" spans="1:13" s="108" customFormat="1" ht="12.75" x14ac:dyDescent="0.25">
      <c r="A17" s="1013" t="s">
        <v>498</v>
      </c>
      <c r="B17" s="86" t="s">
        <v>2903</v>
      </c>
      <c r="C17" s="1716"/>
      <c r="D17" s="46" t="s">
        <v>2925</v>
      </c>
      <c r="E17" s="87">
        <v>1</v>
      </c>
      <c r="F17" s="28">
        <v>1</v>
      </c>
      <c r="G17" s="87">
        <f t="shared" si="0"/>
        <v>1</v>
      </c>
      <c r="H17" s="679" t="s">
        <v>3633</v>
      </c>
      <c r="I17" s="88"/>
      <c r="J17" s="1004">
        <f t="shared" si="1"/>
        <v>0</v>
      </c>
      <c r="K17" s="95"/>
      <c r="L17" s="95"/>
      <c r="M17" s="95"/>
    </row>
    <row r="18" spans="1:13" s="108" customFormat="1" ht="12.75" x14ac:dyDescent="0.25">
      <c r="A18" s="1013" t="s">
        <v>499</v>
      </c>
      <c r="B18" s="86" t="s">
        <v>2904</v>
      </c>
      <c r="C18" s="1716"/>
      <c r="D18" s="46" t="s">
        <v>2926</v>
      </c>
      <c r="E18" s="87">
        <v>1</v>
      </c>
      <c r="F18" s="28">
        <v>1</v>
      </c>
      <c r="G18" s="87">
        <f t="shared" si="0"/>
        <v>1</v>
      </c>
      <c r="H18" s="679" t="s">
        <v>3633</v>
      </c>
      <c r="I18" s="88"/>
      <c r="J18" s="1004">
        <f t="shared" si="1"/>
        <v>0</v>
      </c>
      <c r="K18" s="95"/>
      <c r="L18" s="95"/>
      <c r="M18" s="95"/>
    </row>
    <row r="19" spans="1:13" s="108" customFormat="1" ht="12.75" x14ac:dyDescent="0.25">
      <c r="A19" s="1013" t="s">
        <v>500</v>
      </c>
      <c r="B19" s="86" t="s">
        <v>2905</v>
      </c>
      <c r="C19" s="1716"/>
      <c r="D19" s="46" t="s">
        <v>2927</v>
      </c>
      <c r="E19" s="87">
        <v>1</v>
      </c>
      <c r="F19" s="28">
        <v>1</v>
      </c>
      <c r="G19" s="87">
        <f t="shared" si="0"/>
        <v>1</v>
      </c>
      <c r="H19" s="679" t="s">
        <v>3633</v>
      </c>
      <c r="I19" s="88"/>
      <c r="J19" s="1004">
        <f t="shared" si="1"/>
        <v>0</v>
      </c>
      <c r="K19" s="95"/>
      <c r="L19" s="95"/>
      <c r="M19" s="95"/>
    </row>
    <row r="20" spans="1:13" s="108" customFormat="1" ht="12.75" x14ac:dyDescent="0.25">
      <c r="A20" s="1013" t="s">
        <v>501</v>
      </c>
      <c r="B20" s="86" t="s">
        <v>2906</v>
      </c>
      <c r="C20" s="1716"/>
      <c r="D20" s="46" t="s">
        <v>2928</v>
      </c>
      <c r="E20" s="87">
        <v>1</v>
      </c>
      <c r="F20" s="28">
        <v>1</v>
      </c>
      <c r="G20" s="87">
        <f t="shared" si="0"/>
        <v>1</v>
      </c>
      <c r="H20" s="679" t="s">
        <v>3633</v>
      </c>
      <c r="I20" s="88"/>
      <c r="J20" s="1004">
        <f t="shared" si="1"/>
        <v>0</v>
      </c>
      <c r="K20" s="95"/>
      <c r="L20" s="95"/>
      <c r="M20" s="95"/>
    </row>
    <row r="21" spans="1:13" s="108" customFormat="1" ht="12.75" x14ac:dyDescent="0.25">
      <c r="A21" s="1013" t="s">
        <v>502</v>
      </c>
      <c r="B21" s="86" t="s">
        <v>2907</v>
      </c>
      <c r="C21" s="1716"/>
      <c r="D21" s="46" t="s">
        <v>2929</v>
      </c>
      <c r="E21" s="87">
        <v>1</v>
      </c>
      <c r="F21" s="28">
        <v>1</v>
      </c>
      <c r="G21" s="87">
        <f t="shared" si="0"/>
        <v>1</v>
      </c>
      <c r="H21" s="679" t="s">
        <v>3633</v>
      </c>
      <c r="I21" s="88"/>
      <c r="J21" s="1004">
        <f t="shared" si="1"/>
        <v>0</v>
      </c>
      <c r="K21" s="95"/>
      <c r="L21" s="95"/>
      <c r="M21" s="95"/>
    </row>
    <row r="22" spans="1:13" s="108" customFormat="1" ht="12.75" x14ac:dyDescent="0.25">
      <c r="A22" s="1013" t="s">
        <v>503</v>
      </c>
      <c r="B22" s="86" t="s">
        <v>2908</v>
      </c>
      <c r="C22" s="1716"/>
      <c r="D22" s="46" t="s">
        <v>2930</v>
      </c>
      <c r="E22" s="87">
        <v>1</v>
      </c>
      <c r="F22" s="28">
        <v>1</v>
      </c>
      <c r="G22" s="87">
        <f t="shared" si="0"/>
        <v>1</v>
      </c>
      <c r="H22" s="679" t="s">
        <v>3633</v>
      </c>
      <c r="I22" s="88"/>
      <c r="J22" s="1004">
        <f t="shared" si="1"/>
        <v>0</v>
      </c>
      <c r="K22" s="95"/>
      <c r="L22" s="95"/>
      <c r="M22" s="95"/>
    </row>
    <row r="23" spans="1:13" s="108" customFormat="1" ht="12.75" x14ac:dyDescent="0.25">
      <c r="A23" s="1013" t="s">
        <v>504</v>
      </c>
      <c r="B23" s="86" t="s">
        <v>2909</v>
      </c>
      <c r="C23" s="1716"/>
      <c r="D23" s="46" t="s">
        <v>2931</v>
      </c>
      <c r="E23" s="87">
        <v>1</v>
      </c>
      <c r="F23" s="28">
        <v>1</v>
      </c>
      <c r="G23" s="87">
        <f t="shared" si="0"/>
        <v>1</v>
      </c>
      <c r="H23" s="679" t="s">
        <v>3633</v>
      </c>
      <c r="I23" s="88"/>
      <c r="J23" s="1004">
        <f t="shared" si="1"/>
        <v>0</v>
      </c>
      <c r="K23" s="95"/>
      <c r="L23" s="95"/>
      <c r="M23" s="95"/>
    </row>
    <row r="24" spans="1:13" s="108" customFormat="1" ht="12.75" x14ac:dyDescent="0.25">
      <c r="A24" s="1013" t="s">
        <v>505</v>
      </c>
      <c r="B24" s="86" t="s">
        <v>2910</v>
      </c>
      <c r="C24" s="1716"/>
      <c r="D24" s="46" t="s">
        <v>2932</v>
      </c>
      <c r="E24" s="87">
        <v>1</v>
      </c>
      <c r="F24" s="28">
        <v>1</v>
      </c>
      <c r="G24" s="87">
        <f t="shared" si="0"/>
        <v>1</v>
      </c>
      <c r="H24" s="679" t="s">
        <v>3633</v>
      </c>
      <c r="I24" s="88"/>
      <c r="J24" s="1004">
        <f t="shared" si="1"/>
        <v>0</v>
      </c>
      <c r="K24" s="95"/>
      <c r="L24" s="95"/>
      <c r="M24" s="95"/>
    </row>
    <row r="25" spans="1:13" s="108" customFormat="1" ht="12.75" x14ac:dyDescent="0.25">
      <c r="A25" s="1013" t="s">
        <v>506</v>
      </c>
      <c r="B25" s="86" t="s">
        <v>2911</v>
      </c>
      <c r="C25" s="1716"/>
      <c r="D25" s="46" t="s">
        <v>2933</v>
      </c>
      <c r="E25" s="87">
        <v>1</v>
      </c>
      <c r="F25" s="28">
        <v>1</v>
      </c>
      <c r="G25" s="87">
        <f t="shared" si="0"/>
        <v>1</v>
      </c>
      <c r="H25" s="679" t="s">
        <v>3633</v>
      </c>
      <c r="I25" s="88"/>
      <c r="J25" s="1004">
        <f t="shared" si="1"/>
        <v>0</v>
      </c>
      <c r="K25" s="95"/>
      <c r="L25" s="95"/>
      <c r="M25" s="95"/>
    </row>
    <row r="26" spans="1:13" s="108" customFormat="1" ht="13.5" thickBot="1" x14ac:dyDescent="0.3">
      <c r="A26" s="1005" t="s">
        <v>507</v>
      </c>
      <c r="B26" s="751" t="s">
        <v>2912</v>
      </c>
      <c r="C26" s="1723"/>
      <c r="D26" s="485" t="s">
        <v>320</v>
      </c>
      <c r="E26" s="753">
        <v>1</v>
      </c>
      <c r="F26" s="401">
        <v>1</v>
      </c>
      <c r="G26" s="753">
        <f t="shared" si="0"/>
        <v>1</v>
      </c>
      <c r="H26" s="754" t="s">
        <v>3633</v>
      </c>
      <c r="I26" s="1006"/>
      <c r="J26" s="755">
        <f t="shared" si="1"/>
        <v>0</v>
      </c>
      <c r="K26" s="95"/>
      <c r="L26" s="95"/>
      <c r="M26" s="95"/>
    </row>
    <row r="27" spans="1:13" s="108" customFormat="1" ht="13.5" thickBot="1" x14ac:dyDescent="0.3">
      <c r="A27" s="92"/>
      <c r="B27" s="92"/>
      <c r="C27" s="92"/>
      <c r="D27" s="93"/>
      <c r="E27" s="94"/>
      <c r="F27" s="94"/>
      <c r="G27" s="94"/>
      <c r="H27" s="94"/>
      <c r="I27" s="575" t="s">
        <v>76</v>
      </c>
      <c r="J27" s="576">
        <f>SUM(J6:J26)</f>
        <v>0</v>
      </c>
      <c r="K27" s="92"/>
      <c r="L27" s="95"/>
      <c r="M27" s="95"/>
    </row>
    <row r="28" spans="1:13" s="102" customFormat="1" ht="15" customHeight="1" x14ac:dyDescent="0.25">
      <c r="A28" s="111"/>
      <c r="B28" s="111"/>
      <c r="C28" s="111"/>
      <c r="D28" s="112"/>
      <c r="E28" s="113"/>
      <c r="F28" s="113"/>
      <c r="G28" s="113"/>
      <c r="H28" s="113"/>
      <c r="I28" s="111"/>
      <c r="J28" s="111"/>
      <c r="K28" s="114"/>
      <c r="L28" s="113"/>
      <c r="M28" s="113"/>
    </row>
    <row r="29" spans="1:13" s="102" customFormat="1" ht="15" customHeight="1" x14ac:dyDescent="0.25">
      <c r="A29" s="101"/>
      <c r="B29" s="101"/>
      <c r="C29" s="101"/>
      <c r="D29" s="101"/>
      <c r="E29" s="100"/>
      <c r="F29" s="100"/>
      <c r="G29" s="100"/>
      <c r="H29" s="100"/>
      <c r="I29" s="101"/>
      <c r="J29" s="101"/>
      <c r="K29" s="101"/>
      <c r="L29" s="100"/>
      <c r="M29" s="101"/>
    </row>
    <row r="30" spans="1:13" s="102" customFormat="1" ht="15" customHeight="1" x14ac:dyDescent="0.25">
      <c r="A30" s="101"/>
      <c r="B30" s="101"/>
      <c r="C30" s="101"/>
      <c r="D30" s="101"/>
      <c r="E30" s="100"/>
      <c r="F30" s="100"/>
      <c r="G30" s="100"/>
      <c r="H30" s="100"/>
      <c r="I30" s="101"/>
      <c r="J30" s="101"/>
      <c r="K30" s="101"/>
      <c r="L30" s="100"/>
      <c r="M30" s="101"/>
    </row>
    <row r="31" spans="1:13" s="102" customFormat="1" ht="15" customHeight="1" x14ac:dyDescent="0.25">
      <c r="A31" s="101"/>
      <c r="B31" s="101"/>
      <c r="C31" s="101"/>
      <c r="D31" s="101"/>
      <c r="E31" s="100"/>
      <c r="F31" s="100"/>
      <c r="G31" s="100"/>
      <c r="H31" s="100"/>
      <c r="I31" s="101"/>
      <c r="J31" s="101"/>
      <c r="K31" s="101"/>
      <c r="L31" s="100"/>
      <c r="M31" s="101"/>
    </row>
    <row r="32" spans="1:13" s="102" customFormat="1" ht="15" customHeight="1" x14ac:dyDescent="0.25">
      <c r="A32" s="103"/>
      <c r="B32" s="103"/>
      <c r="C32" s="103"/>
      <c r="D32" s="103"/>
      <c r="E32" s="1463"/>
      <c r="F32" s="1463"/>
      <c r="G32" s="1463"/>
      <c r="H32" s="1463"/>
      <c r="I32" s="103"/>
      <c r="J32" s="103"/>
      <c r="K32" s="103"/>
      <c r="L32" s="1463"/>
      <c r="M32" s="103"/>
    </row>
    <row r="33" spans="1:13" s="102" customFormat="1" ht="15" customHeight="1" x14ac:dyDescent="0.25">
      <c r="A33" s="103"/>
      <c r="B33" s="103"/>
      <c r="C33" s="103"/>
      <c r="D33" s="103"/>
      <c r="E33" s="1463"/>
      <c r="F33" s="1463"/>
      <c r="G33" s="1463"/>
      <c r="H33" s="1463"/>
      <c r="I33" s="103"/>
      <c r="J33" s="103"/>
      <c r="K33" s="103"/>
      <c r="L33" s="1463"/>
      <c r="M33" s="103"/>
    </row>
    <row r="34" spans="1:13" s="102" customFormat="1" ht="15" customHeight="1" x14ac:dyDescent="0.25">
      <c r="A34" s="103"/>
      <c r="B34" s="103"/>
      <c r="C34" s="103"/>
      <c r="D34" s="103"/>
      <c r="E34" s="1463"/>
      <c r="F34" s="1463"/>
      <c r="G34" s="1463"/>
      <c r="H34" s="1463"/>
      <c r="I34" s="103"/>
      <c r="J34" s="103"/>
      <c r="K34" s="103"/>
      <c r="L34" s="1463"/>
      <c r="M34" s="103"/>
    </row>
    <row r="35" spans="1:13" s="102" customFormat="1" ht="15" customHeight="1" x14ac:dyDescent="0.25">
      <c r="A35" s="103"/>
      <c r="B35" s="103"/>
      <c r="C35" s="103"/>
      <c r="D35" s="103"/>
      <c r="E35" s="1463"/>
      <c r="F35" s="1463"/>
      <c r="G35" s="1463"/>
      <c r="H35" s="1463"/>
      <c r="I35" s="103"/>
      <c r="J35" s="103"/>
      <c r="K35" s="103"/>
      <c r="L35" s="1463"/>
      <c r="M35" s="103"/>
    </row>
    <row r="36" spans="1:13" s="102" customFormat="1" ht="15" customHeight="1" x14ac:dyDescent="0.25">
      <c r="A36" s="103"/>
      <c r="B36" s="103"/>
      <c r="C36" s="103"/>
      <c r="D36" s="103"/>
      <c r="E36" s="1463"/>
      <c r="F36" s="1463"/>
      <c r="G36" s="1463"/>
      <c r="H36" s="1463"/>
      <c r="I36" s="103"/>
      <c r="J36" s="103"/>
      <c r="K36" s="103"/>
      <c r="L36" s="1463"/>
      <c r="M36" s="103"/>
    </row>
    <row r="37" spans="1:13" s="102" customFormat="1" ht="15" customHeight="1" x14ac:dyDescent="0.25">
      <c r="A37" s="103"/>
      <c r="B37" s="103"/>
      <c r="C37" s="103"/>
      <c r="D37" s="103"/>
      <c r="E37" s="1463"/>
      <c r="F37" s="1463"/>
      <c r="G37" s="1463"/>
      <c r="H37" s="1463"/>
      <c r="I37" s="103"/>
      <c r="J37" s="103"/>
      <c r="K37" s="103"/>
      <c r="L37" s="1463"/>
      <c r="M37" s="103"/>
    </row>
    <row r="38" spans="1:13" s="102" customFormat="1" ht="15" customHeight="1" x14ac:dyDescent="0.25">
      <c r="A38" s="103"/>
      <c r="B38" s="103"/>
      <c r="C38" s="103"/>
      <c r="D38" s="103"/>
      <c r="E38" s="1463"/>
      <c r="F38" s="1463"/>
      <c r="G38" s="1463"/>
      <c r="H38" s="1463"/>
      <c r="I38" s="103"/>
      <c r="J38" s="103"/>
      <c r="K38" s="103"/>
      <c r="L38" s="1463"/>
      <c r="M38" s="103"/>
    </row>
    <row r="39" spans="1:13" s="102" customFormat="1" ht="15" customHeight="1" x14ac:dyDescent="0.25">
      <c r="A39" s="103"/>
      <c r="B39" s="103"/>
      <c r="C39" s="103"/>
      <c r="D39" s="103"/>
      <c r="E39" s="1463"/>
      <c r="F39" s="1463"/>
      <c r="G39" s="1463"/>
      <c r="H39" s="1463"/>
      <c r="I39" s="103"/>
      <c r="J39" s="103"/>
      <c r="K39" s="103"/>
      <c r="L39" s="1463"/>
      <c r="M39" s="103"/>
    </row>
    <row r="40" spans="1:13" s="102" customFormat="1" ht="15" customHeight="1" x14ac:dyDescent="0.25">
      <c r="A40" s="103"/>
      <c r="B40" s="103"/>
      <c r="C40" s="103"/>
      <c r="D40" s="103"/>
      <c r="E40" s="1463"/>
      <c r="F40" s="1463"/>
      <c r="G40" s="1463"/>
      <c r="H40" s="1463"/>
      <c r="I40" s="103"/>
      <c r="J40" s="103"/>
      <c r="K40" s="103"/>
      <c r="L40" s="1463"/>
      <c r="M40" s="103"/>
    </row>
    <row r="41" spans="1:13" s="102" customFormat="1" ht="15" customHeight="1" x14ac:dyDescent="0.25">
      <c r="A41" s="103"/>
      <c r="B41" s="103"/>
      <c r="C41" s="103"/>
      <c r="D41" s="103"/>
      <c r="E41" s="1463"/>
      <c r="F41" s="1463"/>
      <c r="G41" s="1463"/>
      <c r="H41" s="1463"/>
      <c r="I41" s="103"/>
      <c r="J41" s="103"/>
      <c r="K41" s="103"/>
      <c r="L41" s="1463"/>
      <c r="M41" s="103"/>
    </row>
    <row r="42" spans="1:13" s="102" customFormat="1" ht="15" customHeight="1" x14ac:dyDescent="0.25">
      <c r="A42" s="103"/>
      <c r="B42" s="103"/>
      <c r="C42" s="103"/>
      <c r="D42" s="103"/>
      <c r="E42" s="1463"/>
      <c r="F42" s="1463"/>
      <c r="G42" s="1463"/>
      <c r="H42" s="1463"/>
      <c r="I42" s="103"/>
      <c r="J42" s="103"/>
      <c r="K42" s="103"/>
      <c r="L42" s="1463"/>
      <c r="M42" s="103"/>
    </row>
    <row r="43" spans="1:13" s="102" customFormat="1" ht="15" customHeight="1" x14ac:dyDescent="0.25">
      <c r="A43" s="103"/>
      <c r="B43" s="103"/>
      <c r="C43" s="103"/>
      <c r="D43" s="103"/>
      <c r="E43" s="1463"/>
      <c r="F43" s="1463"/>
      <c r="G43" s="1463"/>
      <c r="H43" s="1463"/>
      <c r="I43" s="103"/>
      <c r="J43" s="103"/>
      <c r="K43" s="103"/>
      <c r="L43" s="1463"/>
      <c r="M43" s="103"/>
    </row>
    <row r="44" spans="1:13" s="102" customFormat="1" ht="15" customHeight="1" x14ac:dyDescent="0.25">
      <c r="A44" s="103"/>
      <c r="B44" s="103"/>
      <c r="C44" s="103"/>
      <c r="D44" s="103"/>
      <c r="E44" s="1463"/>
      <c r="F44" s="1463"/>
      <c r="G44" s="1463"/>
      <c r="H44" s="1463"/>
      <c r="I44" s="103"/>
      <c r="J44" s="103"/>
      <c r="K44" s="103"/>
      <c r="L44" s="1463"/>
      <c r="M44" s="103"/>
    </row>
    <row r="45" spans="1:13" s="102" customFormat="1" x14ac:dyDescent="0.25">
      <c r="A45" s="103"/>
      <c r="B45" s="103"/>
      <c r="C45" s="103"/>
      <c r="D45" s="103"/>
      <c r="E45" s="1463"/>
      <c r="F45" s="1463"/>
      <c r="G45" s="1463"/>
      <c r="H45" s="1463"/>
      <c r="I45" s="103"/>
      <c r="J45" s="103"/>
      <c r="K45" s="103"/>
      <c r="L45" s="1463"/>
      <c r="M45" s="103"/>
    </row>
    <row r="46" spans="1:13" s="102" customFormat="1" x14ac:dyDescent="0.25">
      <c r="A46" s="103"/>
      <c r="B46" s="103"/>
      <c r="C46" s="103"/>
      <c r="D46" s="103"/>
      <c r="E46" s="1463"/>
      <c r="F46" s="1463"/>
      <c r="G46" s="1463"/>
      <c r="H46" s="1463"/>
      <c r="I46" s="103"/>
      <c r="J46" s="103"/>
      <c r="K46" s="103"/>
      <c r="L46" s="1463"/>
      <c r="M46" s="103"/>
    </row>
    <row r="47" spans="1:13" s="102" customFormat="1" x14ac:dyDescent="0.25">
      <c r="A47" s="103"/>
      <c r="B47" s="103"/>
      <c r="C47" s="103"/>
      <c r="D47" s="103"/>
      <c r="E47" s="1463"/>
      <c r="F47" s="1463"/>
      <c r="G47" s="1463"/>
      <c r="H47" s="1463"/>
      <c r="I47" s="103"/>
      <c r="J47" s="103"/>
      <c r="K47" s="103"/>
      <c r="L47" s="1463"/>
      <c r="M47" s="103"/>
    </row>
    <row r="48" spans="1:13" s="102" customFormat="1" x14ac:dyDescent="0.25">
      <c r="A48" s="103"/>
      <c r="B48" s="103"/>
      <c r="C48" s="103"/>
      <c r="D48" s="103"/>
      <c r="E48" s="1463"/>
      <c r="F48" s="1463"/>
      <c r="G48" s="1463"/>
      <c r="H48" s="1463"/>
      <c r="I48" s="103"/>
      <c r="J48" s="103"/>
      <c r="K48" s="103"/>
      <c r="L48" s="1463"/>
      <c r="M48" s="103"/>
    </row>
    <row r="49" spans="1:13" s="102" customFormat="1" x14ac:dyDescent="0.25">
      <c r="A49" s="103"/>
      <c r="B49" s="103"/>
      <c r="C49" s="103"/>
      <c r="D49" s="103"/>
      <c r="E49" s="1463"/>
      <c r="F49" s="1463"/>
      <c r="G49" s="1463"/>
      <c r="H49" s="1463"/>
      <c r="I49" s="103"/>
      <c r="J49" s="103"/>
      <c r="K49" s="103"/>
      <c r="L49" s="1463"/>
      <c r="M49" s="103"/>
    </row>
    <row r="50" spans="1:13" s="102" customFormat="1" x14ac:dyDescent="0.25">
      <c r="A50" s="103"/>
      <c r="B50" s="103"/>
      <c r="C50" s="103"/>
      <c r="D50" s="103"/>
      <c r="E50" s="1463"/>
      <c r="F50" s="1463"/>
      <c r="G50" s="1463"/>
      <c r="H50" s="1463"/>
      <c r="I50" s="103"/>
      <c r="J50" s="103"/>
      <c r="K50" s="103"/>
      <c r="L50" s="1463"/>
      <c r="M50" s="103"/>
    </row>
  </sheetData>
  <sheetProtection algorithmName="SHA-512" hashValue="NDPdxLwKd2UgKomIEwnP1CrE5/4JmaCz7O1+q35Ma362HcasR/aZAYgcqn9CJqvlLIWjSZDvVD4k3N2iINo0/g==" saltValue="fZayRrWyTi8LVWjEunoJPA==" spinCount="100000" sheet="1" objects="1" scenarios="1" sort="0" autoFilter="0" pivotTables="0"/>
  <mergeCells count="6">
    <mergeCell ref="C6:C26"/>
    <mergeCell ref="A1:D1"/>
    <mergeCell ref="E1:J1"/>
    <mergeCell ref="A2:J2"/>
    <mergeCell ref="A3:J3"/>
    <mergeCell ref="A4:J4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>
    <tabColor rgb="FFFF0000"/>
    <pageSetUpPr fitToPage="1"/>
  </sheetPr>
  <dimension ref="A1:M94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03" customWidth="1"/>
    <col min="2" max="2" width="10.7109375" style="103" customWidth="1"/>
    <col min="3" max="3" width="12.7109375" style="103" customWidth="1"/>
    <col min="4" max="4" width="70.7109375" style="103" customWidth="1"/>
    <col min="5" max="6" width="8.7109375" style="1463" customWidth="1"/>
    <col min="7" max="7" width="13.7109375" style="1463" customWidth="1"/>
    <col min="8" max="8" width="15.7109375" style="1463" customWidth="1"/>
    <col min="9" max="9" width="14.7109375" style="103" customWidth="1"/>
    <col min="10" max="10" width="15.7109375" style="103" customWidth="1"/>
    <col min="11" max="11" width="10.42578125" style="103" customWidth="1"/>
    <col min="12" max="12" width="16.85546875" style="1463" customWidth="1"/>
    <col min="13" max="13" width="17.7109375" style="103" customWidth="1"/>
    <col min="14" max="16384" width="9.140625" style="103"/>
  </cols>
  <sheetData>
    <row r="1" spans="1:13" s="102" customFormat="1" ht="54" customHeight="1" x14ac:dyDescent="0.25">
      <c r="A1" s="1686"/>
      <c r="B1" s="1686"/>
      <c r="C1" s="1686"/>
      <c r="D1" s="1686"/>
      <c r="E1" s="1687" t="s">
        <v>2888</v>
      </c>
      <c r="F1" s="1687"/>
      <c r="G1" s="1687"/>
      <c r="H1" s="1687"/>
      <c r="I1" s="1687"/>
      <c r="J1" s="1687"/>
      <c r="K1" s="99"/>
      <c r="L1" s="100"/>
      <c r="M1" s="101"/>
    </row>
    <row r="2" spans="1:13" s="409" customFormat="1" ht="15.75" customHeight="1" x14ac:dyDescent="0.25">
      <c r="A2" s="1720" t="s">
        <v>2783</v>
      </c>
      <c r="B2" s="1720"/>
      <c r="C2" s="1720"/>
      <c r="D2" s="1720"/>
      <c r="E2" s="1720"/>
      <c r="F2" s="1720"/>
      <c r="G2" s="1720"/>
      <c r="H2" s="1720"/>
      <c r="I2" s="1720"/>
      <c r="J2" s="1720"/>
      <c r="K2" s="81"/>
      <c r="L2" s="1465"/>
      <c r="M2" s="81"/>
    </row>
    <row r="3" spans="1:13" s="409" customFormat="1" ht="15.75" customHeight="1" x14ac:dyDescent="0.25">
      <c r="A3" s="1720" t="s">
        <v>3512</v>
      </c>
      <c r="B3" s="1720"/>
      <c r="C3" s="1720"/>
      <c r="D3" s="1720"/>
      <c r="E3" s="1720"/>
      <c r="F3" s="1720"/>
      <c r="G3" s="1720"/>
      <c r="H3" s="1720"/>
      <c r="I3" s="1720"/>
      <c r="J3" s="1720"/>
      <c r="K3" s="456"/>
      <c r="L3" s="1465"/>
      <c r="M3" s="81"/>
    </row>
    <row r="4" spans="1:13" s="409" customFormat="1" ht="15" customHeight="1" thickBot="1" x14ac:dyDescent="0.3">
      <c r="A4" s="1722"/>
      <c r="B4" s="1722"/>
      <c r="C4" s="1722"/>
      <c r="D4" s="1722"/>
      <c r="E4" s="1722"/>
      <c r="F4" s="1722"/>
      <c r="G4" s="1722"/>
      <c r="H4" s="1722"/>
      <c r="I4" s="1722"/>
      <c r="J4" s="1722"/>
      <c r="K4" s="81"/>
      <c r="L4" s="1465"/>
      <c r="M4" s="81"/>
    </row>
    <row r="5" spans="1:13" s="105" customFormat="1" ht="60" customHeight="1" thickBot="1" x14ac:dyDescent="0.3">
      <c r="A5" s="1007" t="s">
        <v>486</v>
      </c>
      <c r="B5" s="1008" t="s">
        <v>0</v>
      </c>
      <c r="C5" s="1009" t="s">
        <v>1</v>
      </c>
      <c r="D5" s="1008" t="s">
        <v>2</v>
      </c>
      <c r="E5" s="1010" t="s">
        <v>2726</v>
      </c>
      <c r="F5" s="1010" t="s">
        <v>760</v>
      </c>
      <c r="G5" s="1010" t="s">
        <v>761</v>
      </c>
      <c r="H5" s="1010" t="s">
        <v>762</v>
      </c>
      <c r="I5" s="1010" t="s">
        <v>4409</v>
      </c>
      <c r="J5" s="1011" t="s">
        <v>4410</v>
      </c>
      <c r="K5" s="104"/>
      <c r="L5" s="104"/>
      <c r="M5" s="104"/>
    </row>
    <row r="6" spans="1:13" s="108" customFormat="1" ht="12.75" x14ac:dyDescent="0.25">
      <c r="A6" s="1725"/>
      <c r="B6" s="1726"/>
      <c r="C6" s="1726"/>
      <c r="D6" s="1727" t="s">
        <v>2800</v>
      </c>
      <c r="E6" s="1727"/>
      <c r="F6" s="1727"/>
      <c r="G6" s="1727"/>
      <c r="H6" s="1727"/>
      <c r="I6" s="1727"/>
      <c r="J6" s="1728"/>
      <c r="K6" s="106"/>
      <c r="L6" s="107"/>
      <c r="M6" s="94"/>
    </row>
    <row r="7" spans="1:13" s="108" customFormat="1" ht="12.75" x14ac:dyDescent="0.25">
      <c r="A7" s="1012" t="s">
        <v>487</v>
      </c>
      <c r="B7" s="86" t="s">
        <v>2549</v>
      </c>
      <c r="C7" s="1740" t="s">
        <v>2807</v>
      </c>
      <c r="D7" s="46" t="s">
        <v>2828</v>
      </c>
      <c r="E7" s="87">
        <v>2</v>
      </c>
      <c r="F7" s="28">
        <v>1</v>
      </c>
      <c r="G7" s="87">
        <f>E7*F7</f>
        <v>2</v>
      </c>
      <c r="H7" s="678" t="s">
        <v>3634</v>
      </c>
      <c r="I7" s="88"/>
      <c r="J7" s="1004">
        <f>ROUND(I7,2)*G7</f>
        <v>0</v>
      </c>
      <c r="K7" s="95"/>
      <c r="L7" s="95"/>
      <c r="M7" s="95"/>
    </row>
    <row r="8" spans="1:13" s="108" customFormat="1" ht="12.75" x14ac:dyDescent="0.25">
      <c r="A8" s="1012" t="s">
        <v>488</v>
      </c>
      <c r="B8" s="86" t="s">
        <v>2552</v>
      </c>
      <c r="C8" s="1740"/>
      <c r="D8" s="46" t="s">
        <v>2829</v>
      </c>
      <c r="E8" s="87">
        <v>2</v>
      </c>
      <c r="F8" s="28">
        <v>1</v>
      </c>
      <c r="G8" s="87">
        <f t="shared" ref="G8:G70" si="0">E8*F8</f>
        <v>2</v>
      </c>
      <c r="H8" s="678" t="s">
        <v>3634</v>
      </c>
      <c r="I8" s="88"/>
      <c r="J8" s="1004">
        <f t="shared" ref="J8:J70" si="1">ROUND(I8,2)*G8</f>
        <v>0</v>
      </c>
      <c r="K8" s="95"/>
      <c r="L8" s="95"/>
      <c r="M8" s="95"/>
    </row>
    <row r="9" spans="1:13" s="108" customFormat="1" ht="12.75" x14ac:dyDescent="0.25">
      <c r="A9" s="1012" t="s">
        <v>489</v>
      </c>
      <c r="B9" s="86" t="s">
        <v>2553</v>
      </c>
      <c r="C9" s="1740"/>
      <c r="D9" s="46" t="s">
        <v>21</v>
      </c>
      <c r="E9" s="87">
        <v>2</v>
      </c>
      <c r="F9" s="28">
        <v>1</v>
      </c>
      <c r="G9" s="87">
        <f t="shared" si="0"/>
        <v>2</v>
      </c>
      <c r="H9" s="678" t="s">
        <v>3634</v>
      </c>
      <c r="I9" s="88"/>
      <c r="J9" s="1004">
        <f t="shared" si="1"/>
        <v>0</v>
      </c>
      <c r="K9" s="95"/>
      <c r="L9" s="95"/>
      <c r="M9" s="95"/>
    </row>
    <row r="10" spans="1:13" s="108" customFormat="1" ht="12.75" x14ac:dyDescent="0.25">
      <c r="A10" s="1012" t="s">
        <v>490</v>
      </c>
      <c r="B10" s="86" t="s">
        <v>2554</v>
      </c>
      <c r="C10" s="1740"/>
      <c r="D10" s="46" t="s">
        <v>2830</v>
      </c>
      <c r="E10" s="87">
        <v>2</v>
      </c>
      <c r="F10" s="28">
        <v>1</v>
      </c>
      <c r="G10" s="87">
        <f t="shared" si="0"/>
        <v>2</v>
      </c>
      <c r="H10" s="678" t="s">
        <v>3634</v>
      </c>
      <c r="I10" s="88"/>
      <c r="J10" s="1004">
        <f t="shared" si="1"/>
        <v>0</v>
      </c>
      <c r="K10" s="95"/>
      <c r="L10" s="95"/>
      <c r="M10" s="95"/>
    </row>
    <row r="11" spans="1:13" s="108" customFormat="1" ht="12.75" x14ac:dyDescent="0.25">
      <c r="A11" s="1012" t="s">
        <v>491</v>
      </c>
      <c r="B11" s="86" t="s">
        <v>2555</v>
      </c>
      <c r="C11" s="1740"/>
      <c r="D11" s="46" t="s">
        <v>1029</v>
      </c>
      <c r="E11" s="87">
        <v>2</v>
      </c>
      <c r="F11" s="28">
        <v>1</v>
      </c>
      <c r="G11" s="87">
        <f t="shared" si="0"/>
        <v>2</v>
      </c>
      <c r="H11" s="678" t="s">
        <v>3634</v>
      </c>
      <c r="I11" s="88"/>
      <c r="J11" s="1004">
        <f t="shared" si="1"/>
        <v>0</v>
      </c>
      <c r="K11" s="95"/>
      <c r="L11" s="95"/>
      <c r="M11" s="95"/>
    </row>
    <row r="12" spans="1:13" s="108" customFormat="1" ht="12.75" x14ac:dyDescent="0.25">
      <c r="A12" s="1012" t="s">
        <v>492</v>
      </c>
      <c r="B12" s="86" t="s">
        <v>2556</v>
      </c>
      <c r="C12" s="1740"/>
      <c r="D12" s="46" t="s">
        <v>2831</v>
      </c>
      <c r="E12" s="87">
        <v>2</v>
      </c>
      <c r="F12" s="28">
        <v>1</v>
      </c>
      <c r="G12" s="87">
        <f t="shared" si="0"/>
        <v>2</v>
      </c>
      <c r="H12" s="678" t="s">
        <v>3634</v>
      </c>
      <c r="I12" s="88"/>
      <c r="J12" s="1004">
        <f t="shared" si="1"/>
        <v>0</v>
      </c>
      <c r="K12" s="95"/>
      <c r="L12" s="95"/>
      <c r="M12" s="95"/>
    </row>
    <row r="13" spans="1:13" s="108" customFormat="1" ht="12.75" x14ac:dyDescent="0.25">
      <c r="A13" s="1012" t="s">
        <v>493</v>
      </c>
      <c r="B13" s="86" t="s">
        <v>2557</v>
      </c>
      <c r="C13" s="1740"/>
      <c r="D13" s="46" t="s">
        <v>2832</v>
      </c>
      <c r="E13" s="87">
        <v>2</v>
      </c>
      <c r="F13" s="28">
        <v>1</v>
      </c>
      <c r="G13" s="87">
        <f t="shared" si="0"/>
        <v>2</v>
      </c>
      <c r="H13" s="678" t="s">
        <v>3634</v>
      </c>
      <c r="I13" s="88"/>
      <c r="J13" s="1004">
        <f t="shared" si="1"/>
        <v>0</v>
      </c>
      <c r="K13" s="95"/>
      <c r="L13" s="95"/>
      <c r="M13" s="95"/>
    </row>
    <row r="14" spans="1:13" s="108" customFormat="1" ht="12.75" x14ac:dyDescent="0.25">
      <c r="A14" s="1012" t="s">
        <v>494</v>
      </c>
      <c r="B14" s="86" t="s">
        <v>2560</v>
      </c>
      <c r="C14" s="1740"/>
      <c r="D14" s="46" t="s">
        <v>315</v>
      </c>
      <c r="E14" s="87">
        <v>2</v>
      </c>
      <c r="F14" s="28">
        <v>1</v>
      </c>
      <c r="G14" s="87">
        <f t="shared" si="0"/>
        <v>2</v>
      </c>
      <c r="H14" s="678" t="s">
        <v>3634</v>
      </c>
      <c r="I14" s="88"/>
      <c r="J14" s="1004">
        <f t="shared" si="1"/>
        <v>0</v>
      </c>
      <c r="K14" s="95"/>
      <c r="L14" s="95"/>
      <c r="M14" s="95"/>
    </row>
    <row r="15" spans="1:13" s="108" customFormat="1" ht="12.75" x14ac:dyDescent="0.25">
      <c r="A15" s="1012" t="s">
        <v>495</v>
      </c>
      <c r="B15" s="86" t="s">
        <v>2561</v>
      </c>
      <c r="C15" s="1740"/>
      <c r="D15" s="46" t="s">
        <v>2833</v>
      </c>
      <c r="E15" s="87">
        <v>2</v>
      </c>
      <c r="F15" s="28">
        <v>1</v>
      </c>
      <c r="G15" s="87">
        <f t="shared" si="0"/>
        <v>2</v>
      </c>
      <c r="H15" s="678" t="s">
        <v>3634</v>
      </c>
      <c r="I15" s="88"/>
      <c r="J15" s="1004">
        <f t="shared" si="1"/>
        <v>0</v>
      </c>
      <c r="K15" s="95"/>
      <c r="L15" s="95"/>
      <c r="M15" s="95"/>
    </row>
    <row r="16" spans="1:13" s="108" customFormat="1" ht="12.75" x14ac:dyDescent="0.25">
      <c r="A16" s="1012" t="s">
        <v>496</v>
      </c>
      <c r="B16" s="86" t="s">
        <v>2562</v>
      </c>
      <c r="C16" s="1740"/>
      <c r="D16" s="46" t="s">
        <v>434</v>
      </c>
      <c r="E16" s="87">
        <v>2</v>
      </c>
      <c r="F16" s="28">
        <v>1</v>
      </c>
      <c r="G16" s="87">
        <f t="shared" si="0"/>
        <v>2</v>
      </c>
      <c r="H16" s="678" t="s">
        <v>3634</v>
      </c>
      <c r="I16" s="88"/>
      <c r="J16" s="1004">
        <f t="shared" si="1"/>
        <v>0</v>
      </c>
      <c r="K16" s="95"/>
      <c r="L16" s="95"/>
      <c r="M16" s="95"/>
    </row>
    <row r="17" spans="1:13" s="108" customFormat="1" ht="12.75" x14ac:dyDescent="0.25">
      <c r="A17" s="1012" t="s">
        <v>497</v>
      </c>
      <c r="B17" s="86" t="s">
        <v>2563</v>
      </c>
      <c r="C17" s="1740"/>
      <c r="D17" s="46" t="s">
        <v>2834</v>
      </c>
      <c r="E17" s="87">
        <v>2</v>
      </c>
      <c r="F17" s="28">
        <v>1</v>
      </c>
      <c r="G17" s="87">
        <f t="shared" si="0"/>
        <v>2</v>
      </c>
      <c r="H17" s="678" t="s">
        <v>3634</v>
      </c>
      <c r="I17" s="88"/>
      <c r="J17" s="1004">
        <f t="shared" si="1"/>
        <v>0</v>
      </c>
      <c r="K17" s="95"/>
      <c r="L17" s="95"/>
      <c r="M17" s="95"/>
    </row>
    <row r="18" spans="1:13" s="108" customFormat="1" ht="12.75" x14ac:dyDescent="0.25">
      <c r="A18" s="1012" t="s">
        <v>498</v>
      </c>
      <c r="B18" s="86" t="s">
        <v>2564</v>
      </c>
      <c r="C18" s="1740"/>
      <c r="D18" s="46" t="s">
        <v>2835</v>
      </c>
      <c r="E18" s="87">
        <v>2</v>
      </c>
      <c r="F18" s="28">
        <v>1</v>
      </c>
      <c r="G18" s="87">
        <f t="shared" si="0"/>
        <v>2</v>
      </c>
      <c r="H18" s="678" t="s">
        <v>3634</v>
      </c>
      <c r="I18" s="88"/>
      <c r="J18" s="1004">
        <f t="shared" si="1"/>
        <v>0</v>
      </c>
      <c r="K18" s="95"/>
      <c r="L18" s="95"/>
      <c r="M18" s="95"/>
    </row>
    <row r="19" spans="1:13" s="108" customFormat="1" ht="12.75" x14ac:dyDescent="0.25">
      <c r="A19" s="1012" t="s">
        <v>499</v>
      </c>
      <c r="B19" s="86" t="s">
        <v>2565</v>
      </c>
      <c r="C19" s="1740"/>
      <c r="D19" s="46" t="s">
        <v>2836</v>
      </c>
      <c r="E19" s="87">
        <v>2</v>
      </c>
      <c r="F19" s="28">
        <v>1</v>
      </c>
      <c r="G19" s="87">
        <f t="shared" si="0"/>
        <v>2</v>
      </c>
      <c r="H19" s="678" t="s">
        <v>3634</v>
      </c>
      <c r="I19" s="88"/>
      <c r="J19" s="1004">
        <f t="shared" si="1"/>
        <v>0</v>
      </c>
      <c r="K19" s="95"/>
      <c r="L19" s="95"/>
      <c r="M19" s="95"/>
    </row>
    <row r="20" spans="1:13" s="108" customFormat="1" ht="12.75" x14ac:dyDescent="0.25">
      <c r="A20" s="1012" t="s">
        <v>500</v>
      </c>
      <c r="B20" s="86" t="s">
        <v>2571</v>
      </c>
      <c r="C20" s="1740"/>
      <c r="D20" s="46" t="s">
        <v>2837</v>
      </c>
      <c r="E20" s="87">
        <v>2</v>
      </c>
      <c r="F20" s="28">
        <v>1</v>
      </c>
      <c r="G20" s="87">
        <f t="shared" si="0"/>
        <v>2</v>
      </c>
      <c r="H20" s="678" t="s">
        <v>3634</v>
      </c>
      <c r="I20" s="88"/>
      <c r="J20" s="1004">
        <f t="shared" si="1"/>
        <v>0</v>
      </c>
      <c r="K20" s="95"/>
      <c r="L20" s="95"/>
      <c r="M20" s="95"/>
    </row>
    <row r="21" spans="1:13" s="108" customFormat="1" ht="12.75" x14ac:dyDescent="0.25">
      <c r="A21" s="1012" t="s">
        <v>501</v>
      </c>
      <c r="B21" s="86" t="s">
        <v>2574</v>
      </c>
      <c r="C21" s="1740"/>
      <c r="D21" s="46" t="s">
        <v>2838</v>
      </c>
      <c r="E21" s="87">
        <v>2</v>
      </c>
      <c r="F21" s="28">
        <v>1</v>
      </c>
      <c r="G21" s="87">
        <f t="shared" si="0"/>
        <v>2</v>
      </c>
      <c r="H21" s="678" t="s">
        <v>3634</v>
      </c>
      <c r="I21" s="88"/>
      <c r="J21" s="1004">
        <f t="shared" si="1"/>
        <v>0</v>
      </c>
      <c r="K21" s="95"/>
      <c r="L21" s="95"/>
      <c r="M21" s="95"/>
    </row>
    <row r="22" spans="1:13" s="108" customFormat="1" ht="12.75" x14ac:dyDescent="0.25">
      <c r="A22" s="1012" t="s">
        <v>502</v>
      </c>
      <c r="B22" s="86" t="s">
        <v>2575</v>
      </c>
      <c r="C22" s="1740"/>
      <c r="D22" s="46" t="s">
        <v>2839</v>
      </c>
      <c r="E22" s="87">
        <v>2</v>
      </c>
      <c r="F22" s="28">
        <v>1</v>
      </c>
      <c r="G22" s="87">
        <f t="shared" si="0"/>
        <v>2</v>
      </c>
      <c r="H22" s="678" t="s">
        <v>3634</v>
      </c>
      <c r="I22" s="88"/>
      <c r="J22" s="1004">
        <f t="shared" si="1"/>
        <v>0</v>
      </c>
      <c r="K22" s="95"/>
      <c r="L22" s="95"/>
      <c r="M22" s="95"/>
    </row>
    <row r="23" spans="1:13" s="108" customFormat="1" ht="12.75" x14ac:dyDescent="0.25">
      <c r="A23" s="1012" t="s">
        <v>503</v>
      </c>
      <c r="B23" s="86" t="s">
        <v>2576</v>
      </c>
      <c r="C23" s="1740"/>
      <c r="D23" s="46" t="s">
        <v>2840</v>
      </c>
      <c r="E23" s="87">
        <v>2</v>
      </c>
      <c r="F23" s="28">
        <v>1</v>
      </c>
      <c r="G23" s="87">
        <f t="shared" si="0"/>
        <v>2</v>
      </c>
      <c r="H23" s="678" t="s">
        <v>3634</v>
      </c>
      <c r="I23" s="88"/>
      <c r="J23" s="1004">
        <f t="shared" si="1"/>
        <v>0</v>
      </c>
      <c r="K23" s="95"/>
      <c r="L23" s="95"/>
      <c r="M23" s="95"/>
    </row>
    <row r="24" spans="1:13" s="108" customFormat="1" ht="12.75" x14ac:dyDescent="0.25">
      <c r="A24" s="1012" t="s">
        <v>504</v>
      </c>
      <c r="B24" s="86" t="s">
        <v>2577</v>
      </c>
      <c r="C24" s="1740"/>
      <c r="D24" s="46" t="s">
        <v>2841</v>
      </c>
      <c r="E24" s="87">
        <v>2</v>
      </c>
      <c r="F24" s="28">
        <v>1</v>
      </c>
      <c r="G24" s="87">
        <f t="shared" si="0"/>
        <v>2</v>
      </c>
      <c r="H24" s="678" t="s">
        <v>3634</v>
      </c>
      <c r="I24" s="88"/>
      <c r="J24" s="1004">
        <f t="shared" si="1"/>
        <v>0</v>
      </c>
      <c r="K24" s="95"/>
      <c r="L24" s="95"/>
      <c r="M24" s="95"/>
    </row>
    <row r="25" spans="1:13" s="108" customFormat="1" ht="12.75" x14ac:dyDescent="0.25">
      <c r="A25" s="1012" t="s">
        <v>505</v>
      </c>
      <c r="B25" s="86" t="s">
        <v>2578</v>
      </c>
      <c r="C25" s="1740"/>
      <c r="D25" s="46" t="s">
        <v>784</v>
      </c>
      <c r="E25" s="87">
        <v>2</v>
      </c>
      <c r="F25" s="28">
        <v>1</v>
      </c>
      <c r="G25" s="87">
        <f t="shared" si="0"/>
        <v>2</v>
      </c>
      <c r="H25" s="678" t="s">
        <v>3634</v>
      </c>
      <c r="I25" s="88"/>
      <c r="J25" s="1004">
        <f t="shared" si="1"/>
        <v>0</v>
      </c>
      <c r="K25" s="95"/>
      <c r="L25" s="95"/>
      <c r="M25" s="95"/>
    </row>
    <row r="26" spans="1:13" s="108" customFormat="1" ht="12.75" x14ac:dyDescent="0.25">
      <c r="A26" s="1012" t="s">
        <v>506</v>
      </c>
      <c r="B26" s="86" t="s">
        <v>2580</v>
      </c>
      <c r="C26" s="1740"/>
      <c r="D26" s="46" t="s">
        <v>2842</v>
      </c>
      <c r="E26" s="87">
        <v>2</v>
      </c>
      <c r="F26" s="28">
        <v>1</v>
      </c>
      <c r="G26" s="87">
        <f t="shared" si="0"/>
        <v>2</v>
      </c>
      <c r="H26" s="678" t="s">
        <v>3634</v>
      </c>
      <c r="I26" s="88"/>
      <c r="J26" s="1004">
        <f t="shared" si="1"/>
        <v>0</v>
      </c>
      <c r="K26" s="95"/>
      <c r="L26" s="95"/>
      <c r="M26" s="95"/>
    </row>
    <row r="27" spans="1:13" s="108" customFormat="1" ht="12.75" x14ac:dyDescent="0.25">
      <c r="A27" s="1012" t="s">
        <v>507</v>
      </c>
      <c r="B27" s="86" t="s">
        <v>2816</v>
      </c>
      <c r="C27" s="1740"/>
      <c r="D27" s="46" t="s">
        <v>2843</v>
      </c>
      <c r="E27" s="87">
        <v>2</v>
      </c>
      <c r="F27" s="28">
        <v>1</v>
      </c>
      <c r="G27" s="87">
        <f t="shared" si="0"/>
        <v>2</v>
      </c>
      <c r="H27" s="678" t="s">
        <v>3634</v>
      </c>
      <c r="I27" s="88"/>
      <c r="J27" s="1004">
        <f t="shared" si="1"/>
        <v>0</v>
      </c>
      <c r="K27" s="95"/>
      <c r="L27" s="95"/>
      <c r="M27" s="95"/>
    </row>
    <row r="28" spans="1:13" s="108" customFormat="1" ht="12.75" x14ac:dyDescent="0.25">
      <c r="A28" s="1012" t="s">
        <v>508</v>
      </c>
      <c r="B28" s="86" t="s">
        <v>2817</v>
      </c>
      <c r="C28" s="1740"/>
      <c r="D28" s="46" t="s">
        <v>2844</v>
      </c>
      <c r="E28" s="87">
        <v>2</v>
      </c>
      <c r="F28" s="28">
        <v>1</v>
      </c>
      <c r="G28" s="87">
        <f t="shared" si="0"/>
        <v>2</v>
      </c>
      <c r="H28" s="678" t="s">
        <v>3634</v>
      </c>
      <c r="I28" s="88"/>
      <c r="J28" s="1004">
        <f t="shared" si="1"/>
        <v>0</v>
      </c>
      <c r="K28" s="95"/>
      <c r="L28" s="95"/>
      <c r="M28" s="95"/>
    </row>
    <row r="29" spans="1:13" s="108" customFormat="1" ht="12.75" x14ac:dyDescent="0.25">
      <c r="A29" s="1012" t="s">
        <v>509</v>
      </c>
      <c r="B29" s="86" t="s">
        <v>2818</v>
      </c>
      <c r="C29" s="1740"/>
      <c r="D29" s="46" t="s">
        <v>2845</v>
      </c>
      <c r="E29" s="87">
        <v>2</v>
      </c>
      <c r="F29" s="28">
        <v>1</v>
      </c>
      <c r="G29" s="87">
        <f t="shared" si="0"/>
        <v>2</v>
      </c>
      <c r="H29" s="678" t="s">
        <v>3634</v>
      </c>
      <c r="I29" s="88"/>
      <c r="J29" s="1004">
        <f t="shared" si="1"/>
        <v>0</v>
      </c>
      <c r="K29" s="95"/>
      <c r="L29" s="95"/>
      <c r="M29" s="95"/>
    </row>
    <row r="30" spans="1:13" s="108" customFormat="1" ht="12.75" x14ac:dyDescent="0.25">
      <c r="A30" s="1012" t="s">
        <v>510</v>
      </c>
      <c r="B30" s="86" t="s">
        <v>2819</v>
      </c>
      <c r="C30" s="1740"/>
      <c r="D30" s="46" t="s">
        <v>2846</v>
      </c>
      <c r="E30" s="87">
        <v>2</v>
      </c>
      <c r="F30" s="28">
        <v>1</v>
      </c>
      <c r="G30" s="87">
        <f t="shared" si="0"/>
        <v>2</v>
      </c>
      <c r="H30" s="678" t="s">
        <v>3634</v>
      </c>
      <c r="I30" s="88"/>
      <c r="J30" s="1004">
        <f t="shared" si="1"/>
        <v>0</v>
      </c>
      <c r="K30" s="95"/>
      <c r="L30" s="95"/>
      <c r="M30" s="95"/>
    </row>
    <row r="31" spans="1:13" s="108" customFormat="1" ht="12.75" x14ac:dyDescent="0.25">
      <c r="A31" s="1012" t="s">
        <v>511</v>
      </c>
      <c r="B31" s="86" t="s">
        <v>2820</v>
      </c>
      <c r="C31" s="1740"/>
      <c r="D31" s="46" t="s">
        <v>2847</v>
      </c>
      <c r="E31" s="87">
        <v>2</v>
      </c>
      <c r="F31" s="28">
        <v>1</v>
      </c>
      <c r="G31" s="87">
        <f t="shared" si="0"/>
        <v>2</v>
      </c>
      <c r="H31" s="678" t="s">
        <v>3634</v>
      </c>
      <c r="I31" s="88"/>
      <c r="J31" s="1004">
        <f t="shared" si="1"/>
        <v>0</v>
      </c>
      <c r="K31" s="95"/>
      <c r="L31" s="95"/>
      <c r="M31" s="95"/>
    </row>
    <row r="32" spans="1:13" s="108" customFormat="1" ht="12.75" x14ac:dyDescent="0.25">
      <c r="A32" s="1012" t="s">
        <v>512</v>
      </c>
      <c r="B32" s="86" t="s">
        <v>2821</v>
      </c>
      <c r="C32" s="1740"/>
      <c r="D32" s="46" t="s">
        <v>2848</v>
      </c>
      <c r="E32" s="87">
        <v>2</v>
      </c>
      <c r="F32" s="28">
        <v>1</v>
      </c>
      <c r="G32" s="87">
        <f t="shared" si="0"/>
        <v>2</v>
      </c>
      <c r="H32" s="678" t="s">
        <v>3634</v>
      </c>
      <c r="I32" s="88"/>
      <c r="J32" s="1004">
        <f t="shared" si="1"/>
        <v>0</v>
      </c>
      <c r="K32" s="95"/>
      <c r="L32" s="95"/>
      <c r="M32" s="95"/>
    </row>
    <row r="33" spans="1:13" s="108" customFormat="1" ht="12.75" x14ac:dyDescent="0.25">
      <c r="A33" s="1012" t="s">
        <v>513</v>
      </c>
      <c r="B33" s="86" t="s">
        <v>2822</v>
      </c>
      <c r="C33" s="1740"/>
      <c r="D33" s="46" t="s">
        <v>2849</v>
      </c>
      <c r="E33" s="87">
        <v>1</v>
      </c>
      <c r="F33" s="28">
        <v>1</v>
      </c>
      <c r="G33" s="87">
        <f t="shared" si="0"/>
        <v>1</v>
      </c>
      <c r="H33" s="678" t="s">
        <v>3633</v>
      </c>
      <c r="I33" s="88"/>
      <c r="J33" s="1004">
        <f t="shared" si="1"/>
        <v>0</v>
      </c>
      <c r="K33" s="95"/>
      <c r="L33" s="95"/>
      <c r="M33" s="95"/>
    </row>
    <row r="34" spans="1:13" s="108" customFormat="1" ht="12.75" x14ac:dyDescent="0.25">
      <c r="A34" s="1012" t="s">
        <v>514</v>
      </c>
      <c r="B34" s="86" t="s">
        <v>2823</v>
      </c>
      <c r="C34" s="1740"/>
      <c r="D34" s="46" t="s">
        <v>2850</v>
      </c>
      <c r="E34" s="87">
        <v>1</v>
      </c>
      <c r="F34" s="28">
        <v>1</v>
      </c>
      <c r="G34" s="87">
        <f t="shared" si="0"/>
        <v>1</v>
      </c>
      <c r="H34" s="678" t="s">
        <v>3633</v>
      </c>
      <c r="I34" s="88"/>
      <c r="J34" s="1004">
        <f t="shared" si="1"/>
        <v>0</v>
      </c>
      <c r="K34" s="95"/>
      <c r="L34" s="95"/>
      <c r="M34" s="95"/>
    </row>
    <row r="35" spans="1:13" s="108" customFormat="1" ht="12.75" x14ac:dyDescent="0.25">
      <c r="A35" s="1012" t="s">
        <v>515</v>
      </c>
      <c r="B35" s="86" t="s">
        <v>2824</v>
      </c>
      <c r="C35" s="1740"/>
      <c r="D35" s="46" t="s">
        <v>2851</v>
      </c>
      <c r="E35" s="87">
        <v>1</v>
      </c>
      <c r="F35" s="28">
        <v>1</v>
      </c>
      <c r="G35" s="87">
        <f t="shared" si="0"/>
        <v>1</v>
      </c>
      <c r="H35" s="678" t="s">
        <v>3633</v>
      </c>
      <c r="I35" s="88"/>
      <c r="J35" s="1004">
        <f t="shared" si="1"/>
        <v>0</v>
      </c>
      <c r="K35" s="95"/>
      <c r="L35" s="95"/>
      <c r="M35" s="95"/>
    </row>
    <row r="36" spans="1:13" s="108" customFormat="1" ht="12.75" x14ac:dyDescent="0.25">
      <c r="A36" s="1012" t="s">
        <v>516</v>
      </c>
      <c r="B36" s="86" t="s">
        <v>2825</v>
      </c>
      <c r="C36" s="1740"/>
      <c r="D36" s="46" t="s">
        <v>2852</v>
      </c>
      <c r="E36" s="87">
        <v>2</v>
      </c>
      <c r="F36" s="28">
        <v>1</v>
      </c>
      <c r="G36" s="87">
        <f t="shared" si="0"/>
        <v>2</v>
      </c>
      <c r="H36" s="678" t="s">
        <v>3634</v>
      </c>
      <c r="I36" s="88"/>
      <c r="J36" s="1004">
        <f t="shared" si="1"/>
        <v>0</v>
      </c>
      <c r="K36" s="95"/>
      <c r="L36" s="95"/>
      <c r="M36" s="95"/>
    </row>
    <row r="37" spans="1:13" s="108" customFormat="1" ht="12.75" x14ac:dyDescent="0.25">
      <c r="A37" s="1012" t="s">
        <v>517</v>
      </c>
      <c r="B37" s="86" t="s">
        <v>2826</v>
      </c>
      <c r="C37" s="1740"/>
      <c r="D37" s="46" t="s">
        <v>2865</v>
      </c>
      <c r="E37" s="87">
        <v>1</v>
      </c>
      <c r="F37" s="28">
        <v>1</v>
      </c>
      <c r="G37" s="87">
        <f t="shared" si="0"/>
        <v>1</v>
      </c>
      <c r="H37" s="678" t="s">
        <v>3633</v>
      </c>
      <c r="I37" s="88"/>
      <c r="J37" s="1004">
        <f t="shared" si="1"/>
        <v>0</v>
      </c>
      <c r="K37" s="95"/>
      <c r="L37" s="95"/>
      <c r="M37" s="95"/>
    </row>
    <row r="38" spans="1:13" s="108" customFormat="1" ht="12.75" x14ac:dyDescent="0.25">
      <c r="A38" s="1012" t="s">
        <v>518</v>
      </c>
      <c r="B38" s="86" t="s">
        <v>2827</v>
      </c>
      <c r="C38" s="1740"/>
      <c r="D38" s="46" t="s">
        <v>2866</v>
      </c>
      <c r="E38" s="87">
        <v>1</v>
      </c>
      <c r="F38" s="28">
        <v>1</v>
      </c>
      <c r="G38" s="87">
        <f t="shared" si="0"/>
        <v>1</v>
      </c>
      <c r="H38" s="678" t="s">
        <v>3633</v>
      </c>
      <c r="I38" s="88"/>
      <c r="J38" s="1004">
        <f t="shared" si="1"/>
        <v>0</v>
      </c>
      <c r="K38" s="95"/>
      <c r="L38" s="95"/>
      <c r="M38" s="95"/>
    </row>
    <row r="39" spans="1:13" s="108" customFormat="1" ht="12.75" x14ac:dyDescent="0.25">
      <c r="A39" s="1012" t="s">
        <v>519</v>
      </c>
      <c r="B39" s="86" t="s">
        <v>2853</v>
      </c>
      <c r="C39" s="1740"/>
      <c r="D39" s="46" t="s">
        <v>2867</v>
      </c>
      <c r="E39" s="87">
        <v>2</v>
      </c>
      <c r="F39" s="28">
        <v>1</v>
      </c>
      <c r="G39" s="87">
        <f t="shared" si="0"/>
        <v>2</v>
      </c>
      <c r="H39" s="678" t="s">
        <v>3634</v>
      </c>
      <c r="I39" s="88"/>
      <c r="J39" s="1004">
        <f t="shared" si="1"/>
        <v>0</v>
      </c>
      <c r="K39" s="95"/>
      <c r="L39" s="95"/>
      <c r="M39" s="95"/>
    </row>
    <row r="40" spans="1:13" s="108" customFormat="1" ht="12.75" x14ac:dyDescent="0.25">
      <c r="A40" s="1012" t="s">
        <v>520</v>
      </c>
      <c r="B40" s="86" t="s">
        <v>2854</v>
      </c>
      <c r="C40" s="1740"/>
      <c r="D40" s="46" t="s">
        <v>2868</v>
      </c>
      <c r="E40" s="87">
        <v>2</v>
      </c>
      <c r="F40" s="28">
        <v>1</v>
      </c>
      <c r="G40" s="87">
        <f t="shared" si="0"/>
        <v>2</v>
      </c>
      <c r="H40" s="678" t="s">
        <v>3634</v>
      </c>
      <c r="I40" s="88"/>
      <c r="J40" s="1004">
        <f t="shared" si="1"/>
        <v>0</v>
      </c>
      <c r="K40" s="95"/>
      <c r="L40" s="95"/>
      <c r="M40" s="95"/>
    </row>
    <row r="41" spans="1:13" s="108" customFormat="1" ht="12.75" x14ac:dyDescent="0.25">
      <c r="A41" s="1012" t="s">
        <v>521</v>
      </c>
      <c r="B41" s="86" t="s">
        <v>2855</v>
      </c>
      <c r="C41" s="1740"/>
      <c r="D41" s="46" t="s">
        <v>2869</v>
      </c>
      <c r="E41" s="87">
        <v>2</v>
      </c>
      <c r="F41" s="28">
        <v>1</v>
      </c>
      <c r="G41" s="87">
        <f t="shared" si="0"/>
        <v>2</v>
      </c>
      <c r="H41" s="678" t="s">
        <v>3634</v>
      </c>
      <c r="I41" s="88"/>
      <c r="J41" s="1004">
        <f t="shared" si="1"/>
        <v>0</v>
      </c>
      <c r="K41" s="95"/>
      <c r="L41" s="95"/>
      <c r="M41" s="95"/>
    </row>
    <row r="42" spans="1:13" s="108" customFormat="1" ht="12.75" x14ac:dyDescent="0.25">
      <c r="A42" s="1012" t="s">
        <v>522</v>
      </c>
      <c r="B42" s="86" t="s">
        <v>2856</v>
      </c>
      <c r="C42" s="1740"/>
      <c r="D42" s="46" t="s">
        <v>2870</v>
      </c>
      <c r="E42" s="87">
        <v>2</v>
      </c>
      <c r="F42" s="28">
        <v>1</v>
      </c>
      <c r="G42" s="87">
        <f t="shared" si="0"/>
        <v>2</v>
      </c>
      <c r="H42" s="678" t="s">
        <v>3634</v>
      </c>
      <c r="I42" s="88"/>
      <c r="J42" s="1004">
        <f t="shared" si="1"/>
        <v>0</v>
      </c>
      <c r="K42" s="95"/>
      <c r="L42" s="95"/>
      <c r="M42" s="95"/>
    </row>
    <row r="43" spans="1:13" s="108" customFormat="1" ht="12.75" x14ac:dyDescent="0.25">
      <c r="A43" s="1012" t="s">
        <v>523</v>
      </c>
      <c r="B43" s="86" t="s">
        <v>2857</v>
      </c>
      <c r="C43" s="1740"/>
      <c r="D43" s="46" t="s">
        <v>2871</v>
      </c>
      <c r="E43" s="87">
        <v>2</v>
      </c>
      <c r="F43" s="28">
        <v>1</v>
      </c>
      <c r="G43" s="87">
        <f t="shared" si="0"/>
        <v>2</v>
      </c>
      <c r="H43" s="678" t="s">
        <v>3634</v>
      </c>
      <c r="I43" s="88"/>
      <c r="J43" s="1004">
        <f t="shared" si="1"/>
        <v>0</v>
      </c>
      <c r="K43" s="95"/>
      <c r="L43" s="95"/>
      <c r="M43" s="95"/>
    </row>
    <row r="44" spans="1:13" s="108" customFormat="1" ht="12.75" x14ac:dyDescent="0.25">
      <c r="A44" s="1012" t="s">
        <v>524</v>
      </c>
      <c r="B44" s="86" t="s">
        <v>2858</v>
      </c>
      <c r="C44" s="1740"/>
      <c r="D44" s="46" t="s">
        <v>2872</v>
      </c>
      <c r="E44" s="87">
        <v>2</v>
      </c>
      <c r="F44" s="28">
        <v>1</v>
      </c>
      <c r="G44" s="87">
        <f t="shared" si="0"/>
        <v>2</v>
      </c>
      <c r="H44" s="678" t="s">
        <v>3634</v>
      </c>
      <c r="I44" s="88"/>
      <c r="J44" s="1004">
        <f t="shared" si="1"/>
        <v>0</v>
      </c>
      <c r="K44" s="95"/>
      <c r="L44" s="95"/>
      <c r="M44" s="95"/>
    </row>
    <row r="45" spans="1:13" s="108" customFormat="1" ht="12.75" x14ac:dyDescent="0.25">
      <c r="A45" s="1012" t="s">
        <v>525</v>
      </c>
      <c r="B45" s="86" t="s">
        <v>2859</v>
      </c>
      <c r="C45" s="1740"/>
      <c r="D45" s="46" t="s">
        <v>2873</v>
      </c>
      <c r="E45" s="87">
        <v>2</v>
      </c>
      <c r="F45" s="28">
        <v>1</v>
      </c>
      <c r="G45" s="87">
        <f t="shared" si="0"/>
        <v>2</v>
      </c>
      <c r="H45" s="678" t="s">
        <v>3634</v>
      </c>
      <c r="I45" s="88"/>
      <c r="J45" s="1004">
        <f t="shared" si="1"/>
        <v>0</v>
      </c>
      <c r="K45" s="95"/>
      <c r="L45" s="95"/>
      <c r="M45" s="95"/>
    </row>
    <row r="46" spans="1:13" s="108" customFormat="1" ht="12.75" x14ac:dyDescent="0.25">
      <c r="A46" s="1012" t="s">
        <v>526</v>
      </c>
      <c r="B46" s="86" t="s">
        <v>2860</v>
      </c>
      <c r="C46" s="1740"/>
      <c r="D46" s="46" t="s">
        <v>2874</v>
      </c>
      <c r="E46" s="87">
        <v>2</v>
      </c>
      <c r="F46" s="28">
        <v>1</v>
      </c>
      <c r="G46" s="87">
        <f t="shared" si="0"/>
        <v>2</v>
      </c>
      <c r="H46" s="678" t="s">
        <v>3634</v>
      </c>
      <c r="I46" s="88"/>
      <c r="J46" s="1004">
        <f t="shared" si="1"/>
        <v>0</v>
      </c>
      <c r="K46" s="95"/>
      <c r="L46" s="95"/>
      <c r="M46" s="95"/>
    </row>
    <row r="47" spans="1:13" s="108" customFormat="1" ht="12.75" x14ac:dyDescent="0.25">
      <c r="A47" s="1012" t="s">
        <v>527</v>
      </c>
      <c r="B47" s="86" t="s">
        <v>2861</v>
      </c>
      <c r="C47" s="1740"/>
      <c r="D47" s="46" t="s">
        <v>2875</v>
      </c>
      <c r="E47" s="87">
        <v>2</v>
      </c>
      <c r="F47" s="28">
        <v>1</v>
      </c>
      <c r="G47" s="87">
        <f t="shared" si="0"/>
        <v>2</v>
      </c>
      <c r="H47" s="678" t="s">
        <v>3634</v>
      </c>
      <c r="I47" s="88"/>
      <c r="J47" s="1004">
        <f t="shared" si="1"/>
        <v>0</v>
      </c>
      <c r="K47" s="95"/>
      <c r="L47" s="95"/>
      <c r="M47" s="95"/>
    </row>
    <row r="48" spans="1:13" s="108" customFormat="1" ht="12.75" x14ac:dyDescent="0.25">
      <c r="A48" s="1012" t="s">
        <v>528</v>
      </c>
      <c r="B48" s="86" t="s">
        <v>2862</v>
      </c>
      <c r="C48" s="1740"/>
      <c r="D48" s="46" t="s">
        <v>2876</v>
      </c>
      <c r="E48" s="87">
        <v>2</v>
      </c>
      <c r="F48" s="28">
        <v>1</v>
      </c>
      <c r="G48" s="87">
        <f t="shared" si="0"/>
        <v>2</v>
      </c>
      <c r="H48" s="678" t="s">
        <v>3634</v>
      </c>
      <c r="I48" s="88"/>
      <c r="J48" s="1004">
        <f t="shared" si="1"/>
        <v>0</v>
      </c>
      <c r="K48" s="95"/>
      <c r="L48" s="95"/>
      <c r="M48" s="95"/>
    </row>
    <row r="49" spans="1:13" s="108" customFormat="1" ht="12.75" x14ac:dyDescent="0.25">
      <c r="A49" s="1012" t="s">
        <v>529</v>
      </c>
      <c r="B49" s="86" t="s">
        <v>2863</v>
      </c>
      <c r="C49" s="1740"/>
      <c r="D49" s="46" t="s">
        <v>2877</v>
      </c>
      <c r="E49" s="87">
        <v>2</v>
      </c>
      <c r="F49" s="28">
        <v>1</v>
      </c>
      <c r="G49" s="87">
        <f t="shared" si="0"/>
        <v>2</v>
      </c>
      <c r="H49" s="678" t="s">
        <v>3634</v>
      </c>
      <c r="I49" s="88"/>
      <c r="J49" s="1004">
        <f t="shared" si="1"/>
        <v>0</v>
      </c>
      <c r="K49" s="95"/>
      <c r="L49" s="95"/>
      <c r="M49" s="95"/>
    </row>
    <row r="50" spans="1:13" s="108" customFormat="1" ht="12.75" x14ac:dyDescent="0.25">
      <c r="A50" s="1012" t="s">
        <v>530</v>
      </c>
      <c r="B50" s="86" t="s">
        <v>2864</v>
      </c>
      <c r="C50" s="1740"/>
      <c r="D50" s="46" t="s">
        <v>2878</v>
      </c>
      <c r="E50" s="87">
        <v>2</v>
      </c>
      <c r="F50" s="28">
        <v>1</v>
      </c>
      <c r="G50" s="87">
        <f t="shared" si="0"/>
        <v>2</v>
      </c>
      <c r="H50" s="678" t="s">
        <v>3634</v>
      </c>
      <c r="I50" s="88"/>
      <c r="J50" s="1004">
        <f t="shared" si="1"/>
        <v>0</v>
      </c>
      <c r="K50" s="95"/>
      <c r="L50" s="95"/>
      <c r="M50" s="95"/>
    </row>
    <row r="51" spans="1:13" s="108" customFormat="1" ht="12.75" x14ac:dyDescent="0.25">
      <c r="A51" s="1012" t="s">
        <v>531</v>
      </c>
      <c r="B51" s="86" t="s">
        <v>2889</v>
      </c>
      <c r="C51" s="1740"/>
      <c r="D51" s="46" t="s">
        <v>2879</v>
      </c>
      <c r="E51" s="87">
        <v>2</v>
      </c>
      <c r="F51" s="28">
        <v>1</v>
      </c>
      <c r="G51" s="87">
        <f t="shared" si="0"/>
        <v>2</v>
      </c>
      <c r="H51" s="678" t="s">
        <v>3634</v>
      </c>
      <c r="I51" s="88"/>
      <c r="J51" s="1004">
        <f t="shared" si="1"/>
        <v>0</v>
      </c>
      <c r="K51" s="95"/>
      <c r="L51" s="95"/>
      <c r="M51" s="95"/>
    </row>
    <row r="52" spans="1:13" s="108" customFormat="1" ht="12.75" x14ac:dyDescent="0.25">
      <c r="A52" s="1012" t="s">
        <v>532</v>
      </c>
      <c r="B52" s="86" t="s">
        <v>2890</v>
      </c>
      <c r="C52" s="1740"/>
      <c r="D52" s="46" t="s">
        <v>2880</v>
      </c>
      <c r="E52" s="87">
        <v>2</v>
      </c>
      <c r="F52" s="28">
        <v>1</v>
      </c>
      <c r="G52" s="87">
        <f t="shared" si="0"/>
        <v>2</v>
      </c>
      <c r="H52" s="678" t="s">
        <v>3634</v>
      </c>
      <c r="I52" s="88"/>
      <c r="J52" s="1004">
        <f t="shared" si="1"/>
        <v>0</v>
      </c>
      <c r="K52" s="95"/>
      <c r="L52" s="95"/>
      <c r="M52" s="95"/>
    </row>
    <row r="53" spans="1:13" s="108" customFormat="1" ht="12.75" x14ac:dyDescent="0.25">
      <c r="A53" s="1012" t="s">
        <v>533</v>
      </c>
      <c r="B53" s="86" t="s">
        <v>2891</v>
      </c>
      <c r="C53" s="1740"/>
      <c r="D53" s="46" t="s">
        <v>2797</v>
      </c>
      <c r="E53" s="87">
        <v>2</v>
      </c>
      <c r="F53" s="28">
        <v>1</v>
      </c>
      <c r="G53" s="87">
        <f t="shared" ref="G53:G61" si="2">E53*F53</f>
        <v>2</v>
      </c>
      <c r="H53" s="678" t="s">
        <v>3634</v>
      </c>
      <c r="I53" s="88"/>
      <c r="J53" s="1004">
        <f>ROUND(I53,2)*G53</f>
        <v>0</v>
      </c>
      <c r="K53" s="95"/>
      <c r="L53" s="95"/>
      <c r="M53" s="95"/>
    </row>
    <row r="54" spans="1:13" s="757" customFormat="1" ht="12.75" x14ac:dyDescent="0.25">
      <c r="A54" s="1012" t="s">
        <v>534</v>
      </c>
      <c r="B54" s="86" t="s">
        <v>3985</v>
      </c>
      <c r="C54" s="46" t="s">
        <v>3978</v>
      </c>
      <c r="D54" s="46" t="s">
        <v>3918</v>
      </c>
      <c r="E54" s="37">
        <v>1</v>
      </c>
      <c r="F54" s="1462">
        <v>1</v>
      </c>
      <c r="G54" s="37">
        <f t="shared" si="0"/>
        <v>1</v>
      </c>
      <c r="H54" s="678" t="s">
        <v>3633</v>
      </c>
      <c r="I54" s="88"/>
      <c r="J54" s="1004">
        <f t="shared" ref="J54:J61" si="3">ROUND(I54,2)*G54</f>
        <v>0</v>
      </c>
      <c r="K54" s="756"/>
      <c r="L54" s="756"/>
      <c r="M54" s="756"/>
    </row>
    <row r="55" spans="1:13" s="757" customFormat="1" ht="12.75" x14ac:dyDescent="0.25">
      <c r="A55" s="1012" t="s">
        <v>535</v>
      </c>
      <c r="B55" s="86" t="s">
        <v>3986</v>
      </c>
      <c r="C55" s="46" t="s">
        <v>3978</v>
      </c>
      <c r="D55" s="46" t="s">
        <v>3904</v>
      </c>
      <c r="E55" s="37">
        <v>2</v>
      </c>
      <c r="F55" s="1462">
        <v>1</v>
      </c>
      <c r="G55" s="37">
        <f t="shared" si="2"/>
        <v>2</v>
      </c>
      <c r="H55" s="678" t="s">
        <v>3634</v>
      </c>
      <c r="I55" s="88"/>
      <c r="J55" s="1004">
        <f t="shared" si="3"/>
        <v>0</v>
      </c>
      <c r="K55" s="756"/>
      <c r="L55" s="756"/>
      <c r="M55" s="756"/>
    </row>
    <row r="56" spans="1:13" s="757" customFormat="1" ht="25.5" x14ac:dyDescent="0.25">
      <c r="A56" s="1012" t="s">
        <v>536</v>
      </c>
      <c r="B56" s="86" t="s">
        <v>3987</v>
      </c>
      <c r="C56" s="46" t="s">
        <v>3979</v>
      </c>
      <c r="D56" s="46" t="s">
        <v>3905</v>
      </c>
      <c r="E56" s="37">
        <v>2</v>
      </c>
      <c r="F56" s="1462">
        <v>1</v>
      </c>
      <c r="G56" s="37">
        <f t="shared" si="0"/>
        <v>2</v>
      </c>
      <c r="H56" s="678" t="s">
        <v>3634</v>
      </c>
      <c r="I56" s="88"/>
      <c r="J56" s="1004">
        <f t="shared" si="3"/>
        <v>0</v>
      </c>
      <c r="K56" s="756"/>
      <c r="L56" s="756"/>
      <c r="M56" s="756"/>
    </row>
    <row r="57" spans="1:13" s="757" customFormat="1" ht="25.5" x14ac:dyDescent="0.25">
      <c r="A57" s="1012" t="s">
        <v>537</v>
      </c>
      <c r="B57" s="86" t="s">
        <v>3988</v>
      </c>
      <c r="C57" s="46" t="s">
        <v>3980</v>
      </c>
      <c r="D57" s="46" t="s">
        <v>3981</v>
      </c>
      <c r="E57" s="37">
        <v>2</v>
      </c>
      <c r="F57" s="1462">
        <v>1</v>
      </c>
      <c r="G57" s="37">
        <f t="shared" si="2"/>
        <v>2</v>
      </c>
      <c r="H57" s="678" t="s">
        <v>3634</v>
      </c>
      <c r="I57" s="88"/>
      <c r="J57" s="1004">
        <f t="shared" si="3"/>
        <v>0</v>
      </c>
      <c r="K57" s="756"/>
      <c r="L57" s="756"/>
      <c r="M57" s="756"/>
    </row>
    <row r="58" spans="1:13" s="757" customFormat="1" ht="12.75" x14ac:dyDescent="0.25">
      <c r="A58" s="1012" t="s">
        <v>538</v>
      </c>
      <c r="B58" s="86" t="s">
        <v>3989</v>
      </c>
      <c r="C58" s="1729"/>
      <c r="D58" s="46" t="s">
        <v>3982</v>
      </c>
      <c r="E58" s="37">
        <v>2</v>
      </c>
      <c r="F58" s="1462">
        <v>1</v>
      </c>
      <c r="G58" s="37">
        <f t="shared" si="0"/>
        <v>2</v>
      </c>
      <c r="H58" s="678" t="s">
        <v>3634</v>
      </c>
      <c r="I58" s="88"/>
      <c r="J58" s="1004">
        <f t="shared" si="3"/>
        <v>0</v>
      </c>
      <c r="K58" s="756"/>
      <c r="L58" s="756"/>
      <c r="M58" s="756"/>
    </row>
    <row r="59" spans="1:13" s="757" customFormat="1" ht="12.75" x14ac:dyDescent="0.25">
      <c r="A59" s="1012" t="s">
        <v>539</v>
      </c>
      <c r="B59" s="86" t="s">
        <v>3990</v>
      </c>
      <c r="C59" s="1717"/>
      <c r="D59" s="46" t="s">
        <v>3911</v>
      </c>
      <c r="E59" s="37">
        <v>2</v>
      </c>
      <c r="F59" s="1462">
        <v>1</v>
      </c>
      <c r="G59" s="37">
        <f t="shared" si="2"/>
        <v>2</v>
      </c>
      <c r="H59" s="678" t="s">
        <v>3634</v>
      </c>
      <c r="I59" s="88"/>
      <c r="J59" s="1004">
        <f t="shared" si="3"/>
        <v>0</v>
      </c>
      <c r="K59" s="756"/>
      <c r="L59" s="756"/>
      <c r="M59" s="756"/>
    </row>
    <row r="60" spans="1:13" s="757" customFormat="1" ht="12.75" x14ac:dyDescent="0.25">
      <c r="A60" s="1012" t="s">
        <v>540</v>
      </c>
      <c r="B60" s="86" t="s">
        <v>3991</v>
      </c>
      <c r="C60" s="46" t="s">
        <v>1938</v>
      </c>
      <c r="D60" s="46" t="s">
        <v>3905</v>
      </c>
      <c r="E60" s="37">
        <v>1</v>
      </c>
      <c r="F60" s="1462">
        <v>1</v>
      </c>
      <c r="G60" s="37">
        <f t="shared" si="0"/>
        <v>1</v>
      </c>
      <c r="H60" s="678" t="s">
        <v>3633</v>
      </c>
      <c r="I60" s="88"/>
      <c r="J60" s="1004">
        <f t="shared" si="3"/>
        <v>0</v>
      </c>
      <c r="K60" s="756"/>
      <c r="L60" s="756"/>
      <c r="M60" s="756"/>
    </row>
    <row r="61" spans="1:13" s="757" customFormat="1" ht="12.75" x14ac:dyDescent="0.25">
      <c r="A61" s="1012" t="s">
        <v>541</v>
      </c>
      <c r="B61" s="86" t="s">
        <v>3992</v>
      </c>
      <c r="C61" s="46" t="s">
        <v>1938</v>
      </c>
      <c r="D61" s="46" t="s">
        <v>3983</v>
      </c>
      <c r="E61" s="37">
        <v>1</v>
      </c>
      <c r="F61" s="1462">
        <v>1</v>
      </c>
      <c r="G61" s="37">
        <f t="shared" si="2"/>
        <v>1</v>
      </c>
      <c r="H61" s="678" t="s">
        <v>3633</v>
      </c>
      <c r="I61" s="88"/>
      <c r="J61" s="1004">
        <f t="shared" si="3"/>
        <v>0</v>
      </c>
      <c r="K61" s="756"/>
      <c r="L61" s="756"/>
      <c r="M61" s="756"/>
    </row>
    <row r="62" spans="1:13" s="757" customFormat="1" ht="13.5" thickBot="1" x14ac:dyDescent="0.3">
      <c r="A62" s="1018" t="s">
        <v>542</v>
      </c>
      <c r="B62" s="89" t="s">
        <v>3993</v>
      </c>
      <c r="C62" s="90" t="s">
        <v>1938</v>
      </c>
      <c r="D62" s="90" t="s">
        <v>3984</v>
      </c>
      <c r="E62" s="529">
        <v>1</v>
      </c>
      <c r="F62" s="1461">
        <v>1</v>
      </c>
      <c r="G62" s="529">
        <f t="shared" si="0"/>
        <v>1</v>
      </c>
      <c r="H62" s="679" t="s">
        <v>3633</v>
      </c>
      <c r="I62" s="819"/>
      <c r="J62" s="1019">
        <f>ROUND(I62,2)*G62</f>
        <v>0</v>
      </c>
      <c r="K62" s="756"/>
      <c r="L62" s="756"/>
      <c r="M62" s="756"/>
    </row>
    <row r="63" spans="1:13" s="108" customFormat="1" ht="13.5" thickBot="1" x14ac:dyDescent="0.3">
      <c r="A63" s="1736"/>
      <c r="B63" s="1737"/>
      <c r="C63" s="1737"/>
      <c r="D63" s="1738" t="s">
        <v>2808</v>
      </c>
      <c r="E63" s="1738"/>
      <c r="F63" s="1738"/>
      <c r="G63" s="1738"/>
      <c r="H63" s="1738"/>
      <c r="I63" s="1738"/>
      <c r="J63" s="1739"/>
      <c r="K63" s="95"/>
      <c r="L63" s="95"/>
      <c r="M63" s="95"/>
    </row>
    <row r="64" spans="1:13" s="108" customFormat="1" ht="12.75" x14ac:dyDescent="0.25">
      <c r="A64" s="1020" t="s">
        <v>543</v>
      </c>
      <c r="B64" s="820" t="s">
        <v>2809</v>
      </c>
      <c r="C64" s="1716" t="s">
        <v>2807</v>
      </c>
      <c r="D64" s="489" t="s">
        <v>2881</v>
      </c>
      <c r="E64" s="110">
        <v>1</v>
      </c>
      <c r="F64" s="31">
        <v>1</v>
      </c>
      <c r="G64" s="110">
        <f t="shared" si="0"/>
        <v>1</v>
      </c>
      <c r="H64" s="821" t="s">
        <v>3633</v>
      </c>
      <c r="I64" s="818"/>
      <c r="J64" s="1021">
        <f t="shared" si="1"/>
        <v>0</v>
      </c>
      <c r="K64" s="95"/>
      <c r="L64" s="95"/>
      <c r="M64" s="95"/>
    </row>
    <row r="65" spans="1:13" s="108" customFormat="1" ht="12.75" x14ac:dyDescent="0.25">
      <c r="A65" s="1003" t="s">
        <v>544</v>
      </c>
      <c r="B65" s="86" t="s">
        <v>2810</v>
      </c>
      <c r="C65" s="1716"/>
      <c r="D65" s="46" t="s">
        <v>2882</v>
      </c>
      <c r="E65" s="87">
        <v>1</v>
      </c>
      <c r="F65" s="28">
        <v>1</v>
      </c>
      <c r="G65" s="87">
        <f t="shared" si="0"/>
        <v>1</v>
      </c>
      <c r="H65" s="678" t="s">
        <v>3633</v>
      </c>
      <c r="I65" s="88"/>
      <c r="J65" s="1004">
        <f t="shared" si="1"/>
        <v>0</v>
      </c>
      <c r="K65" s="95"/>
      <c r="L65" s="95"/>
      <c r="M65" s="95"/>
    </row>
    <row r="66" spans="1:13" s="108" customFormat="1" ht="12.75" x14ac:dyDescent="0.25">
      <c r="A66" s="1003" t="s">
        <v>545</v>
      </c>
      <c r="B66" s="86" t="s">
        <v>2811</v>
      </c>
      <c r="C66" s="1716"/>
      <c r="D66" s="46" t="s">
        <v>2883</v>
      </c>
      <c r="E66" s="87">
        <v>2</v>
      </c>
      <c r="F66" s="28">
        <v>1</v>
      </c>
      <c r="G66" s="87">
        <f t="shared" si="0"/>
        <v>2</v>
      </c>
      <c r="H66" s="678" t="s">
        <v>3634</v>
      </c>
      <c r="I66" s="88"/>
      <c r="J66" s="1004">
        <f t="shared" si="1"/>
        <v>0</v>
      </c>
      <c r="K66" s="95"/>
      <c r="L66" s="95"/>
      <c r="M66" s="95"/>
    </row>
    <row r="67" spans="1:13" s="108" customFormat="1" ht="12.75" x14ac:dyDescent="0.25">
      <c r="A67" s="1003" t="s">
        <v>546</v>
      </c>
      <c r="B67" s="86" t="s">
        <v>2812</v>
      </c>
      <c r="C67" s="1716"/>
      <c r="D67" s="46" t="s">
        <v>2884</v>
      </c>
      <c r="E67" s="87">
        <v>2</v>
      </c>
      <c r="F67" s="28">
        <v>1</v>
      </c>
      <c r="G67" s="87">
        <f t="shared" si="0"/>
        <v>2</v>
      </c>
      <c r="H67" s="678" t="s">
        <v>3634</v>
      </c>
      <c r="I67" s="88"/>
      <c r="J67" s="1004">
        <f t="shared" si="1"/>
        <v>0</v>
      </c>
      <c r="K67" s="95"/>
      <c r="L67" s="95"/>
      <c r="M67" s="95"/>
    </row>
    <row r="68" spans="1:13" s="108" customFormat="1" ht="12.75" x14ac:dyDescent="0.25">
      <c r="A68" s="1003" t="s">
        <v>547</v>
      </c>
      <c r="B68" s="86" t="s">
        <v>2813</v>
      </c>
      <c r="C68" s="1716"/>
      <c r="D68" s="46" t="s">
        <v>2885</v>
      </c>
      <c r="E68" s="87">
        <v>2</v>
      </c>
      <c r="F68" s="28">
        <v>1</v>
      </c>
      <c r="G68" s="87">
        <f t="shared" si="0"/>
        <v>2</v>
      </c>
      <c r="H68" s="678" t="s">
        <v>3634</v>
      </c>
      <c r="I68" s="88"/>
      <c r="J68" s="1004">
        <f t="shared" si="1"/>
        <v>0</v>
      </c>
      <c r="K68" s="95"/>
      <c r="L68" s="95"/>
      <c r="M68" s="95"/>
    </row>
    <row r="69" spans="1:13" s="108" customFormat="1" ht="12.75" x14ac:dyDescent="0.25">
      <c r="A69" s="1013" t="s">
        <v>548</v>
      </c>
      <c r="B69" s="86" t="s">
        <v>2814</v>
      </c>
      <c r="C69" s="1716"/>
      <c r="D69" s="46" t="s">
        <v>2886</v>
      </c>
      <c r="E69" s="87">
        <v>2</v>
      </c>
      <c r="F69" s="28">
        <v>1</v>
      </c>
      <c r="G69" s="87">
        <f t="shared" si="0"/>
        <v>2</v>
      </c>
      <c r="H69" s="678" t="s">
        <v>3634</v>
      </c>
      <c r="I69" s="88"/>
      <c r="J69" s="1004">
        <f t="shared" si="1"/>
        <v>0</v>
      </c>
      <c r="K69" s="95"/>
      <c r="L69" s="95"/>
      <c r="M69" s="95"/>
    </row>
    <row r="70" spans="1:13" s="108" customFormat="1" ht="13.5" thickBot="1" x14ac:dyDescent="0.3">
      <c r="A70" s="1005" t="s">
        <v>549</v>
      </c>
      <c r="B70" s="751" t="s">
        <v>2815</v>
      </c>
      <c r="C70" s="1723"/>
      <c r="D70" s="485" t="s">
        <v>2887</v>
      </c>
      <c r="E70" s="753">
        <v>2</v>
      </c>
      <c r="F70" s="401">
        <v>1</v>
      </c>
      <c r="G70" s="753">
        <f t="shared" si="0"/>
        <v>2</v>
      </c>
      <c r="H70" s="754" t="s">
        <v>3634</v>
      </c>
      <c r="I70" s="1006"/>
      <c r="J70" s="755">
        <f t="shared" si="1"/>
        <v>0</v>
      </c>
      <c r="K70" s="95"/>
      <c r="L70" s="95"/>
      <c r="M70" s="95"/>
    </row>
    <row r="71" spans="1:13" s="108" customFormat="1" ht="13.5" thickBot="1" x14ac:dyDescent="0.3">
      <c r="A71" s="92"/>
      <c r="B71" s="92"/>
      <c r="C71" s="92"/>
      <c r="D71" s="93"/>
      <c r="E71" s="94"/>
      <c r="F71" s="94"/>
      <c r="G71" s="94"/>
      <c r="H71" s="94"/>
      <c r="I71" s="575" t="s">
        <v>76</v>
      </c>
      <c r="J71" s="576">
        <f>SUM(J7:J62,J64:J70)</f>
        <v>0</v>
      </c>
      <c r="K71" s="92"/>
      <c r="L71" s="95"/>
      <c r="M71" s="95"/>
    </row>
    <row r="72" spans="1:13" s="102" customFormat="1" ht="15" customHeight="1" x14ac:dyDescent="0.25">
      <c r="A72" s="111"/>
      <c r="B72" s="111"/>
      <c r="C72" s="111"/>
      <c r="D72" s="112"/>
      <c r="E72" s="113"/>
      <c r="F72" s="113"/>
      <c r="G72" s="113"/>
      <c r="H72" s="113"/>
      <c r="I72" s="111"/>
      <c r="J72" s="111"/>
      <c r="K72" s="114"/>
      <c r="L72" s="113"/>
      <c r="M72" s="113"/>
    </row>
    <row r="73" spans="1:13" s="102" customFormat="1" ht="15" customHeight="1" x14ac:dyDescent="0.25">
      <c r="A73" s="101"/>
      <c r="B73" s="101"/>
      <c r="C73" s="101"/>
      <c r="D73" s="101"/>
      <c r="E73" s="100"/>
      <c r="F73" s="100"/>
      <c r="G73" s="100"/>
      <c r="H73" s="100"/>
      <c r="I73" s="101"/>
      <c r="J73" s="101"/>
      <c r="K73" s="101"/>
      <c r="L73" s="100"/>
      <c r="M73" s="101"/>
    </row>
    <row r="74" spans="1:13" s="102" customFormat="1" ht="15" customHeight="1" x14ac:dyDescent="0.25">
      <c r="A74" s="101"/>
      <c r="B74" s="101"/>
      <c r="C74" s="101"/>
      <c r="D74" s="101"/>
      <c r="E74" s="100"/>
      <c r="F74" s="100"/>
      <c r="G74" s="100"/>
      <c r="H74" s="100"/>
      <c r="I74" s="101"/>
      <c r="J74" s="101"/>
      <c r="K74" s="101"/>
      <c r="L74" s="100"/>
      <c r="M74" s="101"/>
    </row>
    <row r="75" spans="1:13" s="102" customFormat="1" ht="15" customHeight="1" x14ac:dyDescent="0.25">
      <c r="A75" s="101"/>
      <c r="B75" s="101"/>
      <c r="C75" s="101"/>
      <c r="D75" s="101"/>
      <c r="E75" s="100"/>
      <c r="F75" s="100"/>
      <c r="G75" s="100"/>
      <c r="H75" s="100"/>
      <c r="I75" s="101"/>
      <c r="J75" s="101"/>
      <c r="K75" s="101"/>
      <c r="L75" s="100"/>
      <c r="M75" s="101"/>
    </row>
    <row r="76" spans="1:13" s="102" customFormat="1" ht="15" customHeight="1" x14ac:dyDescent="0.25">
      <c r="A76" s="103"/>
      <c r="B76" s="103"/>
      <c r="C76" s="103"/>
      <c r="D76" s="103"/>
      <c r="E76" s="1463"/>
      <c r="F76" s="1463"/>
      <c r="G76" s="1463"/>
      <c r="H76" s="1463"/>
      <c r="I76" s="103"/>
      <c r="J76" s="103"/>
      <c r="K76" s="103"/>
      <c r="L76" s="1463"/>
      <c r="M76" s="103"/>
    </row>
    <row r="77" spans="1:13" s="102" customFormat="1" ht="15" customHeight="1" x14ac:dyDescent="0.25">
      <c r="A77" s="103"/>
      <c r="B77" s="103"/>
      <c r="C77" s="103"/>
      <c r="D77" s="103"/>
      <c r="E77" s="1463"/>
      <c r="F77" s="1463"/>
      <c r="G77" s="1463"/>
      <c r="H77" s="1463"/>
      <c r="I77" s="103"/>
      <c r="J77" s="103"/>
      <c r="K77" s="103"/>
      <c r="L77" s="1463"/>
      <c r="M77" s="103"/>
    </row>
    <row r="78" spans="1:13" s="102" customFormat="1" ht="15" customHeight="1" x14ac:dyDescent="0.25">
      <c r="A78" s="103"/>
      <c r="B78" s="103"/>
      <c r="C78" s="103"/>
      <c r="D78" s="103"/>
      <c r="E78" s="1463"/>
      <c r="F78" s="1463"/>
      <c r="G78" s="1463"/>
      <c r="H78" s="1463"/>
      <c r="I78" s="103"/>
      <c r="J78" s="103"/>
      <c r="K78" s="103"/>
      <c r="L78" s="1463"/>
      <c r="M78" s="103"/>
    </row>
    <row r="79" spans="1:13" s="102" customFormat="1" ht="15" customHeight="1" x14ac:dyDescent="0.25">
      <c r="A79" s="103"/>
      <c r="B79" s="103"/>
      <c r="C79" s="103"/>
      <c r="D79" s="103"/>
      <c r="E79" s="1463"/>
      <c r="F79" s="1463"/>
      <c r="G79" s="1463"/>
      <c r="H79" s="1463"/>
      <c r="I79" s="103"/>
      <c r="J79" s="103"/>
      <c r="K79" s="103"/>
      <c r="L79" s="1463"/>
      <c r="M79" s="103"/>
    </row>
    <row r="80" spans="1:13" s="102" customFormat="1" ht="15" customHeight="1" x14ac:dyDescent="0.25">
      <c r="A80" s="103"/>
      <c r="B80" s="103"/>
      <c r="C80" s="103"/>
      <c r="D80" s="103"/>
      <c r="E80" s="1463"/>
      <c r="F80" s="1463"/>
      <c r="G80" s="1463"/>
      <c r="H80" s="1463"/>
      <c r="I80" s="103"/>
      <c r="J80" s="103"/>
      <c r="K80" s="103"/>
      <c r="L80" s="1463"/>
      <c r="M80" s="103"/>
    </row>
    <row r="81" spans="1:13" s="102" customFormat="1" ht="15" customHeight="1" x14ac:dyDescent="0.25">
      <c r="A81" s="103"/>
      <c r="B81" s="103"/>
      <c r="C81" s="103"/>
      <c r="D81" s="103"/>
      <c r="E81" s="1463"/>
      <c r="F81" s="1463"/>
      <c r="G81" s="1463"/>
      <c r="H81" s="1463"/>
      <c r="I81" s="103"/>
      <c r="J81" s="103"/>
      <c r="K81" s="103"/>
      <c r="L81" s="1463"/>
      <c r="M81" s="103"/>
    </row>
    <row r="82" spans="1:13" s="102" customFormat="1" ht="15" customHeight="1" x14ac:dyDescent="0.25">
      <c r="A82" s="103"/>
      <c r="B82" s="103"/>
      <c r="C82" s="103"/>
      <c r="D82" s="103"/>
      <c r="E82" s="1463"/>
      <c r="F82" s="1463"/>
      <c r="G82" s="1463"/>
      <c r="H82" s="1463"/>
      <c r="I82" s="103"/>
      <c r="J82" s="103"/>
      <c r="K82" s="103"/>
      <c r="L82" s="1463"/>
      <c r="M82" s="103"/>
    </row>
    <row r="83" spans="1:13" s="102" customFormat="1" ht="15" customHeight="1" x14ac:dyDescent="0.25">
      <c r="A83" s="103"/>
      <c r="B83" s="103"/>
      <c r="C83" s="103"/>
      <c r="D83" s="103"/>
      <c r="E83" s="1463"/>
      <c r="F83" s="1463"/>
      <c r="G83" s="1463"/>
      <c r="H83" s="1463"/>
      <c r="I83" s="103"/>
      <c r="J83" s="103"/>
      <c r="K83" s="103"/>
      <c r="L83" s="1463"/>
      <c r="M83" s="103"/>
    </row>
    <row r="84" spans="1:13" s="102" customFormat="1" ht="15" customHeight="1" x14ac:dyDescent="0.25">
      <c r="A84" s="103"/>
      <c r="B84" s="103"/>
      <c r="C84" s="103"/>
      <c r="D84" s="103"/>
      <c r="E84" s="1463"/>
      <c r="F84" s="1463"/>
      <c r="G84" s="1463"/>
      <c r="H84" s="1463"/>
      <c r="I84" s="103"/>
      <c r="J84" s="103"/>
      <c r="K84" s="103"/>
      <c r="L84" s="1463"/>
      <c r="M84" s="103"/>
    </row>
    <row r="85" spans="1:13" s="102" customFormat="1" ht="15" customHeight="1" x14ac:dyDescent="0.25">
      <c r="A85" s="103"/>
      <c r="B85" s="103"/>
      <c r="C85" s="103"/>
      <c r="D85" s="103"/>
      <c r="E85" s="1463"/>
      <c r="F85" s="1463"/>
      <c r="G85" s="1463"/>
      <c r="H85" s="1463"/>
      <c r="I85" s="103"/>
      <c r="J85" s="103"/>
      <c r="K85" s="103"/>
      <c r="L85" s="1463"/>
      <c r="M85" s="103"/>
    </row>
    <row r="86" spans="1:13" s="102" customFormat="1" ht="15" customHeight="1" x14ac:dyDescent="0.25">
      <c r="A86" s="103"/>
      <c r="B86" s="103"/>
      <c r="C86" s="103"/>
      <c r="D86" s="103"/>
      <c r="E86" s="1463"/>
      <c r="F86" s="1463"/>
      <c r="G86" s="1463"/>
      <c r="H86" s="1463"/>
      <c r="I86" s="103"/>
      <c r="J86" s="103"/>
      <c r="K86" s="103"/>
      <c r="L86" s="1463"/>
      <c r="M86" s="103"/>
    </row>
    <row r="87" spans="1:13" s="102" customFormat="1" ht="15" customHeight="1" x14ac:dyDescent="0.25">
      <c r="A87" s="103"/>
      <c r="B87" s="103"/>
      <c r="C87" s="103"/>
      <c r="D87" s="103"/>
      <c r="E87" s="1463"/>
      <c r="F87" s="1463"/>
      <c r="G87" s="1463"/>
      <c r="H87" s="1463"/>
      <c r="I87" s="103"/>
      <c r="J87" s="103"/>
      <c r="K87" s="103"/>
      <c r="L87" s="1463"/>
      <c r="M87" s="103"/>
    </row>
    <row r="88" spans="1:13" s="102" customFormat="1" ht="15" customHeight="1" x14ac:dyDescent="0.25">
      <c r="A88" s="103"/>
      <c r="B88" s="103"/>
      <c r="C88" s="103"/>
      <c r="D88" s="103"/>
      <c r="E88" s="1463"/>
      <c r="F88" s="1463"/>
      <c r="G88" s="1463"/>
      <c r="H88" s="1463"/>
      <c r="I88" s="103"/>
      <c r="J88" s="103"/>
      <c r="K88" s="103"/>
      <c r="L88" s="1463"/>
      <c r="M88" s="103"/>
    </row>
    <row r="89" spans="1:13" s="102" customFormat="1" x14ac:dyDescent="0.25">
      <c r="A89" s="103"/>
      <c r="B89" s="103"/>
      <c r="C89" s="103"/>
      <c r="D89" s="103"/>
      <c r="E89" s="1463"/>
      <c r="F89" s="1463"/>
      <c r="G89" s="1463"/>
      <c r="H89" s="1463"/>
      <c r="I89" s="103"/>
      <c r="J89" s="103"/>
      <c r="K89" s="103"/>
      <c r="L89" s="1463"/>
      <c r="M89" s="103"/>
    </row>
    <row r="90" spans="1:13" s="102" customFormat="1" x14ac:dyDescent="0.25">
      <c r="A90" s="103"/>
      <c r="B90" s="103"/>
      <c r="C90" s="103"/>
      <c r="D90" s="103"/>
      <c r="E90" s="1463"/>
      <c r="F90" s="1463"/>
      <c r="G90" s="1463"/>
      <c r="H90" s="1463"/>
      <c r="I90" s="103"/>
      <c r="J90" s="103"/>
      <c r="K90" s="103"/>
      <c r="L90" s="1463"/>
      <c r="M90" s="103"/>
    </row>
    <row r="91" spans="1:13" s="102" customFormat="1" x14ac:dyDescent="0.25">
      <c r="A91" s="103"/>
      <c r="B91" s="103"/>
      <c r="C91" s="103"/>
      <c r="D91" s="103"/>
      <c r="E91" s="1463"/>
      <c r="F91" s="1463"/>
      <c r="G91" s="1463"/>
      <c r="H91" s="1463"/>
      <c r="I91" s="103"/>
      <c r="J91" s="103"/>
      <c r="K91" s="103"/>
      <c r="L91" s="1463"/>
      <c r="M91" s="103"/>
    </row>
    <row r="92" spans="1:13" s="102" customFormat="1" x14ac:dyDescent="0.25">
      <c r="A92" s="103"/>
      <c r="B92" s="103"/>
      <c r="C92" s="103"/>
      <c r="D92" s="103"/>
      <c r="E92" s="1463"/>
      <c r="F92" s="1463"/>
      <c r="G92" s="1463"/>
      <c r="H92" s="1463"/>
      <c r="I92" s="103"/>
      <c r="J92" s="103"/>
      <c r="K92" s="103"/>
      <c r="L92" s="1463"/>
      <c r="M92" s="103"/>
    </row>
    <row r="93" spans="1:13" s="102" customFormat="1" x14ac:dyDescent="0.25">
      <c r="A93" s="103"/>
      <c r="B93" s="103"/>
      <c r="C93" s="103"/>
      <c r="D93" s="103"/>
      <c r="E93" s="1463"/>
      <c r="F93" s="1463"/>
      <c r="G93" s="1463"/>
      <c r="H93" s="1463"/>
      <c r="I93" s="103"/>
      <c r="J93" s="103"/>
      <c r="K93" s="103"/>
      <c r="L93" s="1463"/>
      <c r="M93" s="103"/>
    </row>
    <row r="94" spans="1:13" s="102" customFormat="1" x14ac:dyDescent="0.25">
      <c r="A94" s="103"/>
      <c r="B94" s="103"/>
      <c r="C94" s="103"/>
      <c r="D94" s="103"/>
      <c r="E94" s="1463"/>
      <c r="F94" s="1463"/>
      <c r="G94" s="1463"/>
      <c r="H94" s="1463"/>
      <c r="I94" s="103"/>
      <c r="J94" s="103"/>
      <c r="K94" s="103"/>
      <c r="L94" s="1463"/>
      <c r="M94" s="103"/>
    </row>
  </sheetData>
  <sheetProtection algorithmName="SHA-512" hashValue="yIow8kYS1ai846w0a2S4T8f0MCRX3Hwtuzamuv9O6d+TLk8GO4pqpmq63C2aoio6iHHb8XFSEmqcrvesdLKvcA==" saltValue="1jH4R5+NUeWzVw9TpQOucQ==" spinCount="100000" sheet="1" objects="1" scenarios="1" sort="0" autoFilter="0" pivotTables="0"/>
  <mergeCells count="12">
    <mergeCell ref="A63:C63"/>
    <mergeCell ref="D63:J63"/>
    <mergeCell ref="C64:C70"/>
    <mergeCell ref="A1:D1"/>
    <mergeCell ref="E1:J1"/>
    <mergeCell ref="A2:J2"/>
    <mergeCell ref="A3:J3"/>
    <mergeCell ref="A4:J4"/>
    <mergeCell ref="A6:C6"/>
    <mergeCell ref="D6:J6"/>
    <mergeCell ref="C7:C53"/>
    <mergeCell ref="C58:C59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9">
    <tabColor rgb="FFFF0000"/>
    <pageSetUpPr fitToPage="1"/>
  </sheetPr>
  <dimension ref="A1:M37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03" customWidth="1"/>
    <col min="2" max="2" width="10.7109375" style="103" customWidth="1"/>
    <col min="3" max="3" width="12.7109375" style="103" customWidth="1"/>
    <col min="4" max="4" width="70.7109375" style="103" customWidth="1"/>
    <col min="5" max="6" width="8.7109375" style="1463" customWidth="1"/>
    <col min="7" max="7" width="13.7109375" style="1463" customWidth="1"/>
    <col min="8" max="8" width="15.7109375" style="1463" customWidth="1"/>
    <col min="9" max="9" width="14.7109375" style="103" customWidth="1"/>
    <col min="10" max="10" width="15.7109375" style="103" customWidth="1"/>
    <col min="11" max="11" width="10.42578125" style="103" customWidth="1"/>
    <col min="12" max="12" width="16.85546875" style="1463" customWidth="1"/>
    <col min="13" max="13" width="17.7109375" style="103" customWidth="1"/>
    <col min="14" max="16384" width="9.140625" style="103"/>
  </cols>
  <sheetData>
    <row r="1" spans="1:13" s="102" customFormat="1" ht="54" customHeight="1" x14ac:dyDescent="0.25">
      <c r="A1" s="1686"/>
      <c r="B1" s="1686"/>
      <c r="C1" s="1686"/>
      <c r="D1" s="1686"/>
      <c r="E1" s="1687" t="s">
        <v>2806</v>
      </c>
      <c r="F1" s="1687"/>
      <c r="G1" s="1687"/>
      <c r="H1" s="1687"/>
      <c r="I1" s="1687"/>
      <c r="J1" s="1687"/>
      <c r="K1" s="99"/>
      <c r="L1" s="100"/>
      <c r="M1" s="101"/>
    </row>
    <row r="2" spans="1:13" s="409" customFormat="1" ht="15.75" customHeight="1" x14ac:dyDescent="0.25">
      <c r="A2" s="1720" t="s">
        <v>2783</v>
      </c>
      <c r="B2" s="1720"/>
      <c r="C2" s="1720"/>
      <c r="D2" s="1720"/>
      <c r="E2" s="1720"/>
      <c r="F2" s="1720"/>
      <c r="G2" s="1720"/>
      <c r="H2" s="1720"/>
      <c r="I2" s="1720"/>
      <c r="J2" s="1720"/>
      <c r="K2" s="81"/>
      <c r="L2" s="1465"/>
      <c r="M2" s="81"/>
    </row>
    <row r="3" spans="1:13" s="409" customFormat="1" ht="15.75" customHeight="1" x14ac:dyDescent="0.25">
      <c r="A3" s="1720" t="s">
        <v>3513</v>
      </c>
      <c r="B3" s="1720"/>
      <c r="C3" s="1720"/>
      <c r="D3" s="1720"/>
      <c r="E3" s="1720"/>
      <c r="F3" s="1720"/>
      <c r="G3" s="1720"/>
      <c r="H3" s="1720"/>
      <c r="I3" s="1720"/>
      <c r="J3" s="1720"/>
      <c r="K3" s="456"/>
      <c r="L3" s="1465"/>
      <c r="M3" s="81"/>
    </row>
    <row r="4" spans="1:13" s="409" customFormat="1" ht="15" customHeight="1" thickBot="1" x14ac:dyDescent="0.3">
      <c r="A4" s="1722"/>
      <c r="B4" s="1722"/>
      <c r="C4" s="1722"/>
      <c r="D4" s="1722"/>
      <c r="E4" s="1722"/>
      <c r="F4" s="1722"/>
      <c r="G4" s="1722"/>
      <c r="H4" s="1722"/>
      <c r="I4" s="1722"/>
      <c r="J4" s="1722"/>
      <c r="K4" s="81"/>
      <c r="L4" s="1465"/>
      <c r="M4" s="81"/>
    </row>
    <row r="5" spans="1:13" s="105" customFormat="1" ht="60" customHeight="1" thickBot="1" x14ac:dyDescent="0.3">
      <c r="A5" s="1315" t="s">
        <v>486</v>
      </c>
      <c r="B5" s="1316" t="s">
        <v>0</v>
      </c>
      <c r="C5" s="1317" t="s">
        <v>1</v>
      </c>
      <c r="D5" s="1316" t="s">
        <v>2</v>
      </c>
      <c r="E5" s="1318" t="s">
        <v>2726</v>
      </c>
      <c r="F5" s="1318" t="s">
        <v>760</v>
      </c>
      <c r="G5" s="1318" t="s">
        <v>761</v>
      </c>
      <c r="H5" s="1318" t="s">
        <v>762</v>
      </c>
      <c r="I5" s="1318" t="s">
        <v>4409</v>
      </c>
      <c r="J5" s="1319" t="s">
        <v>4410</v>
      </c>
      <c r="K5" s="104"/>
      <c r="L5" s="104"/>
      <c r="M5" s="104"/>
    </row>
    <row r="6" spans="1:13" s="108" customFormat="1" ht="12.75" x14ac:dyDescent="0.25">
      <c r="A6" s="1020" t="s">
        <v>487</v>
      </c>
      <c r="B6" s="820" t="s">
        <v>1248</v>
      </c>
      <c r="C6" s="1716" t="s">
        <v>423</v>
      </c>
      <c r="D6" s="109" t="s">
        <v>2803</v>
      </c>
      <c r="E6" s="847">
        <v>2</v>
      </c>
      <c r="F6" s="34">
        <v>11</v>
      </c>
      <c r="G6" s="110">
        <f>E6*F6</f>
        <v>22</v>
      </c>
      <c r="H6" s="821" t="s">
        <v>3634</v>
      </c>
      <c r="I6" s="818"/>
      <c r="J6" s="1021">
        <f>ROUND(I6,2)*G6</f>
        <v>0</v>
      </c>
      <c r="K6" s="95"/>
      <c r="L6" s="95"/>
      <c r="M6" s="95"/>
    </row>
    <row r="7" spans="1:13" s="108" customFormat="1" ht="12.75" x14ac:dyDescent="0.25">
      <c r="A7" s="1003" t="s">
        <v>488</v>
      </c>
      <c r="B7" s="86" t="s">
        <v>1250</v>
      </c>
      <c r="C7" s="1716"/>
      <c r="D7" s="46" t="s">
        <v>1251</v>
      </c>
      <c r="E7" s="87">
        <v>2</v>
      </c>
      <c r="F7" s="28">
        <v>11</v>
      </c>
      <c r="G7" s="87">
        <f t="shared" ref="G7:G13" si="0">E7*F7</f>
        <v>22</v>
      </c>
      <c r="H7" s="678" t="s">
        <v>3634</v>
      </c>
      <c r="I7" s="88"/>
      <c r="J7" s="1004">
        <f t="shared" ref="J7:J13" si="1">ROUND(I7,2)*G7</f>
        <v>0</v>
      </c>
      <c r="K7" s="95"/>
      <c r="L7" s="95"/>
      <c r="M7" s="95"/>
    </row>
    <row r="8" spans="1:13" s="108" customFormat="1" ht="12.75" x14ac:dyDescent="0.25">
      <c r="A8" s="1003" t="s">
        <v>489</v>
      </c>
      <c r="B8" s="86" t="s">
        <v>1252</v>
      </c>
      <c r="C8" s="1716"/>
      <c r="D8" s="46" t="s">
        <v>1253</v>
      </c>
      <c r="E8" s="87">
        <v>2</v>
      </c>
      <c r="F8" s="28">
        <v>11</v>
      </c>
      <c r="G8" s="87">
        <f t="shared" si="0"/>
        <v>22</v>
      </c>
      <c r="H8" s="678" t="s">
        <v>3634</v>
      </c>
      <c r="I8" s="88"/>
      <c r="J8" s="1004">
        <f t="shared" si="1"/>
        <v>0</v>
      </c>
      <c r="K8" s="95"/>
      <c r="L8" s="95"/>
      <c r="M8" s="95"/>
    </row>
    <row r="9" spans="1:13" s="108" customFormat="1" ht="12.75" x14ac:dyDescent="0.25">
      <c r="A9" s="1003" t="s">
        <v>490</v>
      </c>
      <c r="B9" s="86" t="s">
        <v>1254</v>
      </c>
      <c r="C9" s="1716"/>
      <c r="D9" s="46" t="s">
        <v>2804</v>
      </c>
      <c r="E9" s="87">
        <v>2</v>
      </c>
      <c r="F9" s="28">
        <v>11</v>
      </c>
      <c r="G9" s="87">
        <f t="shared" si="0"/>
        <v>22</v>
      </c>
      <c r="H9" s="678" t="s">
        <v>3634</v>
      </c>
      <c r="I9" s="88"/>
      <c r="J9" s="1004">
        <f t="shared" si="1"/>
        <v>0</v>
      </c>
      <c r="K9" s="95"/>
      <c r="L9" s="95"/>
      <c r="M9" s="95"/>
    </row>
    <row r="10" spans="1:13" s="108" customFormat="1" ht="12.75" x14ac:dyDescent="0.25">
      <c r="A10" s="1003" t="s">
        <v>491</v>
      </c>
      <c r="B10" s="86" t="s">
        <v>1256</v>
      </c>
      <c r="C10" s="1716"/>
      <c r="D10" s="109" t="s">
        <v>1257</v>
      </c>
      <c r="E10" s="87">
        <v>2</v>
      </c>
      <c r="F10" s="28">
        <v>11</v>
      </c>
      <c r="G10" s="87">
        <f t="shared" si="0"/>
        <v>22</v>
      </c>
      <c r="H10" s="678" t="s">
        <v>3634</v>
      </c>
      <c r="I10" s="88"/>
      <c r="J10" s="1004">
        <f t="shared" si="1"/>
        <v>0</v>
      </c>
      <c r="K10" s="95"/>
      <c r="L10" s="95"/>
      <c r="M10" s="95"/>
    </row>
    <row r="11" spans="1:13" s="108" customFormat="1" ht="25.5" x14ac:dyDescent="0.25">
      <c r="A11" s="1003" t="s">
        <v>492</v>
      </c>
      <c r="B11" s="86" t="s">
        <v>1258</v>
      </c>
      <c r="C11" s="1716"/>
      <c r="D11" s="46" t="s">
        <v>2805</v>
      </c>
      <c r="E11" s="110">
        <v>2</v>
      </c>
      <c r="F11" s="31">
        <v>11</v>
      </c>
      <c r="G11" s="87">
        <f t="shared" si="0"/>
        <v>22</v>
      </c>
      <c r="H11" s="678" t="s">
        <v>3634</v>
      </c>
      <c r="I11" s="88"/>
      <c r="J11" s="1004">
        <f t="shared" si="1"/>
        <v>0</v>
      </c>
      <c r="K11" s="95"/>
      <c r="L11" s="95"/>
      <c r="M11" s="95"/>
    </row>
    <row r="12" spans="1:13" s="108" customFormat="1" ht="12.75" x14ac:dyDescent="0.25">
      <c r="A12" s="1003" t="s">
        <v>493</v>
      </c>
      <c r="B12" s="86" t="s">
        <v>1260</v>
      </c>
      <c r="C12" s="1716"/>
      <c r="D12" s="109" t="s">
        <v>1261</v>
      </c>
      <c r="E12" s="847">
        <v>2</v>
      </c>
      <c r="F12" s="34">
        <v>11</v>
      </c>
      <c r="G12" s="87">
        <f t="shared" si="0"/>
        <v>22</v>
      </c>
      <c r="H12" s="678" t="s">
        <v>3634</v>
      </c>
      <c r="I12" s="88"/>
      <c r="J12" s="1004">
        <f t="shared" si="1"/>
        <v>0</v>
      </c>
      <c r="K12" s="95"/>
      <c r="L12" s="95"/>
      <c r="M12" s="95"/>
    </row>
    <row r="13" spans="1:13" s="108" customFormat="1" ht="13.5" thickBot="1" x14ac:dyDescent="0.3">
      <c r="A13" s="1005" t="s">
        <v>494</v>
      </c>
      <c r="B13" s="751" t="s">
        <v>1262</v>
      </c>
      <c r="C13" s="1723"/>
      <c r="D13" s="485" t="s">
        <v>320</v>
      </c>
      <c r="E13" s="753">
        <v>2</v>
      </c>
      <c r="F13" s="401">
        <v>11</v>
      </c>
      <c r="G13" s="753">
        <f t="shared" si="0"/>
        <v>22</v>
      </c>
      <c r="H13" s="754" t="s">
        <v>3634</v>
      </c>
      <c r="I13" s="1006"/>
      <c r="J13" s="755">
        <f t="shared" si="1"/>
        <v>0</v>
      </c>
      <c r="K13" s="95"/>
      <c r="L13" s="95"/>
      <c r="M13" s="95"/>
    </row>
    <row r="14" spans="1:13" s="108" customFormat="1" ht="13.5" thickBot="1" x14ac:dyDescent="0.3">
      <c r="A14" s="92"/>
      <c r="B14" s="92"/>
      <c r="C14" s="92"/>
      <c r="D14" s="93"/>
      <c r="E14" s="94"/>
      <c r="F14" s="94"/>
      <c r="G14" s="94"/>
      <c r="H14" s="94"/>
      <c r="I14" s="575" t="s">
        <v>76</v>
      </c>
      <c r="J14" s="576">
        <f>SUM(J6:J13)</f>
        <v>0</v>
      </c>
      <c r="K14" s="92"/>
      <c r="L14" s="95"/>
      <c r="M14" s="95"/>
    </row>
    <row r="15" spans="1:13" s="102" customFormat="1" ht="15" customHeight="1" x14ac:dyDescent="0.25">
      <c r="A15" s="111"/>
      <c r="B15" s="111"/>
      <c r="C15" s="111"/>
      <c r="D15" s="112"/>
      <c r="E15" s="113"/>
      <c r="F15" s="113"/>
      <c r="G15" s="113"/>
      <c r="H15" s="113"/>
      <c r="I15" s="111"/>
      <c r="J15" s="111"/>
      <c r="K15" s="114"/>
      <c r="L15" s="113"/>
      <c r="M15" s="113"/>
    </row>
    <row r="16" spans="1:13" s="102" customFormat="1" ht="15" customHeight="1" x14ac:dyDescent="0.25">
      <c r="A16" s="101"/>
      <c r="B16" s="101"/>
      <c r="C16" s="101"/>
      <c r="D16" s="101"/>
      <c r="E16" s="100"/>
      <c r="F16" s="100"/>
      <c r="G16" s="100"/>
      <c r="H16" s="100"/>
      <c r="I16" s="101"/>
      <c r="J16" s="101"/>
      <c r="K16" s="101"/>
      <c r="L16" s="100"/>
      <c r="M16" s="101"/>
    </row>
    <row r="17" spans="1:13" s="102" customFormat="1" ht="15" customHeight="1" x14ac:dyDescent="0.25">
      <c r="A17" s="101"/>
      <c r="B17" s="101"/>
      <c r="C17" s="101"/>
      <c r="D17" s="101"/>
      <c r="E17" s="100"/>
      <c r="F17" s="100"/>
      <c r="G17" s="100"/>
      <c r="H17" s="100"/>
      <c r="I17" s="101"/>
      <c r="J17" s="101"/>
      <c r="K17" s="101"/>
      <c r="L17" s="100"/>
      <c r="M17" s="101"/>
    </row>
    <row r="18" spans="1:13" s="102" customFormat="1" ht="15" customHeight="1" x14ac:dyDescent="0.25">
      <c r="A18" s="101"/>
      <c r="B18" s="101"/>
      <c r="C18" s="101"/>
      <c r="D18" s="101"/>
      <c r="E18" s="100"/>
      <c r="F18" s="100"/>
      <c r="G18" s="100"/>
      <c r="H18" s="100"/>
      <c r="I18" s="101"/>
      <c r="J18" s="101"/>
      <c r="K18" s="101"/>
      <c r="L18" s="100"/>
      <c r="M18" s="101"/>
    </row>
    <row r="19" spans="1:13" s="102" customFormat="1" ht="15" customHeight="1" x14ac:dyDescent="0.25">
      <c r="A19" s="103"/>
      <c r="B19" s="103"/>
      <c r="C19" s="103"/>
      <c r="D19" s="103"/>
      <c r="E19" s="1463"/>
      <c r="F19" s="1463"/>
      <c r="G19" s="1463"/>
      <c r="H19" s="1463"/>
      <c r="I19" s="103"/>
      <c r="J19" s="103"/>
      <c r="K19" s="103"/>
      <c r="L19" s="1463"/>
      <c r="M19" s="103"/>
    </row>
    <row r="20" spans="1:13" s="102" customFormat="1" ht="15" customHeight="1" x14ac:dyDescent="0.25">
      <c r="A20" s="103"/>
      <c r="B20" s="103"/>
      <c r="C20" s="103"/>
      <c r="D20" s="103"/>
      <c r="E20" s="1463"/>
      <c r="F20" s="1463"/>
      <c r="G20" s="1463"/>
      <c r="H20" s="1463"/>
      <c r="I20" s="103"/>
      <c r="J20" s="103"/>
      <c r="K20" s="103"/>
      <c r="L20" s="1463"/>
      <c r="M20" s="103"/>
    </row>
    <row r="21" spans="1:13" s="102" customFormat="1" ht="15" customHeight="1" x14ac:dyDescent="0.25">
      <c r="A21" s="103"/>
      <c r="B21" s="103"/>
      <c r="C21" s="103"/>
      <c r="D21" s="103"/>
      <c r="E21" s="1463"/>
      <c r="F21" s="1463"/>
      <c r="G21" s="1463"/>
      <c r="H21" s="1463"/>
      <c r="I21" s="103"/>
      <c r="J21" s="103"/>
      <c r="K21" s="103"/>
      <c r="L21" s="1463"/>
      <c r="M21" s="103"/>
    </row>
    <row r="22" spans="1:13" s="102" customFormat="1" ht="15" customHeight="1" x14ac:dyDescent="0.25">
      <c r="A22" s="103"/>
      <c r="B22" s="103"/>
      <c r="C22" s="103"/>
      <c r="D22" s="103"/>
      <c r="E22" s="1463"/>
      <c r="F22" s="1463"/>
      <c r="G22" s="1463"/>
      <c r="H22" s="1463"/>
      <c r="I22" s="103"/>
      <c r="J22" s="103"/>
      <c r="K22" s="103"/>
      <c r="L22" s="1463"/>
      <c r="M22" s="103"/>
    </row>
    <row r="23" spans="1:13" s="102" customFormat="1" ht="15" customHeight="1" x14ac:dyDescent="0.25">
      <c r="A23" s="103"/>
      <c r="B23" s="103"/>
      <c r="C23" s="103"/>
      <c r="D23" s="103"/>
      <c r="E23" s="1463"/>
      <c r="F23" s="1463"/>
      <c r="G23" s="1463"/>
      <c r="H23" s="1463"/>
      <c r="I23" s="103"/>
      <c r="J23" s="103"/>
      <c r="K23" s="103"/>
      <c r="L23" s="1463"/>
      <c r="M23" s="103"/>
    </row>
    <row r="24" spans="1:13" s="102" customFormat="1" ht="15" customHeight="1" x14ac:dyDescent="0.25">
      <c r="A24" s="103"/>
      <c r="B24" s="103"/>
      <c r="C24" s="103"/>
      <c r="D24" s="103"/>
      <c r="E24" s="1463"/>
      <c r="F24" s="1463"/>
      <c r="G24" s="1463"/>
      <c r="H24" s="1463"/>
      <c r="I24" s="103"/>
      <c r="J24" s="103"/>
      <c r="K24" s="103"/>
      <c r="L24" s="1463"/>
      <c r="M24" s="103"/>
    </row>
    <row r="25" spans="1:13" s="102" customFormat="1" ht="15" customHeight="1" x14ac:dyDescent="0.25">
      <c r="A25" s="103"/>
      <c r="B25" s="103"/>
      <c r="C25" s="103"/>
      <c r="D25" s="103"/>
      <c r="E25" s="1463"/>
      <c r="F25" s="1463"/>
      <c r="G25" s="1463"/>
      <c r="H25" s="1463"/>
      <c r="I25" s="103"/>
      <c r="J25" s="103"/>
      <c r="K25" s="103"/>
      <c r="L25" s="1463"/>
      <c r="M25" s="103"/>
    </row>
    <row r="26" spans="1:13" s="102" customFormat="1" ht="15" customHeight="1" x14ac:dyDescent="0.25">
      <c r="A26" s="103"/>
      <c r="B26" s="103"/>
      <c r="C26" s="103"/>
      <c r="D26" s="103"/>
      <c r="E26" s="1463"/>
      <c r="F26" s="1463"/>
      <c r="G26" s="1463"/>
      <c r="H26" s="1463"/>
      <c r="I26" s="103"/>
      <c r="J26" s="103"/>
      <c r="K26" s="103"/>
      <c r="L26" s="1463"/>
      <c r="M26" s="103"/>
    </row>
    <row r="27" spans="1:13" s="102" customFormat="1" ht="15" customHeight="1" x14ac:dyDescent="0.25">
      <c r="A27" s="103"/>
      <c r="B27" s="103"/>
      <c r="C27" s="103"/>
      <c r="D27" s="103"/>
      <c r="E27" s="1463"/>
      <c r="F27" s="1463"/>
      <c r="G27" s="1463"/>
      <c r="H27" s="1463"/>
      <c r="I27" s="103"/>
      <c r="J27" s="103"/>
      <c r="K27" s="103"/>
      <c r="L27" s="1463"/>
      <c r="M27" s="103"/>
    </row>
    <row r="28" spans="1:13" s="102" customFormat="1" ht="15" customHeight="1" x14ac:dyDescent="0.25">
      <c r="A28" s="103"/>
      <c r="B28" s="103"/>
      <c r="C28" s="103"/>
      <c r="D28" s="103"/>
      <c r="E28" s="1463"/>
      <c r="F28" s="1463"/>
      <c r="G28" s="1463"/>
      <c r="H28" s="1463"/>
      <c r="I28" s="103"/>
      <c r="J28" s="103"/>
      <c r="K28" s="103"/>
      <c r="L28" s="1463"/>
      <c r="M28" s="103"/>
    </row>
    <row r="29" spans="1:13" s="102" customFormat="1" ht="15" customHeight="1" x14ac:dyDescent="0.25">
      <c r="A29" s="103"/>
      <c r="B29" s="103"/>
      <c r="C29" s="103"/>
      <c r="D29" s="103"/>
      <c r="E29" s="1463"/>
      <c r="F29" s="1463"/>
      <c r="G29" s="1463"/>
      <c r="H29" s="1463"/>
      <c r="I29" s="103"/>
      <c r="J29" s="103"/>
      <c r="K29" s="103"/>
      <c r="L29" s="1463"/>
      <c r="M29" s="103"/>
    </row>
    <row r="30" spans="1:13" s="102" customFormat="1" ht="15" customHeight="1" x14ac:dyDescent="0.25">
      <c r="A30" s="103"/>
      <c r="B30" s="103"/>
      <c r="C30" s="103"/>
      <c r="D30" s="103"/>
      <c r="E30" s="1463"/>
      <c r="F30" s="1463"/>
      <c r="G30" s="1463"/>
      <c r="H30" s="1463"/>
      <c r="I30" s="103"/>
      <c r="J30" s="103"/>
      <c r="K30" s="103"/>
      <c r="L30" s="1463"/>
      <c r="M30" s="103"/>
    </row>
    <row r="31" spans="1:13" s="102" customFormat="1" ht="15" customHeight="1" x14ac:dyDescent="0.25">
      <c r="A31" s="103"/>
      <c r="B31" s="103"/>
      <c r="C31" s="103"/>
      <c r="D31" s="103"/>
      <c r="E31" s="1463"/>
      <c r="F31" s="1463"/>
      <c r="G31" s="1463"/>
      <c r="H31" s="1463"/>
      <c r="I31" s="103"/>
      <c r="J31" s="103"/>
      <c r="K31" s="103"/>
      <c r="L31" s="1463"/>
      <c r="M31" s="103"/>
    </row>
    <row r="32" spans="1:13" s="102" customFormat="1" x14ac:dyDescent="0.25">
      <c r="A32" s="103"/>
      <c r="B32" s="103"/>
      <c r="C32" s="103"/>
      <c r="D32" s="103"/>
      <c r="E32" s="1463"/>
      <c r="F32" s="1463"/>
      <c r="G32" s="1463"/>
      <c r="H32" s="1463"/>
      <c r="I32" s="103"/>
      <c r="J32" s="103"/>
      <c r="K32" s="103"/>
      <c r="L32" s="1463"/>
      <c r="M32" s="103"/>
    </row>
    <row r="33" spans="1:13" s="102" customFormat="1" x14ac:dyDescent="0.25">
      <c r="A33" s="103"/>
      <c r="B33" s="103"/>
      <c r="C33" s="103"/>
      <c r="D33" s="103"/>
      <c r="E33" s="1463"/>
      <c r="F33" s="1463"/>
      <c r="G33" s="1463"/>
      <c r="H33" s="1463"/>
      <c r="I33" s="103"/>
      <c r="J33" s="103"/>
      <c r="K33" s="103"/>
      <c r="L33" s="1463"/>
      <c r="M33" s="103"/>
    </row>
    <row r="34" spans="1:13" s="102" customFormat="1" x14ac:dyDescent="0.25">
      <c r="A34" s="103"/>
      <c r="B34" s="103"/>
      <c r="C34" s="103"/>
      <c r="D34" s="103"/>
      <c r="E34" s="1463"/>
      <c r="F34" s="1463"/>
      <c r="G34" s="1463"/>
      <c r="H34" s="1463"/>
      <c r="I34" s="103"/>
      <c r="J34" s="103"/>
      <c r="K34" s="103"/>
      <c r="L34" s="1463"/>
      <c r="M34" s="103"/>
    </row>
    <row r="35" spans="1:13" s="102" customFormat="1" x14ac:dyDescent="0.25">
      <c r="A35" s="103"/>
      <c r="B35" s="103"/>
      <c r="C35" s="103"/>
      <c r="D35" s="103"/>
      <c r="E35" s="1463"/>
      <c r="F35" s="1463"/>
      <c r="G35" s="1463"/>
      <c r="H35" s="1463"/>
      <c r="I35" s="103"/>
      <c r="J35" s="103"/>
      <c r="K35" s="103"/>
      <c r="L35" s="1463"/>
      <c r="M35" s="103"/>
    </row>
    <row r="36" spans="1:13" s="102" customFormat="1" x14ac:dyDescent="0.25">
      <c r="A36" s="103"/>
      <c r="B36" s="103"/>
      <c r="C36" s="103"/>
      <c r="D36" s="103"/>
      <c r="E36" s="1463"/>
      <c r="F36" s="1463"/>
      <c r="G36" s="1463"/>
      <c r="H36" s="1463"/>
      <c r="I36" s="103"/>
      <c r="J36" s="103"/>
      <c r="K36" s="103"/>
      <c r="L36" s="1463"/>
      <c r="M36" s="103"/>
    </row>
    <row r="37" spans="1:13" s="102" customFormat="1" x14ac:dyDescent="0.25">
      <c r="A37" s="103"/>
      <c r="B37" s="103"/>
      <c r="C37" s="103"/>
      <c r="D37" s="103"/>
      <c r="E37" s="1463"/>
      <c r="F37" s="1463"/>
      <c r="G37" s="1463"/>
      <c r="H37" s="1463"/>
      <c r="I37" s="103"/>
      <c r="J37" s="103"/>
      <c r="K37" s="103"/>
      <c r="L37" s="1463"/>
      <c r="M37" s="103"/>
    </row>
  </sheetData>
  <sheetProtection algorithmName="SHA-512" hashValue="cMh05nGtCAKjPimUizQTfAM+ou4B5NNrswAP69hvp2WlXXjJbQx5zItJBVHRyBsHk900VnvHofthDITD/frLTA==" saltValue="yQnf7OOuacVtmNVY3ZphrQ==" spinCount="100000" sheet="1" objects="1" scenarios="1" sort="0" autoFilter="0" pivotTables="0"/>
  <mergeCells count="6">
    <mergeCell ref="C6:C13"/>
    <mergeCell ref="A1:D1"/>
    <mergeCell ref="E1:J1"/>
    <mergeCell ref="A2:J2"/>
    <mergeCell ref="A3:J3"/>
    <mergeCell ref="A4:J4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tabColor rgb="FFFF0000"/>
    <pageSetUpPr fitToPage="1"/>
  </sheetPr>
  <dimension ref="A1:G18"/>
  <sheetViews>
    <sheetView workbookViewId="0">
      <selection activeCell="A3" sqref="A3"/>
    </sheetView>
  </sheetViews>
  <sheetFormatPr defaultColWidth="9.140625" defaultRowHeight="15" outlineLevelRow="1" x14ac:dyDescent="0.25"/>
  <cols>
    <col min="1" max="1" width="8.7109375" style="103" customWidth="1"/>
    <col min="2" max="2" width="12.7109375" style="103" customWidth="1"/>
    <col min="3" max="3" width="50.7109375" style="103" customWidth="1"/>
    <col min="4" max="4" width="20.7109375" style="103" customWidth="1"/>
    <col min="5" max="5" width="9.140625" style="103"/>
    <col min="6" max="6" width="16.7109375" style="103" bestFit="1" customWidth="1"/>
    <col min="7" max="7" width="12.7109375" style="103" customWidth="1"/>
    <col min="8" max="16384" width="9.140625" style="103"/>
  </cols>
  <sheetData>
    <row r="1" spans="1:7" ht="54" customHeight="1" x14ac:dyDescent="0.25">
      <c r="A1" s="1741"/>
      <c r="B1" s="1741"/>
      <c r="C1" s="1741"/>
      <c r="D1" s="1741"/>
      <c r="F1" s="222"/>
      <c r="G1" s="222"/>
    </row>
    <row r="2" spans="1:7" ht="15.75" x14ac:dyDescent="0.25">
      <c r="A2" s="1540" t="s">
        <v>2783</v>
      </c>
      <c r="B2" s="1540"/>
      <c r="C2" s="1540"/>
      <c r="D2" s="1540"/>
      <c r="F2" s="222"/>
      <c r="G2" s="222"/>
    </row>
    <row r="3" spans="1:7" x14ac:dyDescent="0.25">
      <c r="C3" s="128"/>
      <c r="F3" s="222"/>
      <c r="G3" s="222"/>
    </row>
    <row r="4" spans="1:7" ht="15" customHeight="1" x14ac:dyDescent="0.25">
      <c r="A4" s="1540" t="s">
        <v>2641</v>
      </c>
      <c r="B4" s="1540"/>
      <c r="C4" s="1540"/>
      <c r="D4" s="1540"/>
    </row>
    <row r="5" spans="1:7" ht="15" customHeight="1" thickBot="1" x14ac:dyDescent="0.3"/>
    <row r="6" spans="1:7" ht="15" customHeight="1" thickTop="1" thickBot="1" x14ac:dyDescent="0.3">
      <c r="A6" s="129"/>
      <c r="B6" s="129"/>
      <c r="C6" s="129"/>
      <c r="D6" s="129"/>
    </row>
    <row r="7" spans="1:7" s="81" customFormat="1" ht="39.950000000000003" customHeight="1" x14ac:dyDescent="0.25">
      <c r="A7" s="430" t="s">
        <v>2652</v>
      </c>
      <c r="B7" s="1480" t="s">
        <v>968</v>
      </c>
      <c r="C7" s="132" t="s">
        <v>969</v>
      </c>
      <c r="D7" s="1022" t="s">
        <v>979</v>
      </c>
    </row>
    <row r="8" spans="1:7" s="130" customFormat="1" ht="15" customHeight="1" outlineLevel="1" x14ac:dyDescent="0.25">
      <c r="A8" s="431" t="s">
        <v>2636</v>
      </c>
      <c r="B8" s="492" t="s">
        <v>3514</v>
      </c>
      <c r="C8" s="131" t="s">
        <v>971</v>
      </c>
      <c r="D8" s="1023">
        <f>'Príloha č.5.1.1 - LM-V STV'!J16</f>
        <v>0</v>
      </c>
      <c r="E8" s="457"/>
    </row>
    <row r="9" spans="1:7" s="130" customFormat="1" ht="15" customHeight="1" outlineLevel="1" x14ac:dyDescent="0.25">
      <c r="A9" s="431" t="s">
        <v>2638</v>
      </c>
      <c r="B9" s="492" t="s">
        <v>3515</v>
      </c>
      <c r="C9" s="131" t="s">
        <v>837</v>
      </c>
      <c r="D9" s="1023">
        <f>'Príloha č.5.1.2 - LM-V KD'!J75</f>
        <v>0</v>
      </c>
      <c r="E9" s="457"/>
    </row>
    <row r="10" spans="1:7" s="130" customFormat="1" ht="15" customHeight="1" outlineLevel="1" x14ac:dyDescent="0.25">
      <c r="A10" s="431" t="s">
        <v>2639</v>
      </c>
      <c r="B10" s="492" t="s">
        <v>3516</v>
      </c>
      <c r="C10" s="131" t="s">
        <v>2798</v>
      </c>
      <c r="D10" s="1023">
        <f>'Príloha č.5.1.3 - LM-V RNR'!J26</f>
        <v>0</v>
      </c>
      <c r="E10" s="457"/>
    </row>
    <row r="11" spans="1:7" s="130" customFormat="1" ht="15" customHeight="1" outlineLevel="1" x14ac:dyDescent="0.25">
      <c r="A11" s="431" t="s">
        <v>2640</v>
      </c>
      <c r="B11" s="492" t="s">
        <v>3517</v>
      </c>
      <c r="C11" s="131" t="s">
        <v>977</v>
      </c>
      <c r="D11" s="1023">
        <f>'Príloha č.5.1.4 - LM-V TU'!J59</f>
        <v>0</v>
      </c>
      <c r="E11" s="457"/>
    </row>
    <row r="12" spans="1:7" s="130" customFormat="1" ht="15" customHeight="1" outlineLevel="1" x14ac:dyDescent="0.25">
      <c r="A12" s="431" t="s">
        <v>2637</v>
      </c>
      <c r="B12" s="492" t="s">
        <v>3518</v>
      </c>
      <c r="C12" s="131" t="s">
        <v>2799</v>
      </c>
      <c r="D12" s="1023">
        <f>'Príloha č.5.1.5 - LM-V MVV'!J27</f>
        <v>0</v>
      </c>
      <c r="E12" s="457"/>
    </row>
    <row r="13" spans="1:7" s="130" customFormat="1" ht="15" customHeight="1" outlineLevel="1" x14ac:dyDescent="0.25">
      <c r="A13" s="431" t="s">
        <v>2801</v>
      </c>
      <c r="B13" s="492" t="s">
        <v>3519</v>
      </c>
      <c r="C13" s="131" t="s">
        <v>2800</v>
      </c>
      <c r="D13" s="1023">
        <f>'Príloha č.5.1.6 - LM-V LD'!J71</f>
        <v>0</v>
      </c>
      <c r="E13" s="457"/>
    </row>
    <row r="14" spans="1:7" s="130" customFormat="1" ht="15" customHeight="1" outlineLevel="1" thickBot="1" x14ac:dyDescent="0.3">
      <c r="A14" s="432" t="s">
        <v>2802</v>
      </c>
      <c r="B14" s="1024" t="s">
        <v>3520</v>
      </c>
      <c r="C14" s="1025" t="s">
        <v>890</v>
      </c>
      <c r="D14" s="1026">
        <f>'Príloha č.5.1.7 - LM-V EZS'!J14</f>
        <v>0</v>
      </c>
      <c r="E14" s="457"/>
    </row>
    <row r="15" spans="1:7" s="130" customFormat="1" ht="15" customHeight="1" thickBot="1" x14ac:dyDescent="0.3">
      <c r="A15" s="1460"/>
      <c r="B15" s="1460"/>
      <c r="C15" s="1027" t="s">
        <v>76</v>
      </c>
      <c r="D15" s="1028">
        <f>SUM(D8:D14)</f>
        <v>0</v>
      </c>
    </row>
    <row r="16" spans="1:7" ht="15" customHeight="1" thickBot="1" x14ac:dyDescent="0.3">
      <c r="A16" s="101"/>
      <c r="B16" s="101"/>
      <c r="C16" s="101"/>
      <c r="D16" s="101"/>
    </row>
    <row r="17" spans="1:4" ht="15" customHeight="1" thickTop="1" x14ac:dyDescent="0.25">
      <c r="A17" s="129"/>
      <c r="B17" s="129"/>
      <c r="C17" s="129"/>
      <c r="D17" s="129"/>
    </row>
    <row r="18" spans="1:4" ht="15" customHeight="1" x14ac:dyDescent="0.25"/>
  </sheetData>
  <sheetProtection algorithmName="SHA-512" hashValue="9jcrHFIa3exUQcTot31jOYDKKVKa30kwZP4jd/hZEvPbvppUuZey+DKBv+GWPmkyZyM4O4tspWaUWEADI/PTkA==" saltValue="Clf4z9XP+hVr5f3t0+sOhw==" spinCount="100000" sheet="1" objects="1" scenarios="1" sort="0" autoFilter="0" pivotTables="0"/>
  <mergeCells count="3">
    <mergeCell ref="A1:D1"/>
    <mergeCell ref="A2:D2"/>
    <mergeCell ref="A4:D4"/>
  </mergeCells>
  <printOptions horizontalCentered="1"/>
  <pageMargins left="0.59055118110236227" right="0.59055118110236227" top="0.59055118110236227" bottom="0.59055118110236227" header="0.19685039370078741" footer="0.19685039370078741"/>
  <pageSetup paperSize="9" scale="97" fitToHeight="0" orientation="portrait" r:id="rId1"/>
  <headerFooter>
    <oddFooter>Strana &amp;P z &amp;N</oddFooter>
  </headerFooter>
  <ignoredErrors>
    <ignoredError sqref="A8:A14" twoDigitTextYear="1"/>
  </ignoredErrors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1">
    <tabColor rgb="FFFF0000"/>
    <pageSetUpPr fitToPage="1"/>
  </sheetPr>
  <dimension ref="A1:M40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03" customWidth="1"/>
    <col min="2" max="2" width="10.7109375" style="103" customWidth="1"/>
    <col min="3" max="3" width="12.7109375" style="103" customWidth="1"/>
    <col min="4" max="4" width="70.7109375" style="103" customWidth="1"/>
    <col min="5" max="6" width="8.7109375" style="1463" customWidth="1"/>
    <col min="7" max="7" width="13.7109375" style="1463" customWidth="1"/>
    <col min="8" max="8" width="15.7109375" style="1463" customWidth="1"/>
    <col min="9" max="9" width="14.7109375" style="103" customWidth="1"/>
    <col min="10" max="10" width="15.7109375" style="103" customWidth="1"/>
    <col min="11" max="11" width="10.42578125" style="103" customWidth="1"/>
    <col min="12" max="12" width="16.85546875" style="1463" customWidth="1"/>
    <col min="13" max="13" width="17.7109375" style="103" customWidth="1"/>
    <col min="14" max="16384" width="9.140625" style="103"/>
  </cols>
  <sheetData>
    <row r="1" spans="1:13" s="102" customFormat="1" ht="54" customHeight="1" x14ac:dyDescent="0.25">
      <c r="A1" s="1686"/>
      <c r="B1" s="1686"/>
      <c r="C1" s="1686"/>
      <c r="D1" s="1686"/>
      <c r="E1" s="1687" t="s">
        <v>2642</v>
      </c>
      <c r="F1" s="1687"/>
      <c r="G1" s="1687"/>
      <c r="H1" s="1687"/>
      <c r="I1" s="1687"/>
      <c r="J1" s="1687"/>
      <c r="K1" s="99"/>
      <c r="L1" s="100"/>
      <c r="M1" s="101"/>
    </row>
    <row r="2" spans="1:13" s="102" customFormat="1" ht="15.75" customHeight="1" x14ac:dyDescent="0.25">
      <c r="A2" s="1540" t="s">
        <v>862</v>
      </c>
      <c r="B2" s="1540"/>
      <c r="C2" s="1540"/>
      <c r="D2" s="1540"/>
      <c r="E2" s="1540"/>
      <c r="F2" s="1540"/>
      <c r="G2" s="1540"/>
      <c r="H2" s="1540"/>
      <c r="I2" s="1540"/>
      <c r="J2" s="1540"/>
      <c r="K2" s="103"/>
      <c r="L2" s="1463"/>
      <c r="M2" s="103"/>
    </row>
    <row r="3" spans="1:13" s="102" customFormat="1" ht="15.75" customHeight="1" x14ac:dyDescent="0.25">
      <c r="A3" s="1540" t="s">
        <v>865</v>
      </c>
      <c r="B3" s="1540"/>
      <c r="C3" s="1540"/>
      <c r="D3" s="1540"/>
      <c r="E3" s="1540"/>
      <c r="F3" s="1540"/>
      <c r="G3" s="1540"/>
      <c r="H3" s="1540"/>
      <c r="I3" s="1540"/>
      <c r="J3" s="1540"/>
      <c r="K3" s="103"/>
      <c r="L3" s="1463"/>
      <c r="M3" s="103"/>
    </row>
    <row r="4" spans="1:13" s="102" customFormat="1" ht="15" customHeight="1" thickBot="1" x14ac:dyDescent="0.3">
      <c r="A4" s="1688"/>
      <c r="B4" s="1688"/>
      <c r="C4" s="1688"/>
      <c r="D4" s="1688"/>
      <c r="E4" s="1688"/>
      <c r="F4" s="1688"/>
      <c r="G4" s="1688"/>
      <c r="H4" s="1688"/>
      <c r="I4" s="1688"/>
      <c r="J4" s="1688"/>
      <c r="K4" s="103"/>
      <c r="L4" s="1463"/>
      <c r="M4" s="103"/>
    </row>
    <row r="5" spans="1:13" s="105" customFormat="1" ht="60" customHeight="1" thickBot="1" x14ac:dyDescent="0.3">
      <c r="A5" s="1315" t="s">
        <v>486</v>
      </c>
      <c r="B5" s="1316" t="s">
        <v>0</v>
      </c>
      <c r="C5" s="1317" t="s">
        <v>1</v>
      </c>
      <c r="D5" s="1316" t="s">
        <v>2</v>
      </c>
      <c r="E5" s="1318" t="s">
        <v>2726</v>
      </c>
      <c r="F5" s="1318" t="s">
        <v>760</v>
      </c>
      <c r="G5" s="1318" t="s">
        <v>761</v>
      </c>
      <c r="H5" s="1318" t="s">
        <v>762</v>
      </c>
      <c r="I5" s="1318" t="s">
        <v>4409</v>
      </c>
      <c r="J5" s="1319" t="s">
        <v>4410</v>
      </c>
      <c r="K5" s="104"/>
      <c r="L5" s="104"/>
      <c r="M5" s="104"/>
    </row>
    <row r="6" spans="1:13" s="108" customFormat="1" ht="12.75" x14ac:dyDescent="0.25">
      <c r="A6" s="1730"/>
      <c r="B6" s="1731"/>
      <c r="C6" s="1731"/>
      <c r="D6" s="1732" t="s">
        <v>866</v>
      </c>
      <c r="E6" s="1733"/>
      <c r="F6" s="1733"/>
      <c r="G6" s="1733"/>
      <c r="H6" s="1733"/>
      <c r="I6" s="1733"/>
      <c r="J6" s="1742"/>
      <c r="K6" s="106"/>
      <c r="L6" s="107"/>
      <c r="M6" s="94"/>
    </row>
    <row r="7" spans="1:13" s="108" customFormat="1" ht="12.75" x14ac:dyDescent="0.25">
      <c r="A7" s="1003" t="s">
        <v>487</v>
      </c>
      <c r="B7" s="86" t="s">
        <v>867</v>
      </c>
      <c r="C7" s="1743" t="s">
        <v>2796</v>
      </c>
      <c r="D7" s="109" t="s">
        <v>868</v>
      </c>
      <c r="E7" s="847">
        <v>1</v>
      </c>
      <c r="F7" s="34">
        <v>12</v>
      </c>
      <c r="G7" s="87">
        <f>E7*F7</f>
        <v>12</v>
      </c>
      <c r="H7" s="678" t="s">
        <v>3633</v>
      </c>
      <c r="I7" s="1675" t="s">
        <v>19</v>
      </c>
      <c r="J7" s="1676"/>
      <c r="K7" s="95"/>
      <c r="L7" s="95"/>
      <c r="M7" s="95"/>
    </row>
    <row r="8" spans="1:13" s="108" customFormat="1" ht="12.75" x14ac:dyDescent="0.25">
      <c r="A8" s="1003" t="s">
        <v>488</v>
      </c>
      <c r="B8" s="86" t="s">
        <v>869</v>
      </c>
      <c r="C8" s="1743"/>
      <c r="D8" s="46" t="s">
        <v>870</v>
      </c>
      <c r="E8" s="87">
        <v>1</v>
      </c>
      <c r="F8" s="28">
        <v>12</v>
      </c>
      <c r="G8" s="87">
        <f t="shared" ref="G8:G16" si="0">E8*F8</f>
        <v>12</v>
      </c>
      <c r="H8" s="678" t="s">
        <v>3633</v>
      </c>
      <c r="I8" s="88"/>
      <c r="J8" s="1004">
        <f t="shared" ref="J8:J16" si="1">ROUND(I8,2)*G8</f>
        <v>0</v>
      </c>
      <c r="K8" s="95"/>
      <c r="L8" s="95"/>
      <c r="M8" s="95"/>
    </row>
    <row r="9" spans="1:13" s="108" customFormat="1" ht="12.75" x14ac:dyDescent="0.25">
      <c r="A9" s="1003" t="s">
        <v>489</v>
      </c>
      <c r="B9" s="86" t="s">
        <v>871</v>
      </c>
      <c r="C9" s="1743"/>
      <c r="D9" s="46" t="s">
        <v>872</v>
      </c>
      <c r="E9" s="87">
        <v>1</v>
      </c>
      <c r="F9" s="28">
        <v>12</v>
      </c>
      <c r="G9" s="87">
        <f t="shared" si="0"/>
        <v>12</v>
      </c>
      <c r="H9" s="678" t="s">
        <v>3633</v>
      </c>
      <c r="I9" s="88"/>
      <c r="J9" s="1004">
        <f t="shared" si="1"/>
        <v>0</v>
      </c>
      <c r="K9" s="95"/>
      <c r="L9" s="95"/>
      <c r="M9" s="95"/>
    </row>
    <row r="10" spans="1:13" s="108" customFormat="1" ht="12.75" x14ac:dyDescent="0.25">
      <c r="A10" s="1003" t="s">
        <v>490</v>
      </c>
      <c r="B10" s="86" t="s">
        <v>873</v>
      </c>
      <c r="C10" s="1743"/>
      <c r="D10" s="46" t="s">
        <v>874</v>
      </c>
      <c r="E10" s="87">
        <v>1</v>
      </c>
      <c r="F10" s="28">
        <v>12</v>
      </c>
      <c r="G10" s="87">
        <f t="shared" si="0"/>
        <v>12</v>
      </c>
      <c r="H10" s="678" t="s">
        <v>3633</v>
      </c>
      <c r="I10" s="1675" t="s">
        <v>19</v>
      </c>
      <c r="J10" s="1676"/>
      <c r="K10" s="95"/>
      <c r="L10" s="95"/>
      <c r="M10" s="95"/>
    </row>
    <row r="11" spans="1:13" s="108" customFormat="1" ht="12.75" x14ac:dyDescent="0.25">
      <c r="A11" s="1003" t="s">
        <v>491</v>
      </c>
      <c r="B11" s="86" t="s">
        <v>875</v>
      </c>
      <c r="C11" s="1743"/>
      <c r="D11" s="109" t="s">
        <v>876</v>
      </c>
      <c r="E11" s="87">
        <v>1</v>
      </c>
      <c r="F11" s="28">
        <v>12</v>
      </c>
      <c r="G11" s="87">
        <f t="shared" si="0"/>
        <v>12</v>
      </c>
      <c r="H11" s="678" t="s">
        <v>3633</v>
      </c>
      <c r="I11" s="88"/>
      <c r="J11" s="1004">
        <f t="shared" si="1"/>
        <v>0</v>
      </c>
      <c r="K11" s="95"/>
      <c r="L11" s="95"/>
      <c r="M11" s="95"/>
    </row>
    <row r="12" spans="1:13" s="108" customFormat="1" ht="25.5" x14ac:dyDescent="0.25">
      <c r="A12" s="1003" t="s">
        <v>492</v>
      </c>
      <c r="B12" s="86" t="s">
        <v>877</v>
      </c>
      <c r="C12" s="1744"/>
      <c r="D12" s="46" t="s">
        <v>878</v>
      </c>
      <c r="E12" s="110">
        <v>1</v>
      </c>
      <c r="F12" s="31">
        <v>12</v>
      </c>
      <c r="G12" s="87">
        <f t="shared" si="0"/>
        <v>12</v>
      </c>
      <c r="H12" s="678" t="s">
        <v>3633</v>
      </c>
      <c r="I12" s="88"/>
      <c r="J12" s="1004">
        <f t="shared" si="1"/>
        <v>0</v>
      </c>
      <c r="K12" s="95"/>
      <c r="L12" s="95"/>
      <c r="M12" s="95"/>
    </row>
    <row r="13" spans="1:13" s="108" customFormat="1" ht="12.75" x14ac:dyDescent="0.25">
      <c r="A13" s="1003" t="s">
        <v>493</v>
      </c>
      <c r="B13" s="86" t="s">
        <v>879</v>
      </c>
      <c r="C13" s="1745" t="s">
        <v>880</v>
      </c>
      <c r="D13" s="109" t="s">
        <v>881</v>
      </c>
      <c r="E13" s="847">
        <v>1</v>
      </c>
      <c r="F13" s="34">
        <v>1</v>
      </c>
      <c r="G13" s="87">
        <f t="shared" si="0"/>
        <v>1</v>
      </c>
      <c r="H13" s="678" t="s">
        <v>3633</v>
      </c>
      <c r="I13" s="88"/>
      <c r="J13" s="1004">
        <f t="shared" si="1"/>
        <v>0</v>
      </c>
      <c r="K13" s="95"/>
      <c r="L13" s="95"/>
      <c r="M13" s="95"/>
    </row>
    <row r="14" spans="1:13" s="108" customFormat="1" ht="12.75" x14ac:dyDescent="0.25">
      <c r="A14" s="1003" t="s">
        <v>494</v>
      </c>
      <c r="B14" s="86" t="s">
        <v>882</v>
      </c>
      <c r="C14" s="1746"/>
      <c r="D14" s="46" t="s">
        <v>883</v>
      </c>
      <c r="E14" s="87">
        <v>1</v>
      </c>
      <c r="F14" s="28">
        <v>1</v>
      </c>
      <c r="G14" s="87">
        <f t="shared" si="0"/>
        <v>1</v>
      </c>
      <c r="H14" s="678" t="s">
        <v>3633</v>
      </c>
      <c r="I14" s="88"/>
      <c r="J14" s="1004">
        <f t="shared" si="1"/>
        <v>0</v>
      </c>
      <c r="K14" s="95"/>
      <c r="L14" s="95"/>
      <c r="M14" s="95"/>
    </row>
    <row r="15" spans="1:13" s="108" customFormat="1" ht="12.75" x14ac:dyDescent="0.25">
      <c r="A15" s="1003" t="s">
        <v>495</v>
      </c>
      <c r="B15" s="86" t="s">
        <v>884</v>
      </c>
      <c r="C15" s="1746"/>
      <c r="D15" s="109" t="s">
        <v>885</v>
      </c>
      <c r="E15" s="847">
        <v>1</v>
      </c>
      <c r="F15" s="34">
        <v>1</v>
      </c>
      <c r="G15" s="87">
        <f t="shared" si="0"/>
        <v>1</v>
      </c>
      <c r="H15" s="678" t="s">
        <v>3633</v>
      </c>
      <c r="I15" s="88"/>
      <c r="J15" s="1004">
        <f t="shared" si="1"/>
        <v>0</v>
      </c>
      <c r="K15" s="95"/>
      <c r="L15" s="95"/>
      <c r="M15" s="95"/>
    </row>
    <row r="16" spans="1:13" s="108" customFormat="1" ht="13.5" thickBot="1" x14ac:dyDescent="0.3">
      <c r="A16" s="1005" t="s">
        <v>496</v>
      </c>
      <c r="B16" s="751" t="s">
        <v>886</v>
      </c>
      <c r="C16" s="1747"/>
      <c r="D16" s="485" t="s">
        <v>887</v>
      </c>
      <c r="E16" s="753">
        <v>1</v>
      </c>
      <c r="F16" s="401">
        <v>1</v>
      </c>
      <c r="G16" s="753">
        <f t="shared" si="0"/>
        <v>1</v>
      </c>
      <c r="H16" s="754" t="s">
        <v>3633</v>
      </c>
      <c r="I16" s="1006"/>
      <c r="J16" s="755">
        <f t="shared" si="1"/>
        <v>0</v>
      </c>
      <c r="K16" s="95"/>
      <c r="L16" s="95"/>
      <c r="M16" s="95"/>
    </row>
    <row r="17" spans="1:13" s="108" customFormat="1" ht="13.5" thickBot="1" x14ac:dyDescent="0.3">
      <c r="A17" s="92"/>
      <c r="B17" s="92"/>
      <c r="C17" s="92"/>
      <c r="D17" s="93"/>
      <c r="E17" s="94"/>
      <c r="F17" s="94"/>
      <c r="G17" s="94"/>
      <c r="H17" s="94"/>
      <c r="I17" s="575" t="s">
        <v>76</v>
      </c>
      <c r="J17" s="576">
        <f>SUM(J8:J9,J11:J16)</f>
        <v>0</v>
      </c>
      <c r="K17" s="92"/>
      <c r="L17" s="95"/>
      <c r="M17" s="95"/>
    </row>
    <row r="18" spans="1:13" s="102" customFormat="1" ht="15" customHeight="1" x14ac:dyDescent="0.25">
      <c r="A18" s="111"/>
      <c r="B18" s="111"/>
      <c r="C18" s="111"/>
      <c r="D18" s="112"/>
      <c r="E18" s="113"/>
      <c r="F18" s="113"/>
      <c r="G18" s="113"/>
      <c r="H18" s="113"/>
      <c r="I18" s="111"/>
      <c r="J18" s="111"/>
      <c r="K18" s="114"/>
      <c r="L18" s="113"/>
      <c r="M18" s="113"/>
    </row>
    <row r="19" spans="1:13" s="102" customFormat="1" ht="15" customHeight="1" x14ac:dyDescent="0.25">
      <c r="A19" s="101"/>
      <c r="B19" s="101"/>
      <c r="C19" s="101"/>
      <c r="D19" s="101"/>
      <c r="E19" s="100"/>
      <c r="F19" s="100"/>
      <c r="G19" s="100"/>
      <c r="H19" s="100"/>
      <c r="I19" s="101"/>
      <c r="J19" s="101"/>
      <c r="K19" s="101"/>
      <c r="L19" s="100"/>
      <c r="M19" s="101"/>
    </row>
    <row r="20" spans="1:13" s="102" customFormat="1" ht="15" customHeight="1" x14ac:dyDescent="0.25">
      <c r="A20" s="101"/>
      <c r="B20" s="101"/>
      <c r="C20" s="101"/>
      <c r="D20" s="101"/>
      <c r="E20" s="100"/>
      <c r="F20" s="100"/>
      <c r="G20" s="100"/>
      <c r="H20" s="100"/>
      <c r="I20" s="101"/>
      <c r="J20" s="101"/>
      <c r="K20" s="101"/>
      <c r="L20" s="100"/>
      <c r="M20" s="101"/>
    </row>
    <row r="21" spans="1:13" s="102" customFormat="1" ht="15" customHeight="1" x14ac:dyDescent="0.25">
      <c r="A21" s="101"/>
      <c r="B21" s="101"/>
      <c r="C21" s="101"/>
      <c r="D21" s="101"/>
      <c r="E21" s="100"/>
      <c r="F21" s="100"/>
      <c r="G21" s="100"/>
      <c r="H21" s="100"/>
      <c r="I21" s="101"/>
      <c r="J21" s="101"/>
      <c r="K21" s="101"/>
      <c r="L21" s="100"/>
      <c r="M21" s="101"/>
    </row>
    <row r="22" spans="1:13" s="102" customFormat="1" ht="15" customHeight="1" x14ac:dyDescent="0.25">
      <c r="A22" s="103"/>
      <c r="B22" s="103"/>
      <c r="C22" s="103"/>
      <c r="D22" s="103"/>
      <c r="E22" s="1463"/>
      <c r="F22" s="1463"/>
      <c r="G22" s="1463"/>
      <c r="H22" s="1463"/>
      <c r="I22" s="103"/>
      <c r="J22" s="103"/>
      <c r="K22" s="103"/>
      <c r="L22" s="1463"/>
      <c r="M22" s="103"/>
    </row>
    <row r="23" spans="1:13" s="102" customFormat="1" ht="15" customHeight="1" x14ac:dyDescent="0.25">
      <c r="A23" s="103"/>
      <c r="B23" s="103"/>
      <c r="C23" s="103"/>
      <c r="D23" s="103"/>
      <c r="E23" s="1463"/>
      <c r="F23" s="1463"/>
      <c r="G23" s="1463"/>
      <c r="H23" s="1463"/>
      <c r="I23" s="103"/>
      <c r="J23" s="103"/>
      <c r="K23" s="103"/>
      <c r="L23" s="1463"/>
      <c r="M23" s="103"/>
    </row>
    <row r="24" spans="1:13" s="102" customFormat="1" ht="15" customHeight="1" x14ac:dyDescent="0.25">
      <c r="A24" s="103"/>
      <c r="B24" s="103"/>
      <c r="C24" s="103"/>
      <c r="D24" s="103"/>
      <c r="E24" s="1463"/>
      <c r="F24" s="1463"/>
      <c r="G24" s="1463"/>
      <c r="H24" s="1463"/>
      <c r="I24" s="103"/>
      <c r="J24" s="103"/>
      <c r="K24" s="103"/>
      <c r="L24" s="1463"/>
      <c r="M24" s="103"/>
    </row>
    <row r="25" spans="1:13" s="102" customFormat="1" ht="15" customHeight="1" x14ac:dyDescent="0.25">
      <c r="A25" s="103"/>
      <c r="B25" s="103"/>
      <c r="C25" s="103"/>
      <c r="D25" s="103"/>
      <c r="E25" s="1463"/>
      <c r="F25" s="1463"/>
      <c r="G25" s="1463"/>
      <c r="H25" s="1463"/>
      <c r="I25" s="103"/>
      <c r="J25" s="103"/>
      <c r="K25" s="103"/>
      <c r="L25" s="1463"/>
      <c r="M25" s="103"/>
    </row>
    <row r="26" spans="1:13" s="102" customFormat="1" ht="15" customHeight="1" x14ac:dyDescent="0.25">
      <c r="A26" s="103"/>
      <c r="B26" s="103"/>
      <c r="C26" s="103"/>
      <c r="D26" s="103"/>
      <c r="E26" s="1463"/>
      <c r="F26" s="1463"/>
      <c r="G26" s="1463"/>
      <c r="H26" s="1463"/>
      <c r="I26" s="103"/>
      <c r="J26" s="103"/>
      <c r="K26" s="103"/>
      <c r="L26" s="1463"/>
      <c r="M26" s="103"/>
    </row>
    <row r="27" spans="1:13" s="102" customFormat="1" ht="15" customHeight="1" x14ac:dyDescent="0.25">
      <c r="A27" s="103"/>
      <c r="B27" s="103"/>
      <c r="C27" s="103"/>
      <c r="D27" s="103"/>
      <c r="E27" s="1463"/>
      <c r="F27" s="1463"/>
      <c r="G27" s="1463"/>
      <c r="H27" s="1463"/>
      <c r="I27" s="103"/>
      <c r="J27" s="103"/>
      <c r="K27" s="103"/>
      <c r="L27" s="1463"/>
      <c r="M27" s="103"/>
    </row>
    <row r="28" spans="1:13" s="102" customFormat="1" ht="15" customHeight="1" x14ac:dyDescent="0.25">
      <c r="A28" s="103"/>
      <c r="B28" s="103"/>
      <c r="C28" s="103"/>
      <c r="D28" s="103"/>
      <c r="E28" s="1463"/>
      <c r="F28" s="1463"/>
      <c r="G28" s="1463"/>
      <c r="H28" s="1463"/>
      <c r="I28" s="103"/>
      <c r="J28" s="103"/>
      <c r="K28" s="103"/>
      <c r="L28" s="1463"/>
      <c r="M28" s="103"/>
    </row>
    <row r="29" spans="1:13" s="102" customFormat="1" ht="15" customHeight="1" x14ac:dyDescent="0.25">
      <c r="A29" s="103"/>
      <c r="B29" s="103"/>
      <c r="C29" s="103"/>
      <c r="D29" s="103"/>
      <c r="E29" s="1463"/>
      <c r="F29" s="1463"/>
      <c r="G29" s="1463"/>
      <c r="H29" s="1463"/>
      <c r="I29" s="103"/>
      <c r="J29" s="103"/>
      <c r="K29" s="103"/>
      <c r="L29" s="1463"/>
      <c r="M29" s="103"/>
    </row>
    <row r="30" spans="1:13" s="102" customFormat="1" ht="15" customHeight="1" x14ac:dyDescent="0.25">
      <c r="A30" s="103"/>
      <c r="B30" s="103"/>
      <c r="C30" s="103"/>
      <c r="D30" s="103"/>
      <c r="E30" s="1463"/>
      <c r="F30" s="1463"/>
      <c r="G30" s="1463"/>
      <c r="H30" s="1463"/>
      <c r="I30" s="103"/>
      <c r="J30" s="103"/>
      <c r="K30" s="103"/>
      <c r="L30" s="1463"/>
      <c r="M30" s="103"/>
    </row>
    <row r="31" spans="1:13" s="102" customFormat="1" ht="15" customHeight="1" x14ac:dyDescent="0.25">
      <c r="A31" s="103"/>
      <c r="B31" s="103"/>
      <c r="C31" s="103"/>
      <c r="D31" s="103"/>
      <c r="E31" s="1463"/>
      <c r="F31" s="1463"/>
      <c r="G31" s="1463"/>
      <c r="H31" s="1463"/>
      <c r="I31" s="103"/>
      <c r="J31" s="103"/>
      <c r="K31" s="103"/>
      <c r="L31" s="1463"/>
      <c r="M31" s="103"/>
    </row>
    <row r="32" spans="1:13" s="102" customFormat="1" ht="15" customHeight="1" x14ac:dyDescent="0.25">
      <c r="A32" s="103"/>
      <c r="B32" s="103"/>
      <c r="C32" s="103"/>
      <c r="D32" s="103"/>
      <c r="E32" s="1463"/>
      <c r="F32" s="1463"/>
      <c r="G32" s="1463"/>
      <c r="H32" s="1463"/>
      <c r="I32" s="103"/>
      <c r="J32" s="103"/>
      <c r="K32" s="103"/>
      <c r="L32" s="1463"/>
      <c r="M32" s="103"/>
    </row>
    <row r="33" spans="1:13" s="102" customFormat="1" ht="15" customHeight="1" x14ac:dyDescent="0.25">
      <c r="A33" s="103"/>
      <c r="B33" s="103"/>
      <c r="C33" s="103"/>
      <c r="D33" s="103"/>
      <c r="E33" s="1463"/>
      <c r="F33" s="1463"/>
      <c r="G33" s="1463"/>
      <c r="H33" s="1463"/>
      <c r="I33" s="103"/>
      <c r="J33" s="103"/>
      <c r="K33" s="103"/>
      <c r="L33" s="1463"/>
      <c r="M33" s="103"/>
    </row>
    <row r="34" spans="1:13" s="102" customFormat="1" ht="15" customHeight="1" x14ac:dyDescent="0.25">
      <c r="A34" s="103"/>
      <c r="B34" s="103"/>
      <c r="C34" s="103"/>
      <c r="D34" s="103"/>
      <c r="E34" s="1463"/>
      <c r="F34" s="1463"/>
      <c r="G34" s="1463"/>
      <c r="H34" s="1463"/>
      <c r="I34" s="103"/>
      <c r="J34" s="103"/>
      <c r="K34" s="103"/>
      <c r="L34" s="1463"/>
      <c r="M34" s="103"/>
    </row>
    <row r="35" spans="1:13" s="102" customFormat="1" x14ac:dyDescent="0.25">
      <c r="A35" s="103"/>
      <c r="B35" s="103"/>
      <c r="C35" s="103"/>
      <c r="D35" s="103"/>
      <c r="E35" s="1463"/>
      <c r="F35" s="1463"/>
      <c r="G35" s="1463"/>
      <c r="H35" s="1463"/>
      <c r="I35" s="103"/>
      <c r="J35" s="103"/>
      <c r="K35" s="103"/>
      <c r="L35" s="1463"/>
      <c r="M35" s="103"/>
    </row>
    <row r="36" spans="1:13" s="102" customFormat="1" x14ac:dyDescent="0.25">
      <c r="A36" s="103"/>
      <c r="B36" s="103"/>
      <c r="C36" s="103"/>
      <c r="D36" s="103"/>
      <c r="E36" s="1463"/>
      <c r="F36" s="1463"/>
      <c r="G36" s="1463"/>
      <c r="H36" s="1463"/>
      <c r="I36" s="103"/>
      <c r="J36" s="103"/>
      <c r="K36" s="103"/>
      <c r="L36" s="1463"/>
      <c r="M36" s="103"/>
    </row>
    <row r="37" spans="1:13" s="102" customFormat="1" x14ac:dyDescent="0.25">
      <c r="A37" s="103"/>
      <c r="B37" s="103"/>
      <c r="C37" s="103"/>
      <c r="D37" s="103"/>
      <c r="E37" s="1463"/>
      <c r="F37" s="1463"/>
      <c r="G37" s="1463"/>
      <c r="H37" s="1463"/>
      <c r="I37" s="103"/>
      <c r="J37" s="103"/>
      <c r="K37" s="103"/>
      <c r="L37" s="1463"/>
      <c r="M37" s="103"/>
    </row>
    <row r="38" spans="1:13" s="102" customFormat="1" x14ac:dyDescent="0.25">
      <c r="A38" s="103"/>
      <c r="B38" s="103"/>
      <c r="C38" s="103"/>
      <c r="D38" s="103"/>
      <c r="E38" s="1463"/>
      <c r="F38" s="1463"/>
      <c r="G38" s="1463"/>
      <c r="H38" s="1463"/>
      <c r="I38" s="103"/>
      <c r="J38" s="103"/>
      <c r="K38" s="103"/>
      <c r="L38" s="1463"/>
      <c r="M38" s="103"/>
    </row>
    <row r="39" spans="1:13" s="102" customFormat="1" x14ac:dyDescent="0.25">
      <c r="A39" s="103"/>
      <c r="B39" s="103"/>
      <c r="C39" s="103"/>
      <c r="D39" s="103"/>
      <c r="E39" s="1463"/>
      <c r="F39" s="1463"/>
      <c r="G39" s="1463"/>
      <c r="H39" s="1463"/>
      <c r="I39" s="103"/>
      <c r="J39" s="103"/>
      <c r="K39" s="103"/>
      <c r="L39" s="1463"/>
      <c r="M39" s="103"/>
    </row>
    <row r="40" spans="1:13" s="102" customFormat="1" x14ac:dyDescent="0.25">
      <c r="A40" s="103"/>
      <c r="B40" s="103"/>
      <c r="C40" s="103"/>
      <c r="D40" s="103"/>
      <c r="E40" s="1463"/>
      <c r="F40" s="1463"/>
      <c r="G40" s="1463"/>
      <c r="H40" s="1463"/>
      <c r="I40" s="103"/>
      <c r="J40" s="103"/>
      <c r="K40" s="103"/>
      <c r="L40" s="1463"/>
      <c r="M40" s="103"/>
    </row>
  </sheetData>
  <sheetProtection algorithmName="SHA-512" hashValue="cLo0vcdAlWY8Bk8EicO9WNHkbeqqUX0aDwJf4+dYISis17r0WI63nvDXusE260b087PIJkMjKAahan1dwrtYwg==" saltValue="E5lvGvf2xfcXK7MaNxKyDw==" spinCount="100000" sheet="1" objects="1" scenarios="1" sort="0" autoFilter="0" pivotTables="0"/>
  <mergeCells count="11">
    <mergeCell ref="A6:C6"/>
    <mergeCell ref="D6:J6"/>
    <mergeCell ref="C7:C12"/>
    <mergeCell ref="C13:C16"/>
    <mergeCell ref="A1:D1"/>
    <mergeCell ref="E1:J1"/>
    <mergeCell ref="A2:J2"/>
    <mergeCell ref="A3:J3"/>
    <mergeCell ref="A4:J4"/>
    <mergeCell ref="I7:J7"/>
    <mergeCell ref="I10:J10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2">
    <tabColor rgb="FFFF0000"/>
    <pageSetUpPr fitToPage="1"/>
  </sheetPr>
  <dimension ref="A1:Q41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03" customWidth="1"/>
    <col min="2" max="2" width="10.7109375" style="103" customWidth="1"/>
    <col min="3" max="3" width="12.7109375" style="103" customWidth="1"/>
    <col min="4" max="4" width="70.7109375" style="103" customWidth="1"/>
    <col min="5" max="6" width="8.7109375" style="1463" customWidth="1"/>
    <col min="7" max="7" width="13.7109375" style="1463" customWidth="1"/>
    <col min="8" max="8" width="15.7109375" style="1463" customWidth="1"/>
    <col min="9" max="9" width="14.7109375" style="103" customWidth="1"/>
    <col min="10" max="10" width="15.7109375" style="103" customWidth="1"/>
    <col min="11" max="11" width="10.42578125" style="103" customWidth="1"/>
    <col min="12" max="12" width="16.85546875" style="1463" customWidth="1"/>
    <col min="13" max="13" width="17.7109375" style="103" customWidth="1"/>
    <col min="14" max="16384" width="9.140625" style="103"/>
  </cols>
  <sheetData>
    <row r="1" spans="1:17" s="102" customFormat="1" ht="54" customHeight="1" x14ac:dyDescent="0.25">
      <c r="A1" s="1686"/>
      <c r="B1" s="1686"/>
      <c r="C1" s="1686"/>
      <c r="D1" s="1686"/>
      <c r="E1" s="1687" t="s">
        <v>2643</v>
      </c>
      <c r="F1" s="1687"/>
      <c r="G1" s="1687"/>
      <c r="H1" s="1687"/>
      <c r="I1" s="1687"/>
      <c r="J1" s="1687"/>
      <c r="K1" s="99"/>
      <c r="L1" s="100"/>
      <c r="M1" s="101"/>
    </row>
    <row r="2" spans="1:17" s="102" customFormat="1" ht="15.75" customHeight="1" x14ac:dyDescent="0.25">
      <c r="A2" s="1540" t="s">
        <v>862</v>
      </c>
      <c r="B2" s="1540"/>
      <c r="C2" s="1540"/>
      <c r="D2" s="1540"/>
      <c r="E2" s="1540"/>
      <c r="F2" s="1540"/>
      <c r="G2" s="1540"/>
      <c r="H2" s="1540"/>
      <c r="I2" s="1540"/>
      <c r="J2" s="1540"/>
      <c r="K2" s="82"/>
      <c r="L2" s="1463"/>
      <c r="M2" s="103"/>
    </row>
    <row r="3" spans="1:17" s="102" customFormat="1" ht="15.75" customHeight="1" x14ac:dyDescent="0.25">
      <c r="A3" s="1540" t="s">
        <v>889</v>
      </c>
      <c r="B3" s="1540"/>
      <c r="C3" s="1540"/>
      <c r="D3" s="1540"/>
      <c r="E3" s="1540"/>
      <c r="F3" s="1540"/>
      <c r="G3" s="1540"/>
      <c r="H3" s="1540"/>
      <c r="I3" s="1540"/>
      <c r="J3" s="1540"/>
      <c r="K3" s="82"/>
      <c r="L3" s="1463"/>
      <c r="M3" s="103"/>
    </row>
    <row r="4" spans="1:17" s="102" customFormat="1" ht="15" customHeight="1" thickBot="1" x14ac:dyDescent="0.3">
      <c r="A4" s="1688"/>
      <c r="B4" s="1688"/>
      <c r="C4" s="1688"/>
      <c r="D4" s="1688"/>
      <c r="E4" s="1688"/>
      <c r="F4" s="1688"/>
      <c r="G4" s="1688"/>
      <c r="H4" s="1688"/>
      <c r="I4" s="1688"/>
      <c r="J4" s="1688"/>
      <c r="K4" s="103"/>
      <c r="L4" s="1463"/>
      <c r="M4" s="103"/>
    </row>
    <row r="5" spans="1:17" s="116" customFormat="1" ht="60" customHeight="1" thickBot="1" x14ac:dyDescent="0.3">
      <c r="A5" s="1315" t="s">
        <v>486</v>
      </c>
      <c r="B5" s="1316" t="s">
        <v>0</v>
      </c>
      <c r="C5" s="1317" t="s">
        <v>1</v>
      </c>
      <c r="D5" s="1316" t="s">
        <v>2</v>
      </c>
      <c r="E5" s="1318" t="s">
        <v>2726</v>
      </c>
      <c r="F5" s="1318" t="s">
        <v>760</v>
      </c>
      <c r="G5" s="1318" t="s">
        <v>761</v>
      </c>
      <c r="H5" s="1318" t="s">
        <v>762</v>
      </c>
      <c r="I5" s="1318" t="s">
        <v>4409</v>
      </c>
      <c r="J5" s="1319" t="s">
        <v>4410</v>
      </c>
      <c r="K5" s="104"/>
      <c r="L5" s="104"/>
      <c r="M5" s="115"/>
      <c r="N5" s="105"/>
      <c r="O5" s="105"/>
      <c r="P5" s="105"/>
      <c r="Q5" s="105"/>
    </row>
    <row r="6" spans="1:17" s="108" customFormat="1" ht="12.75" x14ac:dyDescent="0.25">
      <c r="A6" s="1748"/>
      <c r="B6" s="1749"/>
      <c r="C6" s="1749"/>
      <c r="D6" s="1732" t="s">
        <v>890</v>
      </c>
      <c r="E6" s="1733"/>
      <c r="F6" s="1733"/>
      <c r="G6" s="1733"/>
      <c r="H6" s="1733"/>
      <c r="I6" s="1733"/>
      <c r="J6" s="1742"/>
      <c r="K6" s="106"/>
      <c r="L6" s="107"/>
      <c r="M6" s="94"/>
    </row>
    <row r="7" spans="1:17" s="108" customFormat="1" ht="12.75" x14ac:dyDescent="0.25">
      <c r="A7" s="1003" t="s">
        <v>487</v>
      </c>
      <c r="B7" s="86" t="s">
        <v>891</v>
      </c>
      <c r="C7" s="1743" t="s">
        <v>892</v>
      </c>
      <c r="D7" s="46" t="s">
        <v>893</v>
      </c>
      <c r="E7" s="87">
        <v>2</v>
      </c>
      <c r="F7" s="28">
        <v>6</v>
      </c>
      <c r="G7" s="87">
        <f>F7*E7</f>
        <v>12</v>
      </c>
      <c r="H7" s="678" t="s">
        <v>3634</v>
      </c>
      <c r="I7" s="1675" t="s">
        <v>19</v>
      </c>
      <c r="J7" s="1676"/>
      <c r="K7" s="95"/>
      <c r="L7" s="95"/>
      <c r="M7" s="95"/>
    </row>
    <row r="8" spans="1:17" s="108" customFormat="1" ht="12.75" x14ac:dyDescent="0.25">
      <c r="A8" s="1003" t="s">
        <v>488</v>
      </c>
      <c r="B8" s="86" t="s">
        <v>894</v>
      </c>
      <c r="C8" s="1743"/>
      <c r="D8" s="46" t="s">
        <v>21</v>
      </c>
      <c r="E8" s="87">
        <v>2</v>
      </c>
      <c r="F8" s="28">
        <v>6</v>
      </c>
      <c r="G8" s="87">
        <f t="shared" ref="G8:G19" si="0">F8*E8</f>
        <v>12</v>
      </c>
      <c r="H8" s="678" t="s">
        <v>3634</v>
      </c>
      <c r="I8" s="1675" t="s">
        <v>19</v>
      </c>
      <c r="J8" s="1676"/>
      <c r="K8" s="95"/>
      <c r="L8" s="95"/>
      <c r="M8" s="95"/>
    </row>
    <row r="9" spans="1:17" s="108" customFormat="1" ht="12.75" x14ac:dyDescent="0.25">
      <c r="A9" s="1003" t="s">
        <v>489</v>
      </c>
      <c r="B9" s="86" t="s">
        <v>895</v>
      </c>
      <c r="C9" s="1743"/>
      <c r="D9" s="46" t="s">
        <v>23</v>
      </c>
      <c r="E9" s="87">
        <v>2</v>
      </c>
      <c r="F9" s="28">
        <v>6</v>
      </c>
      <c r="G9" s="87">
        <f t="shared" si="0"/>
        <v>12</v>
      </c>
      <c r="H9" s="678" t="s">
        <v>3634</v>
      </c>
      <c r="I9" s="88"/>
      <c r="J9" s="1004">
        <f t="shared" ref="J9:J19" si="1">ROUND(I9,2)*G9</f>
        <v>0</v>
      </c>
      <c r="K9" s="95"/>
      <c r="L9" s="95"/>
      <c r="M9" s="95"/>
    </row>
    <row r="10" spans="1:17" s="108" customFormat="1" ht="12.75" x14ac:dyDescent="0.25">
      <c r="A10" s="1003" t="s">
        <v>490</v>
      </c>
      <c r="B10" s="86" t="s">
        <v>896</v>
      </c>
      <c r="C10" s="1743"/>
      <c r="D10" s="46" t="s">
        <v>415</v>
      </c>
      <c r="E10" s="87">
        <v>2</v>
      </c>
      <c r="F10" s="28">
        <v>6</v>
      </c>
      <c r="G10" s="87">
        <f t="shared" si="0"/>
        <v>12</v>
      </c>
      <c r="H10" s="678" t="s">
        <v>3634</v>
      </c>
      <c r="I10" s="88"/>
      <c r="J10" s="1004">
        <f t="shared" si="1"/>
        <v>0</v>
      </c>
      <c r="K10" s="95"/>
      <c r="L10" s="95"/>
      <c r="M10" s="95"/>
    </row>
    <row r="11" spans="1:17" s="108" customFormat="1" ht="12.75" x14ac:dyDescent="0.25">
      <c r="A11" s="1003" t="s">
        <v>491</v>
      </c>
      <c r="B11" s="86" t="s">
        <v>897</v>
      </c>
      <c r="C11" s="1743"/>
      <c r="D11" s="46" t="s">
        <v>424</v>
      </c>
      <c r="E11" s="87">
        <v>2</v>
      </c>
      <c r="F11" s="28">
        <v>6</v>
      </c>
      <c r="G11" s="87">
        <f t="shared" si="0"/>
        <v>12</v>
      </c>
      <c r="H11" s="678" t="s">
        <v>3634</v>
      </c>
      <c r="I11" s="88"/>
      <c r="J11" s="1004">
        <f t="shared" si="1"/>
        <v>0</v>
      </c>
      <c r="K11" s="95"/>
      <c r="L11" s="95"/>
      <c r="M11" s="95"/>
    </row>
    <row r="12" spans="1:17" s="108" customFormat="1" ht="12.75" x14ac:dyDescent="0.25">
      <c r="A12" s="1003" t="s">
        <v>492</v>
      </c>
      <c r="B12" s="86" t="s">
        <v>898</v>
      </c>
      <c r="C12" s="1743"/>
      <c r="D12" s="46" t="s">
        <v>425</v>
      </c>
      <c r="E12" s="87">
        <v>2</v>
      </c>
      <c r="F12" s="28">
        <v>6</v>
      </c>
      <c r="G12" s="87">
        <f t="shared" si="0"/>
        <v>12</v>
      </c>
      <c r="H12" s="678" t="s">
        <v>3634</v>
      </c>
      <c r="I12" s="88"/>
      <c r="J12" s="1004">
        <f t="shared" si="1"/>
        <v>0</v>
      </c>
      <c r="K12" s="95"/>
      <c r="L12" s="95"/>
      <c r="M12" s="95"/>
    </row>
    <row r="13" spans="1:17" s="108" customFormat="1" ht="12.75" x14ac:dyDescent="0.25">
      <c r="A13" s="1003" t="s">
        <v>493</v>
      </c>
      <c r="B13" s="86" t="s">
        <v>899</v>
      </c>
      <c r="C13" s="1743"/>
      <c r="D13" s="46" t="s">
        <v>417</v>
      </c>
      <c r="E13" s="87">
        <v>2</v>
      </c>
      <c r="F13" s="28">
        <v>6</v>
      </c>
      <c r="G13" s="87">
        <f t="shared" si="0"/>
        <v>12</v>
      </c>
      <c r="H13" s="678" t="s">
        <v>3634</v>
      </c>
      <c r="I13" s="88"/>
      <c r="J13" s="1004">
        <f t="shared" si="1"/>
        <v>0</v>
      </c>
      <c r="K13" s="95"/>
      <c r="L13" s="95"/>
      <c r="M13" s="95"/>
    </row>
    <row r="14" spans="1:17" s="108" customFormat="1" ht="12.75" x14ac:dyDescent="0.25">
      <c r="A14" s="1003" t="s">
        <v>494</v>
      </c>
      <c r="B14" s="86" t="s">
        <v>900</v>
      </c>
      <c r="C14" s="1743"/>
      <c r="D14" s="46" t="s">
        <v>427</v>
      </c>
      <c r="E14" s="87">
        <v>2</v>
      </c>
      <c r="F14" s="28">
        <v>6</v>
      </c>
      <c r="G14" s="87">
        <f t="shared" si="0"/>
        <v>12</v>
      </c>
      <c r="H14" s="678" t="s">
        <v>3634</v>
      </c>
      <c r="I14" s="88"/>
      <c r="J14" s="1004">
        <f t="shared" si="1"/>
        <v>0</v>
      </c>
      <c r="K14" s="95"/>
      <c r="L14" s="95"/>
      <c r="M14" s="95"/>
    </row>
    <row r="15" spans="1:17" s="108" customFormat="1" ht="12.75" x14ac:dyDescent="0.25">
      <c r="A15" s="1003" t="s">
        <v>495</v>
      </c>
      <c r="B15" s="86" t="s">
        <v>901</v>
      </c>
      <c r="C15" s="1743"/>
      <c r="D15" s="46" t="s">
        <v>428</v>
      </c>
      <c r="E15" s="87">
        <v>2</v>
      </c>
      <c r="F15" s="28">
        <v>6</v>
      </c>
      <c r="G15" s="87">
        <f t="shared" si="0"/>
        <v>12</v>
      </c>
      <c r="H15" s="678" t="s">
        <v>3634</v>
      </c>
      <c r="I15" s="88"/>
      <c r="J15" s="1004">
        <f t="shared" si="1"/>
        <v>0</v>
      </c>
      <c r="K15" s="95"/>
      <c r="L15" s="95"/>
      <c r="M15" s="95"/>
    </row>
    <row r="16" spans="1:17" s="108" customFormat="1" ht="12.75" x14ac:dyDescent="0.25">
      <c r="A16" s="1003" t="s">
        <v>496</v>
      </c>
      <c r="B16" s="86" t="s">
        <v>902</v>
      </c>
      <c r="C16" s="1743"/>
      <c r="D16" s="46" t="s">
        <v>903</v>
      </c>
      <c r="E16" s="87">
        <v>2</v>
      </c>
      <c r="F16" s="28">
        <v>6</v>
      </c>
      <c r="G16" s="87">
        <f t="shared" si="0"/>
        <v>12</v>
      </c>
      <c r="H16" s="678" t="s">
        <v>3634</v>
      </c>
      <c r="I16" s="88"/>
      <c r="J16" s="1004">
        <f t="shared" si="1"/>
        <v>0</v>
      </c>
      <c r="K16" s="95"/>
      <c r="L16" s="95"/>
      <c r="M16" s="95"/>
    </row>
    <row r="17" spans="1:13" s="108" customFormat="1" ht="12.75" x14ac:dyDescent="0.25">
      <c r="A17" s="1003" t="s">
        <v>497</v>
      </c>
      <c r="B17" s="86" t="s">
        <v>904</v>
      </c>
      <c r="C17" s="1743"/>
      <c r="D17" s="46" t="s">
        <v>905</v>
      </c>
      <c r="E17" s="87">
        <v>2</v>
      </c>
      <c r="F17" s="28">
        <v>6</v>
      </c>
      <c r="G17" s="87">
        <f t="shared" si="0"/>
        <v>12</v>
      </c>
      <c r="H17" s="678" t="s">
        <v>3634</v>
      </c>
      <c r="I17" s="88"/>
      <c r="J17" s="1004">
        <f t="shared" si="1"/>
        <v>0</v>
      </c>
      <c r="K17" s="95"/>
      <c r="L17" s="95"/>
      <c r="M17" s="95"/>
    </row>
    <row r="18" spans="1:13" s="108" customFormat="1" ht="12.75" x14ac:dyDescent="0.25">
      <c r="A18" s="1003" t="s">
        <v>498</v>
      </c>
      <c r="B18" s="86" t="s">
        <v>906</v>
      </c>
      <c r="C18" s="1744"/>
      <c r="D18" s="46" t="s">
        <v>1189</v>
      </c>
      <c r="E18" s="87">
        <v>0.25</v>
      </c>
      <c r="F18" s="28">
        <v>6</v>
      </c>
      <c r="G18" s="87">
        <f t="shared" si="0"/>
        <v>1.5</v>
      </c>
      <c r="H18" s="678"/>
      <c r="I18" s="88"/>
      <c r="J18" s="1004">
        <f t="shared" si="1"/>
        <v>0</v>
      </c>
      <c r="K18" s="95"/>
      <c r="L18" s="95"/>
      <c r="M18" s="95"/>
    </row>
    <row r="19" spans="1:13" s="108" customFormat="1" ht="13.5" thickBot="1" x14ac:dyDescent="0.3">
      <c r="A19" s="1005" t="s">
        <v>499</v>
      </c>
      <c r="B19" s="751" t="s">
        <v>2618</v>
      </c>
      <c r="C19" s="1029" t="s">
        <v>907</v>
      </c>
      <c r="D19" s="485" t="s">
        <v>908</v>
      </c>
      <c r="E19" s="753">
        <v>2</v>
      </c>
      <c r="F19" s="401">
        <v>6</v>
      </c>
      <c r="G19" s="753">
        <f t="shared" si="0"/>
        <v>12</v>
      </c>
      <c r="H19" s="754" t="s">
        <v>3634</v>
      </c>
      <c r="I19" s="1006"/>
      <c r="J19" s="755">
        <f t="shared" si="1"/>
        <v>0</v>
      </c>
      <c r="K19" s="95"/>
      <c r="L19" s="95"/>
      <c r="M19" s="95"/>
    </row>
    <row r="20" spans="1:13" s="108" customFormat="1" ht="13.5" thickBot="1" x14ac:dyDescent="0.3">
      <c r="A20" s="117"/>
      <c r="B20" s="117"/>
      <c r="C20" s="117"/>
      <c r="D20" s="117"/>
      <c r="E20" s="1464"/>
      <c r="F20" s="1464"/>
      <c r="G20" s="1464"/>
      <c r="H20" s="1464"/>
      <c r="I20" s="1030" t="s">
        <v>76</v>
      </c>
      <c r="J20" s="1031">
        <f>SUM(J9:J19)</f>
        <v>0</v>
      </c>
      <c r="K20" s="119"/>
      <c r="L20" s="118"/>
      <c r="M20" s="119"/>
    </row>
    <row r="21" spans="1:13" s="102" customFormat="1" ht="15" customHeight="1" x14ac:dyDescent="0.25">
      <c r="A21" s="101"/>
      <c r="B21" s="101"/>
      <c r="C21" s="101"/>
      <c r="D21" s="101"/>
      <c r="E21" s="100"/>
      <c r="F21" s="100"/>
      <c r="G21" s="100"/>
      <c r="H21" s="100"/>
      <c r="I21" s="101"/>
      <c r="J21" s="101"/>
      <c r="K21" s="101"/>
      <c r="L21" s="100"/>
      <c r="M21" s="101"/>
    </row>
    <row r="22" spans="1:13" s="102" customFormat="1" ht="15" customHeight="1" x14ac:dyDescent="0.25">
      <c r="A22" s="101"/>
      <c r="B22" s="101"/>
      <c r="C22" s="101"/>
      <c r="D22" s="101"/>
      <c r="E22" s="100"/>
      <c r="F22" s="100"/>
      <c r="G22" s="100"/>
      <c r="H22" s="100"/>
      <c r="I22" s="101"/>
      <c r="J22" s="101"/>
      <c r="K22" s="101"/>
      <c r="L22" s="100"/>
      <c r="M22" s="101"/>
    </row>
    <row r="23" spans="1:13" s="102" customFormat="1" ht="15" customHeight="1" x14ac:dyDescent="0.25">
      <c r="A23" s="103"/>
      <c r="B23" s="103"/>
      <c r="C23" s="103"/>
      <c r="D23" s="103"/>
      <c r="E23" s="1463"/>
      <c r="F23" s="1463"/>
      <c r="G23" s="1463"/>
      <c r="H23" s="1463"/>
      <c r="I23" s="103"/>
      <c r="J23" s="103"/>
      <c r="K23" s="103"/>
      <c r="L23" s="1463"/>
      <c r="M23" s="103"/>
    </row>
    <row r="24" spans="1:13" s="102" customFormat="1" ht="15" customHeight="1" x14ac:dyDescent="0.25">
      <c r="A24" s="103"/>
      <c r="B24" s="103"/>
      <c r="C24" s="103"/>
      <c r="D24" s="103"/>
      <c r="E24" s="1463"/>
      <c r="F24" s="1463"/>
      <c r="G24" s="1463"/>
      <c r="H24" s="1463"/>
      <c r="I24" s="103"/>
      <c r="J24" s="103"/>
      <c r="K24" s="103"/>
      <c r="L24" s="1463"/>
      <c r="M24" s="103"/>
    </row>
    <row r="25" spans="1:13" s="102" customFormat="1" ht="15" customHeight="1" x14ac:dyDescent="0.25">
      <c r="A25" s="103"/>
      <c r="B25" s="103"/>
      <c r="C25" s="103"/>
      <c r="D25" s="103"/>
      <c r="E25" s="1463"/>
      <c r="F25" s="1463"/>
      <c r="G25" s="1463"/>
      <c r="H25" s="1463"/>
      <c r="I25" s="103"/>
      <c r="J25" s="103"/>
      <c r="K25" s="103"/>
      <c r="L25" s="1463"/>
      <c r="M25" s="103"/>
    </row>
    <row r="26" spans="1:13" s="102" customFormat="1" ht="15" customHeight="1" x14ac:dyDescent="0.25">
      <c r="A26" s="103"/>
      <c r="B26" s="103"/>
      <c r="C26" s="103"/>
      <c r="D26" s="103"/>
      <c r="E26" s="1463"/>
      <c r="F26" s="1463"/>
      <c r="G26" s="1463"/>
      <c r="H26" s="1463"/>
      <c r="I26" s="103"/>
      <c r="J26" s="103"/>
      <c r="K26" s="103"/>
      <c r="L26" s="1463"/>
      <c r="M26" s="103"/>
    </row>
    <row r="27" spans="1:13" s="102" customFormat="1" ht="15" customHeight="1" x14ac:dyDescent="0.25">
      <c r="A27" s="103"/>
      <c r="B27" s="103"/>
      <c r="C27" s="103"/>
      <c r="D27" s="103"/>
      <c r="E27" s="1463"/>
      <c r="F27" s="1463"/>
      <c r="G27" s="1463"/>
      <c r="H27" s="1463"/>
      <c r="I27" s="103"/>
      <c r="J27" s="103"/>
      <c r="K27" s="103"/>
      <c r="L27" s="1463"/>
      <c r="M27" s="103"/>
    </row>
    <row r="28" spans="1:13" s="102" customFormat="1" ht="15" customHeight="1" x14ac:dyDescent="0.25">
      <c r="A28" s="103"/>
      <c r="B28" s="103"/>
      <c r="C28" s="103"/>
      <c r="D28" s="103"/>
      <c r="E28" s="1463"/>
      <c r="F28" s="1463"/>
      <c r="G28" s="1463"/>
      <c r="H28" s="1463"/>
      <c r="I28" s="103"/>
      <c r="J28" s="103"/>
      <c r="K28" s="103"/>
      <c r="L28" s="1463"/>
      <c r="M28" s="103"/>
    </row>
    <row r="29" spans="1:13" s="102" customFormat="1" ht="15" customHeight="1" x14ac:dyDescent="0.25">
      <c r="A29" s="103"/>
      <c r="B29" s="103"/>
      <c r="C29" s="103"/>
      <c r="D29" s="103"/>
      <c r="E29" s="1463"/>
      <c r="F29" s="1463"/>
      <c r="G29" s="1463"/>
      <c r="H29" s="1463"/>
      <c r="I29" s="103"/>
      <c r="J29" s="103"/>
      <c r="K29" s="103"/>
      <c r="L29" s="1463"/>
      <c r="M29" s="103"/>
    </row>
    <row r="30" spans="1:13" s="102" customFormat="1" ht="15" customHeight="1" x14ac:dyDescent="0.25">
      <c r="A30" s="103"/>
      <c r="B30" s="103"/>
      <c r="C30" s="103"/>
      <c r="D30" s="103"/>
      <c r="E30" s="1463"/>
      <c r="F30" s="1463"/>
      <c r="G30" s="1463"/>
      <c r="H30" s="1463"/>
      <c r="I30" s="103"/>
      <c r="J30" s="103"/>
      <c r="K30" s="103"/>
      <c r="L30" s="1463"/>
      <c r="M30" s="103"/>
    </row>
    <row r="31" spans="1:13" s="102" customFormat="1" ht="15" customHeight="1" x14ac:dyDescent="0.25">
      <c r="A31" s="103"/>
      <c r="B31" s="103"/>
      <c r="C31" s="103"/>
      <c r="D31" s="103"/>
      <c r="E31" s="1463"/>
      <c r="F31" s="1463"/>
      <c r="G31" s="1463"/>
      <c r="H31" s="1463"/>
      <c r="I31" s="103"/>
      <c r="J31" s="103"/>
      <c r="K31" s="103"/>
      <c r="L31" s="1463"/>
      <c r="M31" s="103"/>
    </row>
    <row r="32" spans="1:13" s="102" customFormat="1" ht="15" customHeight="1" x14ac:dyDescent="0.25">
      <c r="A32" s="103"/>
      <c r="B32" s="103"/>
      <c r="C32" s="103"/>
      <c r="D32" s="103"/>
      <c r="E32" s="1463"/>
      <c r="F32" s="1463"/>
      <c r="G32" s="1463"/>
      <c r="H32" s="1463"/>
      <c r="I32" s="103"/>
      <c r="J32" s="103"/>
      <c r="K32" s="103"/>
      <c r="L32" s="1463"/>
      <c r="M32" s="103"/>
    </row>
    <row r="33" spans="1:13" s="102" customFormat="1" ht="15" customHeight="1" x14ac:dyDescent="0.25">
      <c r="A33" s="103"/>
      <c r="B33" s="103"/>
      <c r="C33" s="103"/>
      <c r="D33" s="103"/>
      <c r="E33" s="1463"/>
      <c r="F33" s="1463"/>
      <c r="G33" s="1463"/>
      <c r="H33" s="1463"/>
      <c r="I33" s="103"/>
      <c r="J33" s="103"/>
      <c r="K33" s="103"/>
      <c r="L33" s="1463"/>
      <c r="M33" s="103"/>
    </row>
    <row r="34" spans="1:13" s="102" customFormat="1" ht="15" customHeight="1" x14ac:dyDescent="0.25">
      <c r="A34" s="103"/>
      <c r="B34" s="103"/>
      <c r="C34" s="103"/>
      <c r="D34" s="103"/>
      <c r="E34" s="1463"/>
      <c r="F34" s="1463"/>
      <c r="G34" s="1463"/>
      <c r="H34" s="1463"/>
      <c r="I34" s="103"/>
      <c r="J34" s="103"/>
      <c r="K34" s="103"/>
      <c r="L34" s="1463"/>
      <c r="M34" s="103"/>
    </row>
    <row r="35" spans="1:13" s="102" customFormat="1" ht="15" customHeight="1" x14ac:dyDescent="0.25">
      <c r="A35" s="103"/>
      <c r="B35" s="103"/>
      <c r="C35" s="103"/>
      <c r="D35" s="103"/>
      <c r="E35" s="1463"/>
      <c r="F35" s="1463"/>
      <c r="G35" s="1463"/>
      <c r="H35" s="1463"/>
      <c r="I35" s="103"/>
      <c r="J35" s="103"/>
      <c r="K35" s="103"/>
      <c r="L35" s="1463"/>
      <c r="M35" s="103"/>
    </row>
    <row r="36" spans="1:13" s="102" customFormat="1" ht="15" customHeight="1" x14ac:dyDescent="0.25">
      <c r="A36" s="103"/>
      <c r="B36" s="103"/>
      <c r="C36" s="103"/>
      <c r="D36" s="103"/>
      <c r="E36" s="1463"/>
      <c r="F36" s="1463"/>
      <c r="G36" s="1463"/>
      <c r="H36" s="1463"/>
      <c r="I36" s="103"/>
      <c r="J36" s="103"/>
      <c r="K36" s="103"/>
      <c r="L36" s="1463"/>
      <c r="M36" s="103"/>
    </row>
    <row r="37" spans="1:13" s="102" customFormat="1" ht="15" customHeight="1" x14ac:dyDescent="0.25">
      <c r="A37" s="103"/>
      <c r="B37" s="103"/>
      <c r="C37" s="103"/>
      <c r="D37" s="103"/>
      <c r="E37" s="1463"/>
      <c r="F37" s="1463"/>
      <c r="G37" s="1463"/>
      <c r="H37" s="1463"/>
      <c r="I37" s="103"/>
      <c r="J37" s="103"/>
      <c r="K37" s="103"/>
      <c r="L37" s="1463"/>
      <c r="M37" s="103"/>
    </row>
    <row r="38" spans="1:13" s="102" customFormat="1" x14ac:dyDescent="0.25">
      <c r="A38" s="103"/>
      <c r="B38" s="103"/>
      <c r="C38" s="103"/>
      <c r="D38" s="103"/>
      <c r="E38" s="1463"/>
      <c r="F38" s="1463"/>
      <c r="G38" s="1463"/>
      <c r="H38" s="1463"/>
      <c r="I38" s="103"/>
      <c r="J38" s="103"/>
      <c r="K38" s="103"/>
      <c r="L38" s="1463"/>
      <c r="M38" s="103"/>
    </row>
    <row r="39" spans="1:13" s="102" customFormat="1" x14ac:dyDescent="0.25">
      <c r="A39" s="103"/>
      <c r="B39" s="103"/>
      <c r="C39" s="103"/>
      <c r="D39" s="103"/>
      <c r="E39" s="1463"/>
      <c r="F39" s="1463"/>
      <c r="G39" s="1463"/>
      <c r="H39" s="1463"/>
      <c r="I39" s="103"/>
      <c r="J39" s="103"/>
      <c r="K39" s="103"/>
      <c r="L39" s="1463"/>
      <c r="M39" s="103"/>
    </row>
    <row r="40" spans="1:13" s="102" customFormat="1" x14ac:dyDescent="0.25">
      <c r="A40" s="103"/>
      <c r="B40" s="103"/>
      <c r="C40" s="103"/>
      <c r="D40" s="103"/>
      <c r="E40" s="1463"/>
      <c r="F40" s="1463"/>
      <c r="G40" s="1463"/>
      <c r="H40" s="1463"/>
      <c r="I40" s="103"/>
      <c r="J40" s="103"/>
      <c r="K40" s="103"/>
      <c r="L40" s="1463"/>
      <c r="M40" s="103"/>
    </row>
    <row r="41" spans="1:13" s="102" customFormat="1" x14ac:dyDescent="0.25">
      <c r="A41" s="103"/>
      <c r="B41" s="103"/>
      <c r="C41" s="103"/>
      <c r="D41" s="103"/>
      <c r="E41" s="1463"/>
      <c r="F41" s="1463"/>
      <c r="G41" s="1463"/>
      <c r="H41" s="1463"/>
      <c r="I41" s="103"/>
      <c r="J41" s="103"/>
      <c r="K41" s="103"/>
      <c r="L41" s="1463"/>
      <c r="M41" s="103"/>
    </row>
  </sheetData>
  <sheetProtection algorithmName="SHA-512" hashValue="pjgMHOTIazkfZb668rTnkNqa6DqFVtmPY5+Fyd1V4hUfTic09r9nkpxyrvfWoGIe3CNX7oeeKM6uWhOSfqmsrA==" saltValue="gQpjmiciCWCkjBjDkz/63g==" spinCount="100000" sheet="1" objects="1" scenarios="1" sort="0" autoFilter="0" pivotTables="0"/>
  <mergeCells count="10">
    <mergeCell ref="A6:C6"/>
    <mergeCell ref="D6:J6"/>
    <mergeCell ref="C7:C18"/>
    <mergeCell ref="A1:D1"/>
    <mergeCell ref="E1:J1"/>
    <mergeCell ref="A2:J2"/>
    <mergeCell ref="A3:J3"/>
    <mergeCell ref="A4:J4"/>
    <mergeCell ref="I7:J7"/>
    <mergeCell ref="I8:J8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3">
    <tabColor rgb="FFFF0000"/>
    <pageSetUpPr fitToPage="1"/>
  </sheetPr>
  <dimension ref="A1:Q54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81" customWidth="1"/>
    <col min="2" max="2" width="10.7109375" style="81" customWidth="1"/>
    <col min="3" max="3" width="12.7109375" style="81" customWidth="1"/>
    <col min="4" max="4" width="70.7109375" style="81" customWidth="1"/>
    <col min="5" max="6" width="8.7109375" style="1465" customWidth="1"/>
    <col min="7" max="7" width="13.7109375" style="1465" customWidth="1"/>
    <col min="8" max="8" width="15.7109375" style="1465" customWidth="1"/>
    <col min="9" max="9" width="14.7109375" style="81" customWidth="1"/>
    <col min="10" max="10" width="15.7109375" style="81" customWidth="1"/>
    <col min="11" max="11" width="10.42578125" style="81" customWidth="1"/>
    <col min="12" max="12" width="16.85546875" style="1465" customWidth="1"/>
    <col min="13" max="13" width="17.7109375" style="81" customWidth="1"/>
    <col min="14" max="16384" width="9.140625" style="81"/>
  </cols>
  <sheetData>
    <row r="1" spans="1:17" s="409" customFormat="1" ht="54" customHeight="1" x14ac:dyDescent="0.25">
      <c r="A1" s="1750"/>
      <c r="B1" s="1750"/>
      <c r="C1" s="1750"/>
      <c r="D1" s="1750"/>
      <c r="E1" s="1544" t="s">
        <v>2644</v>
      </c>
      <c r="F1" s="1544"/>
      <c r="G1" s="1544"/>
      <c r="H1" s="1544"/>
      <c r="I1" s="1544"/>
      <c r="J1" s="1544"/>
      <c r="K1" s="81"/>
      <c r="L1" s="1465"/>
      <c r="M1" s="81"/>
    </row>
    <row r="2" spans="1:17" s="409" customFormat="1" ht="15.75" customHeight="1" x14ac:dyDescent="0.25">
      <c r="A2" s="1720" t="s">
        <v>862</v>
      </c>
      <c r="B2" s="1720"/>
      <c r="C2" s="1720"/>
      <c r="D2" s="1720"/>
      <c r="E2" s="1720"/>
      <c r="F2" s="1720"/>
      <c r="G2" s="1720"/>
      <c r="H2" s="1720"/>
      <c r="I2" s="1720"/>
      <c r="J2" s="1720"/>
      <c r="K2" s="81"/>
      <c r="L2" s="1465"/>
      <c r="M2" s="81"/>
    </row>
    <row r="3" spans="1:17" s="409" customFormat="1" ht="15.75" customHeight="1" x14ac:dyDescent="0.25">
      <c r="A3" s="1720" t="s">
        <v>909</v>
      </c>
      <c r="B3" s="1720"/>
      <c r="C3" s="1720"/>
      <c r="D3" s="1720"/>
      <c r="E3" s="1720"/>
      <c r="F3" s="1720"/>
      <c r="G3" s="1720"/>
      <c r="H3" s="1720"/>
      <c r="I3" s="1720"/>
      <c r="J3" s="1720"/>
      <c r="K3" s="81"/>
      <c r="L3" s="1465"/>
      <c r="M3" s="81"/>
    </row>
    <row r="4" spans="1:17" s="409" customFormat="1" ht="15" customHeight="1" thickBot="1" x14ac:dyDescent="0.3">
      <c r="A4" s="1722"/>
      <c r="B4" s="1722"/>
      <c r="C4" s="1722"/>
      <c r="D4" s="1722"/>
      <c r="E4" s="1722"/>
      <c r="F4" s="1722"/>
      <c r="G4" s="1722"/>
      <c r="H4" s="1722"/>
      <c r="I4" s="1722"/>
      <c r="J4" s="1722"/>
      <c r="K4" s="81"/>
      <c r="L4" s="1465"/>
      <c r="M4" s="81"/>
    </row>
    <row r="5" spans="1:17" s="116" customFormat="1" ht="60" customHeight="1" thickBot="1" x14ac:dyDescent="0.3">
      <c r="A5" s="1315" t="s">
        <v>486</v>
      </c>
      <c r="B5" s="1316" t="s">
        <v>0</v>
      </c>
      <c r="C5" s="1317" t="s">
        <v>1</v>
      </c>
      <c r="D5" s="1316" t="s">
        <v>2</v>
      </c>
      <c r="E5" s="1318" t="s">
        <v>2726</v>
      </c>
      <c r="F5" s="1318" t="s">
        <v>760</v>
      </c>
      <c r="G5" s="1318" t="s">
        <v>761</v>
      </c>
      <c r="H5" s="1318" t="s">
        <v>762</v>
      </c>
      <c r="I5" s="1318" t="s">
        <v>4409</v>
      </c>
      <c r="J5" s="1319" t="s">
        <v>4410</v>
      </c>
      <c r="K5" s="104"/>
      <c r="L5" s="104"/>
      <c r="M5" s="115"/>
      <c r="N5" s="105"/>
      <c r="O5" s="105"/>
      <c r="P5" s="105"/>
      <c r="Q5" s="105"/>
    </row>
    <row r="6" spans="1:17" s="108" customFormat="1" ht="12.75" x14ac:dyDescent="0.25">
      <c r="A6" s="1751"/>
      <c r="B6" s="1752"/>
      <c r="C6" s="1752"/>
      <c r="D6" s="1732" t="s">
        <v>837</v>
      </c>
      <c r="E6" s="1733"/>
      <c r="F6" s="1733"/>
      <c r="G6" s="1733"/>
      <c r="H6" s="1733"/>
      <c r="I6" s="1733"/>
      <c r="J6" s="1742"/>
      <c r="K6" s="106"/>
      <c r="L6" s="95"/>
      <c r="M6" s="95"/>
    </row>
    <row r="7" spans="1:17" s="108" customFormat="1" ht="12.75" x14ac:dyDescent="0.25">
      <c r="A7" s="1003" t="s">
        <v>487</v>
      </c>
      <c r="B7" s="86" t="s">
        <v>910</v>
      </c>
      <c r="C7" s="1753" t="s">
        <v>911</v>
      </c>
      <c r="D7" s="46" t="s">
        <v>181</v>
      </c>
      <c r="E7" s="122">
        <v>2</v>
      </c>
      <c r="F7" s="123">
        <v>8</v>
      </c>
      <c r="G7" s="122">
        <f>F7*E7</f>
        <v>16</v>
      </c>
      <c r="H7" s="678" t="s">
        <v>3634</v>
      </c>
      <c r="I7" s="88"/>
      <c r="J7" s="1032">
        <f>ROUND(I7,2)*G7</f>
        <v>0</v>
      </c>
      <c r="K7" s="95"/>
      <c r="L7" s="95"/>
      <c r="M7" s="95"/>
    </row>
    <row r="8" spans="1:17" s="108" customFormat="1" ht="12.75" x14ac:dyDescent="0.25">
      <c r="A8" s="1003" t="s">
        <v>488</v>
      </c>
      <c r="B8" s="86" t="s">
        <v>912</v>
      </c>
      <c r="C8" s="1746"/>
      <c r="D8" s="46" t="s">
        <v>182</v>
      </c>
      <c r="E8" s="122">
        <v>2</v>
      </c>
      <c r="F8" s="123">
        <v>8</v>
      </c>
      <c r="G8" s="122">
        <f t="shared" ref="G8:G33" si="0">F8*E8</f>
        <v>16</v>
      </c>
      <c r="H8" s="678" t="s">
        <v>3634</v>
      </c>
      <c r="I8" s="88"/>
      <c r="J8" s="1032">
        <f t="shared" ref="J8:J31" si="1">ROUND(I8,2)*G8</f>
        <v>0</v>
      </c>
      <c r="K8" s="95"/>
      <c r="L8" s="95"/>
      <c r="M8" s="95"/>
    </row>
    <row r="9" spans="1:17" s="108" customFormat="1" ht="12.75" x14ac:dyDescent="0.25">
      <c r="A9" s="1003" t="s">
        <v>489</v>
      </c>
      <c r="B9" s="86" t="s">
        <v>913</v>
      </c>
      <c r="C9" s="1746"/>
      <c r="D9" s="46" t="s">
        <v>184</v>
      </c>
      <c r="E9" s="122">
        <v>2</v>
      </c>
      <c r="F9" s="123">
        <v>8</v>
      </c>
      <c r="G9" s="122">
        <f t="shared" si="0"/>
        <v>16</v>
      </c>
      <c r="H9" s="678" t="s">
        <v>3634</v>
      </c>
      <c r="I9" s="88"/>
      <c r="J9" s="1032">
        <f t="shared" si="1"/>
        <v>0</v>
      </c>
      <c r="K9" s="95"/>
      <c r="L9" s="95"/>
      <c r="M9" s="95"/>
    </row>
    <row r="10" spans="1:17" s="108" customFormat="1" ht="12.75" x14ac:dyDescent="0.25">
      <c r="A10" s="1003" t="s">
        <v>490</v>
      </c>
      <c r="B10" s="86" t="s">
        <v>914</v>
      </c>
      <c r="C10" s="1746"/>
      <c r="D10" s="46" t="s">
        <v>915</v>
      </c>
      <c r="E10" s="122">
        <v>2</v>
      </c>
      <c r="F10" s="123">
        <v>8</v>
      </c>
      <c r="G10" s="122">
        <f t="shared" si="0"/>
        <v>16</v>
      </c>
      <c r="H10" s="678" t="s">
        <v>3634</v>
      </c>
      <c r="I10" s="88"/>
      <c r="J10" s="1032">
        <f t="shared" si="1"/>
        <v>0</v>
      </c>
      <c r="K10" s="95"/>
      <c r="L10" s="95"/>
      <c r="M10" s="95"/>
    </row>
    <row r="11" spans="1:17" s="108" customFormat="1" ht="12.75" x14ac:dyDescent="0.25">
      <c r="A11" s="1003" t="s">
        <v>491</v>
      </c>
      <c r="B11" s="86" t="s">
        <v>916</v>
      </c>
      <c r="C11" s="1746"/>
      <c r="D11" s="46" t="s">
        <v>187</v>
      </c>
      <c r="E11" s="122">
        <v>2</v>
      </c>
      <c r="F11" s="123">
        <v>8</v>
      </c>
      <c r="G11" s="122">
        <f t="shared" si="0"/>
        <v>16</v>
      </c>
      <c r="H11" s="678" t="s">
        <v>3634</v>
      </c>
      <c r="I11" s="88"/>
      <c r="J11" s="1032">
        <f t="shared" si="1"/>
        <v>0</v>
      </c>
      <c r="K11" s="95"/>
      <c r="L11" s="95"/>
      <c r="M11" s="95"/>
    </row>
    <row r="12" spans="1:17" s="108" customFormat="1" ht="12.75" x14ac:dyDescent="0.25">
      <c r="A12" s="1003" t="s">
        <v>492</v>
      </c>
      <c r="B12" s="86" t="s">
        <v>917</v>
      </c>
      <c r="C12" s="1746"/>
      <c r="D12" s="46" t="s">
        <v>188</v>
      </c>
      <c r="E12" s="122">
        <v>2</v>
      </c>
      <c r="F12" s="123">
        <v>8</v>
      </c>
      <c r="G12" s="122">
        <f t="shared" si="0"/>
        <v>16</v>
      </c>
      <c r="H12" s="678" t="s">
        <v>3634</v>
      </c>
      <c r="I12" s="88"/>
      <c r="J12" s="1032">
        <f t="shared" si="1"/>
        <v>0</v>
      </c>
      <c r="K12" s="95"/>
      <c r="L12" s="95"/>
      <c r="M12" s="95"/>
    </row>
    <row r="13" spans="1:17" s="108" customFormat="1" ht="12.75" x14ac:dyDescent="0.25">
      <c r="A13" s="1003" t="s">
        <v>493</v>
      </c>
      <c r="B13" s="86" t="s">
        <v>918</v>
      </c>
      <c r="C13" s="1746"/>
      <c r="D13" s="46" t="s">
        <v>919</v>
      </c>
      <c r="E13" s="122">
        <v>2</v>
      </c>
      <c r="F13" s="123">
        <v>8</v>
      </c>
      <c r="G13" s="122">
        <f t="shared" si="0"/>
        <v>16</v>
      </c>
      <c r="H13" s="678" t="s">
        <v>3634</v>
      </c>
      <c r="I13" s="88"/>
      <c r="J13" s="1032">
        <f t="shared" si="1"/>
        <v>0</v>
      </c>
      <c r="K13" s="95"/>
      <c r="L13" s="95"/>
      <c r="M13" s="95"/>
    </row>
    <row r="14" spans="1:17" s="108" customFormat="1" ht="12.75" x14ac:dyDescent="0.25">
      <c r="A14" s="1003" t="s">
        <v>494</v>
      </c>
      <c r="B14" s="86" t="s">
        <v>920</v>
      </c>
      <c r="C14" s="1746"/>
      <c r="D14" s="46" t="s">
        <v>192</v>
      </c>
      <c r="E14" s="122">
        <v>2</v>
      </c>
      <c r="F14" s="123">
        <v>8</v>
      </c>
      <c r="G14" s="122">
        <f t="shared" si="0"/>
        <v>16</v>
      </c>
      <c r="H14" s="678" t="s">
        <v>3634</v>
      </c>
      <c r="I14" s="88"/>
      <c r="J14" s="1032">
        <f t="shared" si="1"/>
        <v>0</v>
      </c>
      <c r="K14" s="95"/>
      <c r="L14" s="95"/>
      <c r="M14" s="95"/>
    </row>
    <row r="15" spans="1:17" s="108" customFormat="1" ht="12.75" x14ac:dyDescent="0.25">
      <c r="A15" s="1003" t="s">
        <v>495</v>
      </c>
      <c r="B15" s="86" t="s">
        <v>921</v>
      </c>
      <c r="C15" s="1746"/>
      <c r="D15" s="46" t="s">
        <v>195</v>
      </c>
      <c r="E15" s="122">
        <v>2</v>
      </c>
      <c r="F15" s="123">
        <v>8</v>
      </c>
      <c r="G15" s="122">
        <f t="shared" si="0"/>
        <v>16</v>
      </c>
      <c r="H15" s="678" t="s">
        <v>3634</v>
      </c>
      <c r="I15" s="88"/>
      <c r="J15" s="1032">
        <f t="shared" si="1"/>
        <v>0</v>
      </c>
      <c r="K15" s="95"/>
      <c r="L15" s="95"/>
      <c r="M15" s="95"/>
    </row>
    <row r="16" spans="1:17" s="108" customFormat="1" ht="12.75" x14ac:dyDescent="0.25">
      <c r="A16" s="1003" t="s">
        <v>496</v>
      </c>
      <c r="B16" s="86" t="s">
        <v>922</v>
      </c>
      <c r="C16" s="1746"/>
      <c r="D16" s="46" t="s">
        <v>196</v>
      </c>
      <c r="E16" s="122">
        <v>2</v>
      </c>
      <c r="F16" s="123">
        <v>8</v>
      </c>
      <c r="G16" s="122">
        <f t="shared" si="0"/>
        <v>16</v>
      </c>
      <c r="H16" s="678" t="s">
        <v>3634</v>
      </c>
      <c r="I16" s="88"/>
      <c r="J16" s="1032">
        <f t="shared" si="1"/>
        <v>0</v>
      </c>
      <c r="K16" s="95"/>
      <c r="L16" s="95"/>
      <c r="M16" s="95"/>
    </row>
    <row r="17" spans="1:13" s="108" customFormat="1" ht="12.75" x14ac:dyDescent="0.25">
      <c r="A17" s="1003" t="s">
        <v>497</v>
      </c>
      <c r="B17" s="86" t="s">
        <v>923</v>
      </c>
      <c r="C17" s="1746"/>
      <c r="D17" s="46" t="s">
        <v>924</v>
      </c>
      <c r="E17" s="122">
        <v>2</v>
      </c>
      <c r="F17" s="123">
        <v>8</v>
      </c>
      <c r="G17" s="122">
        <f t="shared" si="0"/>
        <v>16</v>
      </c>
      <c r="H17" s="678" t="s">
        <v>3634</v>
      </c>
      <c r="I17" s="88"/>
      <c r="J17" s="1032">
        <f t="shared" si="1"/>
        <v>0</v>
      </c>
      <c r="K17" s="95"/>
      <c r="L17" s="95"/>
      <c r="M17" s="95"/>
    </row>
    <row r="18" spans="1:13" s="108" customFormat="1" ht="12.75" x14ac:dyDescent="0.25">
      <c r="A18" s="1003" t="s">
        <v>498</v>
      </c>
      <c r="B18" s="86" t="s">
        <v>925</v>
      </c>
      <c r="C18" s="1746"/>
      <c r="D18" s="46" t="s">
        <v>926</v>
      </c>
      <c r="E18" s="122">
        <v>2</v>
      </c>
      <c r="F18" s="123">
        <v>8</v>
      </c>
      <c r="G18" s="122">
        <f t="shared" si="0"/>
        <v>16</v>
      </c>
      <c r="H18" s="678" t="s">
        <v>3634</v>
      </c>
      <c r="I18" s="88"/>
      <c r="J18" s="1032">
        <f t="shared" si="1"/>
        <v>0</v>
      </c>
      <c r="K18" s="95"/>
      <c r="L18" s="95"/>
      <c r="M18" s="95"/>
    </row>
    <row r="19" spans="1:13" s="108" customFormat="1" ht="12.75" x14ac:dyDescent="0.25">
      <c r="A19" s="1003" t="s">
        <v>499</v>
      </c>
      <c r="B19" s="86" t="s">
        <v>927</v>
      </c>
      <c r="C19" s="1746"/>
      <c r="D19" s="46" t="s">
        <v>928</v>
      </c>
      <c r="E19" s="122">
        <v>2</v>
      </c>
      <c r="F19" s="123">
        <v>8</v>
      </c>
      <c r="G19" s="122">
        <f t="shared" si="0"/>
        <v>16</v>
      </c>
      <c r="H19" s="678" t="s">
        <v>3634</v>
      </c>
      <c r="I19" s="88"/>
      <c r="J19" s="1032">
        <f t="shared" si="1"/>
        <v>0</v>
      </c>
      <c r="K19" s="95"/>
      <c r="L19" s="95"/>
      <c r="M19" s="95"/>
    </row>
    <row r="20" spans="1:13" s="108" customFormat="1" ht="12.75" x14ac:dyDescent="0.25">
      <c r="A20" s="1003" t="s">
        <v>500</v>
      </c>
      <c r="B20" s="86" t="s">
        <v>929</v>
      </c>
      <c r="C20" s="1746"/>
      <c r="D20" s="46" t="s">
        <v>199</v>
      </c>
      <c r="E20" s="122">
        <v>1</v>
      </c>
      <c r="F20" s="123">
        <v>8</v>
      </c>
      <c r="G20" s="122">
        <f t="shared" si="0"/>
        <v>8</v>
      </c>
      <c r="H20" s="678" t="s">
        <v>3633</v>
      </c>
      <c r="I20" s="88"/>
      <c r="J20" s="1032">
        <f t="shared" si="1"/>
        <v>0</v>
      </c>
      <c r="K20" s="95"/>
      <c r="L20" s="95"/>
      <c r="M20" s="95"/>
    </row>
    <row r="21" spans="1:13" s="108" customFormat="1" ht="12.75" x14ac:dyDescent="0.25">
      <c r="A21" s="1003" t="s">
        <v>501</v>
      </c>
      <c r="B21" s="86" t="s">
        <v>930</v>
      </c>
      <c r="C21" s="1746"/>
      <c r="D21" s="46" t="s">
        <v>1189</v>
      </c>
      <c r="E21" s="122">
        <v>0.25</v>
      </c>
      <c r="F21" s="123">
        <v>8</v>
      </c>
      <c r="G21" s="122">
        <f t="shared" si="0"/>
        <v>2</v>
      </c>
      <c r="H21" s="678"/>
      <c r="I21" s="88"/>
      <c r="J21" s="1032">
        <f t="shared" si="1"/>
        <v>0</v>
      </c>
      <c r="K21" s="95"/>
      <c r="L21" s="95"/>
      <c r="M21" s="95"/>
    </row>
    <row r="22" spans="1:13" s="108" customFormat="1" ht="12.75" x14ac:dyDescent="0.25">
      <c r="A22" s="1003" t="s">
        <v>502</v>
      </c>
      <c r="B22" s="86" t="s">
        <v>931</v>
      </c>
      <c r="C22" s="1746"/>
      <c r="D22" s="46" t="s">
        <v>200</v>
      </c>
      <c r="E22" s="122">
        <v>2</v>
      </c>
      <c r="F22" s="123">
        <v>8</v>
      </c>
      <c r="G22" s="122">
        <f t="shared" si="0"/>
        <v>16</v>
      </c>
      <c r="H22" s="678" t="s">
        <v>3634</v>
      </c>
      <c r="I22" s="88"/>
      <c r="J22" s="1032">
        <f t="shared" si="1"/>
        <v>0</v>
      </c>
      <c r="K22" s="95"/>
      <c r="L22" s="95"/>
      <c r="M22" s="95"/>
    </row>
    <row r="23" spans="1:13" s="108" customFormat="1" ht="12.75" x14ac:dyDescent="0.25">
      <c r="A23" s="1003" t="s">
        <v>503</v>
      </c>
      <c r="B23" s="86" t="s">
        <v>932</v>
      </c>
      <c r="C23" s="1746"/>
      <c r="D23" s="46" t="s">
        <v>202</v>
      </c>
      <c r="E23" s="122">
        <v>2</v>
      </c>
      <c r="F23" s="123">
        <v>8</v>
      </c>
      <c r="G23" s="122">
        <f t="shared" si="0"/>
        <v>16</v>
      </c>
      <c r="H23" s="678" t="s">
        <v>3634</v>
      </c>
      <c r="I23" s="88"/>
      <c r="J23" s="1032">
        <f t="shared" si="1"/>
        <v>0</v>
      </c>
      <c r="K23" s="95"/>
      <c r="L23" s="95"/>
      <c r="M23" s="95"/>
    </row>
    <row r="24" spans="1:13" s="108" customFormat="1" ht="12.75" x14ac:dyDescent="0.25">
      <c r="A24" s="1003" t="s">
        <v>504</v>
      </c>
      <c r="B24" s="86" t="s">
        <v>933</v>
      </c>
      <c r="C24" s="1746"/>
      <c r="D24" s="46" t="s">
        <v>203</v>
      </c>
      <c r="E24" s="122">
        <v>2</v>
      </c>
      <c r="F24" s="123">
        <v>8</v>
      </c>
      <c r="G24" s="122">
        <f t="shared" si="0"/>
        <v>16</v>
      </c>
      <c r="H24" s="678" t="s">
        <v>3634</v>
      </c>
      <c r="I24" s="88"/>
      <c r="J24" s="1032">
        <f t="shared" si="1"/>
        <v>0</v>
      </c>
      <c r="K24" s="95"/>
      <c r="L24" s="95"/>
      <c r="M24" s="95"/>
    </row>
    <row r="25" spans="1:13" s="108" customFormat="1" ht="12.75" x14ac:dyDescent="0.25">
      <c r="A25" s="1003" t="s">
        <v>505</v>
      </c>
      <c r="B25" s="86" t="s">
        <v>934</v>
      </c>
      <c r="C25" s="1746"/>
      <c r="D25" s="46" t="s">
        <v>189</v>
      </c>
      <c r="E25" s="122">
        <v>2</v>
      </c>
      <c r="F25" s="123">
        <v>8</v>
      </c>
      <c r="G25" s="122">
        <f t="shared" si="0"/>
        <v>16</v>
      </c>
      <c r="H25" s="678" t="s">
        <v>3634</v>
      </c>
      <c r="I25" s="88"/>
      <c r="J25" s="1032">
        <f t="shared" si="1"/>
        <v>0</v>
      </c>
      <c r="K25" s="95"/>
      <c r="L25" s="95"/>
      <c r="M25" s="95"/>
    </row>
    <row r="26" spans="1:13" s="108" customFormat="1" ht="12.75" x14ac:dyDescent="0.25">
      <c r="A26" s="1003" t="s">
        <v>506</v>
      </c>
      <c r="B26" s="86" t="s">
        <v>935</v>
      </c>
      <c r="C26" s="1746"/>
      <c r="D26" s="46" t="s">
        <v>207</v>
      </c>
      <c r="E26" s="122">
        <v>2</v>
      </c>
      <c r="F26" s="123">
        <v>8</v>
      </c>
      <c r="G26" s="122">
        <f t="shared" si="0"/>
        <v>16</v>
      </c>
      <c r="H26" s="678" t="s">
        <v>3634</v>
      </c>
      <c r="I26" s="88"/>
      <c r="J26" s="1032">
        <f t="shared" si="1"/>
        <v>0</v>
      </c>
      <c r="K26" s="95"/>
      <c r="L26" s="95"/>
      <c r="M26" s="95"/>
    </row>
    <row r="27" spans="1:13" s="108" customFormat="1" ht="12.75" x14ac:dyDescent="0.25">
      <c r="A27" s="1003" t="s">
        <v>507</v>
      </c>
      <c r="B27" s="86" t="s">
        <v>937</v>
      </c>
      <c r="C27" s="1746"/>
      <c r="D27" s="46" t="s">
        <v>936</v>
      </c>
      <c r="E27" s="122">
        <v>2</v>
      </c>
      <c r="F27" s="123">
        <v>8</v>
      </c>
      <c r="G27" s="122">
        <f t="shared" si="0"/>
        <v>16</v>
      </c>
      <c r="H27" s="678" t="s">
        <v>3634</v>
      </c>
      <c r="I27" s="88"/>
      <c r="J27" s="1032">
        <f t="shared" si="1"/>
        <v>0</v>
      </c>
      <c r="K27" s="95"/>
      <c r="L27" s="95"/>
      <c r="M27" s="95"/>
    </row>
    <row r="28" spans="1:13" s="108" customFormat="1" ht="12.75" x14ac:dyDescent="0.25">
      <c r="A28" s="1003" t="s">
        <v>508</v>
      </c>
      <c r="B28" s="86" t="s">
        <v>939</v>
      </c>
      <c r="C28" s="1746"/>
      <c r="D28" s="46" t="s">
        <v>938</v>
      </c>
      <c r="E28" s="122">
        <v>2</v>
      </c>
      <c r="F28" s="123">
        <v>8</v>
      </c>
      <c r="G28" s="122">
        <f t="shared" si="0"/>
        <v>16</v>
      </c>
      <c r="H28" s="678" t="s">
        <v>3634</v>
      </c>
      <c r="I28" s="88"/>
      <c r="J28" s="1032">
        <f t="shared" si="1"/>
        <v>0</v>
      </c>
      <c r="K28" s="95"/>
      <c r="L28" s="95"/>
      <c r="M28" s="95"/>
    </row>
    <row r="29" spans="1:13" s="108" customFormat="1" ht="12.75" x14ac:dyDescent="0.25">
      <c r="A29" s="1003" t="s">
        <v>509</v>
      </c>
      <c r="B29" s="86" t="s">
        <v>941</v>
      </c>
      <c r="C29" s="1746"/>
      <c r="D29" s="46" t="s">
        <v>940</v>
      </c>
      <c r="E29" s="122">
        <v>2</v>
      </c>
      <c r="F29" s="123">
        <v>8</v>
      </c>
      <c r="G29" s="122">
        <f t="shared" si="0"/>
        <v>16</v>
      </c>
      <c r="H29" s="678" t="s">
        <v>3634</v>
      </c>
      <c r="I29" s="88"/>
      <c r="J29" s="1032">
        <f t="shared" si="1"/>
        <v>0</v>
      </c>
      <c r="K29" s="95"/>
      <c r="L29" s="95"/>
      <c r="M29" s="95"/>
    </row>
    <row r="30" spans="1:13" s="108" customFormat="1" ht="12.75" x14ac:dyDescent="0.25">
      <c r="A30" s="1013" t="s">
        <v>510</v>
      </c>
      <c r="B30" s="89" t="s">
        <v>2619</v>
      </c>
      <c r="C30" s="1746"/>
      <c r="D30" s="90" t="s">
        <v>942</v>
      </c>
      <c r="E30" s="474">
        <v>2</v>
      </c>
      <c r="F30" s="475">
        <v>8</v>
      </c>
      <c r="G30" s="474">
        <f t="shared" si="0"/>
        <v>16</v>
      </c>
      <c r="H30" s="679" t="s">
        <v>3634</v>
      </c>
      <c r="I30" s="88"/>
      <c r="J30" s="1032">
        <f t="shared" si="1"/>
        <v>0</v>
      </c>
      <c r="K30" s="95"/>
      <c r="L30" s="95"/>
      <c r="M30" s="95"/>
    </row>
    <row r="31" spans="1:13" s="108" customFormat="1" ht="13.5" thickBot="1" x14ac:dyDescent="0.3">
      <c r="A31" s="1005" t="s">
        <v>511</v>
      </c>
      <c r="B31" s="751" t="s">
        <v>3388</v>
      </c>
      <c r="C31" s="1747"/>
      <c r="D31" s="485" t="s">
        <v>3387</v>
      </c>
      <c r="E31" s="1033">
        <v>2</v>
      </c>
      <c r="F31" s="1034">
        <v>8</v>
      </c>
      <c r="G31" s="1033">
        <f t="shared" si="0"/>
        <v>16</v>
      </c>
      <c r="H31" s="754" t="s">
        <v>3634</v>
      </c>
      <c r="I31" s="1006"/>
      <c r="J31" s="1035">
        <f t="shared" si="1"/>
        <v>0</v>
      </c>
      <c r="K31" s="95"/>
      <c r="L31" s="95"/>
      <c r="M31" s="95"/>
    </row>
    <row r="32" spans="1:13" s="108" customFormat="1" ht="12.75" x14ac:dyDescent="0.25">
      <c r="A32" s="886"/>
      <c r="B32" s="1556" t="s">
        <v>4338</v>
      </c>
      <c r="C32" s="1556"/>
      <c r="D32" s="1556"/>
      <c r="E32" s="1556"/>
      <c r="F32" s="1556"/>
      <c r="G32" s="1556"/>
      <c r="H32" s="1556"/>
      <c r="I32" s="1556"/>
      <c r="J32" s="1557"/>
      <c r="K32" s="127"/>
      <c r="L32" s="95"/>
      <c r="M32" s="95"/>
    </row>
    <row r="33" spans="1:13" s="409" customFormat="1" ht="39" thickBot="1" x14ac:dyDescent="0.3">
      <c r="A33" s="867" t="s">
        <v>512</v>
      </c>
      <c r="B33" s="1569" t="s">
        <v>4339</v>
      </c>
      <c r="C33" s="1569"/>
      <c r="D33" s="399" t="s">
        <v>4340</v>
      </c>
      <c r="E33" s="403">
        <v>2</v>
      </c>
      <c r="F33" s="471">
        <v>1</v>
      </c>
      <c r="G33" s="1033">
        <f t="shared" si="0"/>
        <v>2</v>
      </c>
      <c r="H33" s="1397" t="s">
        <v>3634</v>
      </c>
      <c r="I33" s="1380"/>
      <c r="J33" s="1381">
        <f>F33*G33*ROUND(I33, 2)</f>
        <v>0</v>
      </c>
      <c r="K33" s="410"/>
      <c r="L33" s="340"/>
      <c r="M33" s="410"/>
    </row>
    <row r="34" spans="1:13" s="409" customFormat="1" ht="15" customHeight="1" thickBot="1" x14ac:dyDescent="0.3">
      <c r="A34" s="92"/>
      <c r="B34" s="92"/>
      <c r="C34" s="92"/>
      <c r="D34" s="93"/>
      <c r="E34" s="94"/>
      <c r="F34" s="94"/>
      <c r="G34" s="94"/>
      <c r="H34" s="94"/>
      <c r="I34" s="1037" t="s">
        <v>76</v>
      </c>
      <c r="J34" s="1016">
        <f>SUM(J7:J31,J33)</f>
        <v>0</v>
      </c>
      <c r="K34" s="410"/>
      <c r="L34" s="340"/>
      <c r="M34" s="410"/>
    </row>
    <row r="35" spans="1:13" s="409" customFormat="1" ht="15" customHeight="1" x14ac:dyDescent="0.25">
      <c r="A35" s="410"/>
      <c r="B35" s="410"/>
      <c r="C35" s="410"/>
      <c r="D35" s="410"/>
      <c r="E35" s="340"/>
      <c r="F35" s="340"/>
      <c r="G35" s="340"/>
      <c r="H35" s="340"/>
      <c r="I35" s="410"/>
      <c r="J35" s="410"/>
      <c r="K35" s="410"/>
      <c r="L35" s="340"/>
      <c r="M35" s="410"/>
    </row>
    <row r="36" spans="1:13" s="409" customFormat="1" ht="15" customHeight="1" x14ac:dyDescent="0.25">
      <c r="A36" s="410"/>
      <c r="B36" s="410"/>
      <c r="C36" s="410"/>
      <c r="D36" s="410"/>
      <c r="E36" s="340"/>
      <c r="F36" s="340"/>
      <c r="G36" s="340"/>
      <c r="H36" s="340"/>
      <c r="I36" s="410"/>
      <c r="J36" s="410"/>
      <c r="K36" s="81"/>
      <c r="L36" s="1465"/>
      <c r="M36" s="81"/>
    </row>
    <row r="37" spans="1:13" s="409" customFormat="1" ht="15" customHeight="1" x14ac:dyDescent="0.25">
      <c r="A37" s="410"/>
      <c r="B37" s="410"/>
      <c r="C37" s="410"/>
      <c r="D37" s="410"/>
      <c r="E37" s="340"/>
      <c r="F37" s="340"/>
      <c r="G37" s="340"/>
      <c r="H37" s="340"/>
      <c r="I37" s="410"/>
      <c r="J37" s="410"/>
      <c r="K37" s="81"/>
      <c r="L37" s="1465"/>
      <c r="M37" s="81"/>
    </row>
    <row r="38" spans="1:13" s="409" customFormat="1" ht="15" customHeight="1" x14ac:dyDescent="0.25">
      <c r="A38" s="81"/>
      <c r="B38" s="81"/>
      <c r="C38" s="81"/>
      <c r="D38" s="81"/>
      <c r="E38" s="1465"/>
      <c r="F38" s="1465"/>
      <c r="G38" s="1465"/>
      <c r="H38" s="1465"/>
      <c r="I38" s="81"/>
      <c r="J38" s="81"/>
      <c r="K38" s="81"/>
      <c r="L38" s="1465"/>
      <c r="M38" s="81"/>
    </row>
    <row r="39" spans="1:13" s="409" customFormat="1" ht="15" customHeight="1" x14ac:dyDescent="0.25">
      <c r="A39" s="81"/>
      <c r="B39" s="81"/>
      <c r="C39" s="81"/>
      <c r="D39" s="81"/>
      <c r="E39" s="1465"/>
      <c r="F39" s="1465"/>
      <c r="G39" s="1465"/>
      <c r="H39" s="1465"/>
      <c r="I39" s="81"/>
      <c r="J39" s="81"/>
      <c r="K39" s="81"/>
      <c r="L39" s="1465"/>
      <c r="M39" s="81"/>
    </row>
    <row r="40" spans="1:13" s="409" customFormat="1" ht="15" customHeight="1" x14ac:dyDescent="0.25">
      <c r="A40" s="81"/>
      <c r="B40" s="81"/>
      <c r="C40" s="81"/>
      <c r="D40" s="81"/>
      <c r="E40" s="1465"/>
      <c r="F40" s="1465"/>
      <c r="G40" s="1465"/>
      <c r="H40" s="1465"/>
      <c r="I40" s="81"/>
      <c r="J40" s="81"/>
      <c r="K40" s="81"/>
      <c r="L40" s="1465"/>
      <c r="M40" s="81"/>
    </row>
    <row r="41" spans="1:13" s="409" customFormat="1" ht="15" customHeight="1" x14ac:dyDescent="0.25">
      <c r="A41" s="81"/>
      <c r="B41" s="81"/>
      <c r="C41" s="81"/>
      <c r="D41" s="81"/>
      <c r="E41" s="1465"/>
      <c r="F41" s="1465"/>
      <c r="G41" s="1465"/>
      <c r="H41" s="1465"/>
      <c r="I41" s="81"/>
      <c r="J41" s="81"/>
      <c r="K41" s="81"/>
      <c r="L41" s="1465"/>
      <c r="M41" s="81"/>
    </row>
    <row r="42" spans="1:13" s="409" customFormat="1" ht="15" customHeight="1" x14ac:dyDescent="0.25">
      <c r="A42" s="81"/>
      <c r="B42" s="81"/>
      <c r="C42" s="81"/>
      <c r="D42" s="81"/>
      <c r="E42" s="1465"/>
      <c r="F42" s="1465"/>
      <c r="G42" s="1465"/>
      <c r="H42" s="1465"/>
      <c r="I42" s="81"/>
      <c r="J42" s="81"/>
      <c r="K42" s="81"/>
      <c r="L42" s="1465"/>
      <c r="M42" s="81"/>
    </row>
    <row r="43" spans="1:13" s="409" customFormat="1" ht="15" customHeight="1" x14ac:dyDescent="0.25">
      <c r="A43" s="81"/>
      <c r="B43" s="81"/>
      <c r="C43" s="81"/>
      <c r="D43" s="81"/>
      <c r="E43" s="1465"/>
      <c r="F43" s="1465"/>
      <c r="G43" s="1465"/>
      <c r="H43" s="1465"/>
      <c r="I43" s="81"/>
      <c r="J43" s="81"/>
      <c r="K43" s="81"/>
      <c r="L43" s="1465"/>
      <c r="M43" s="81"/>
    </row>
    <row r="44" spans="1:13" s="409" customFormat="1" ht="15" customHeight="1" x14ac:dyDescent="0.25">
      <c r="A44" s="81"/>
      <c r="B44" s="81"/>
      <c r="C44" s="81"/>
      <c r="D44" s="81"/>
      <c r="E44" s="1465"/>
      <c r="F44" s="1465"/>
      <c r="G44" s="1465"/>
      <c r="H44" s="1465"/>
      <c r="I44" s="81"/>
      <c r="J44" s="81"/>
      <c r="K44" s="81"/>
      <c r="L44" s="1465"/>
      <c r="M44" s="81"/>
    </row>
    <row r="45" spans="1:13" s="409" customFormat="1" x14ac:dyDescent="0.25">
      <c r="A45" s="81"/>
      <c r="B45" s="81"/>
      <c r="C45" s="81"/>
      <c r="D45" s="81"/>
      <c r="E45" s="1465"/>
      <c r="F45" s="1465"/>
      <c r="G45" s="1465"/>
      <c r="H45" s="1465"/>
      <c r="I45" s="81"/>
      <c r="J45" s="81"/>
      <c r="K45" s="81"/>
      <c r="L45" s="1465"/>
      <c r="M45" s="81"/>
    </row>
    <row r="46" spans="1:13" s="409" customFormat="1" x14ac:dyDescent="0.25">
      <c r="A46" s="81"/>
      <c r="B46" s="81"/>
      <c r="C46" s="81"/>
      <c r="D46" s="81"/>
      <c r="E46" s="1465"/>
      <c r="F46" s="1465"/>
      <c r="G46" s="1465"/>
      <c r="H46" s="1465"/>
      <c r="I46" s="81"/>
      <c r="J46" s="81"/>
      <c r="K46" s="81"/>
      <c r="L46" s="1465"/>
      <c r="M46" s="81"/>
    </row>
    <row r="47" spans="1:13" s="409" customFormat="1" x14ac:dyDescent="0.25">
      <c r="A47" s="81"/>
      <c r="B47" s="81"/>
      <c r="C47" s="81"/>
      <c r="D47" s="81"/>
      <c r="E47" s="1465"/>
      <c r="F47" s="1465"/>
      <c r="G47" s="1465"/>
      <c r="H47" s="1465"/>
      <c r="I47" s="81"/>
      <c r="J47" s="81"/>
      <c r="K47" s="81"/>
      <c r="L47" s="1465"/>
      <c r="M47" s="81"/>
    </row>
    <row r="48" spans="1:13" s="409" customFormat="1" ht="11.25" customHeight="1" x14ac:dyDescent="0.25">
      <c r="A48" s="81"/>
      <c r="B48" s="81"/>
      <c r="C48" s="81"/>
      <c r="D48" s="81"/>
      <c r="E48" s="1465"/>
      <c r="F48" s="1465"/>
      <c r="G48" s="1465"/>
      <c r="H48" s="1465"/>
      <c r="I48" s="81"/>
      <c r="J48" s="81"/>
      <c r="K48" s="81"/>
      <c r="L48" s="1465"/>
      <c r="M48" s="81"/>
    </row>
    <row r="49" spans="1:13" s="409" customFormat="1" x14ac:dyDescent="0.25">
      <c r="A49" s="81"/>
      <c r="B49" s="81"/>
      <c r="C49" s="81"/>
      <c r="D49" s="81"/>
      <c r="E49" s="1465"/>
      <c r="F49" s="1465"/>
      <c r="G49" s="1465"/>
      <c r="H49" s="1465"/>
      <c r="I49" s="81"/>
      <c r="J49" s="81"/>
      <c r="K49" s="81"/>
      <c r="L49" s="1465"/>
      <c r="M49" s="81"/>
    </row>
    <row r="50" spans="1:13" s="409" customFormat="1" x14ac:dyDescent="0.25">
      <c r="A50" s="81"/>
      <c r="B50" s="81"/>
      <c r="C50" s="81"/>
      <c r="D50" s="81"/>
      <c r="E50" s="1465"/>
      <c r="F50" s="1465"/>
      <c r="G50" s="1465"/>
      <c r="H50" s="1465"/>
      <c r="I50" s="81"/>
      <c r="J50" s="81"/>
      <c r="K50" s="81"/>
      <c r="L50" s="1465"/>
      <c r="M50" s="81"/>
    </row>
    <row r="51" spans="1:13" s="409" customFormat="1" x14ac:dyDescent="0.25">
      <c r="A51" s="81"/>
      <c r="B51" s="81"/>
      <c r="C51" s="81"/>
      <c r="D51" s="81"/>
      <c r="E51" s="1465"/>
      <c r="F51" s="1465"/>
      <c r="G51" s="1465"/>
      <c r="H51" s="1465"/>
      <c r="I51" s="81"/>
      <c r="J51" s="81"/>
      <c r="K51" s="81"/>
      <c r="L51" s="1465"/>
      <c r="M51" s="81"/>
    </row>
    <row r="52" spans="1:13" s="409" customFormat="1" x14ac:dyDescent="0.25">
      <c r="A52" s="81"/>
      <c r="B52" s="81"/>
      <c r="C52" s="81"/>
      <c r="D52" s="81"/>
      <c r="E52" s="1465"/>
      <c r="F52" s="1465"/>
      <c r="G52" s="1465"/>
      <c r="H52" s="1465"/>
      <c r="I52" s="81"/>
      <c r="J52" s="81"/>
      <c r="K52" s="81"/>
      <c r="L52" s="1465"/>
      <c r="M52" s="81"/>
    </row>
    <row r="53" spans="1:13" s="409" customFormat="1" x14ac:dyDescent="0.25">
      <c r="A53" s="81"/>
      <c r="B53" s="81"/>
      <c r="C53" s="81"/>
      <c r="D53" s="81"/>
      <c r="E53" s="1465"/>
      <c r="F53" s="1465"/>
      <c r="G53" s="1465"/>
      <c r="H53" s="1465"/>
      <c r="I53" s="81"/>
      <c r="J53" s="81"/>
      <c r="K53" s="81"/>
      <c r="L53" s="1465"/>
      <c r="M53" s="81"/>
    </row>
    <row r="54" spans="1:13" s="409" customFormat="1" x14ac:dyDescent="0.25">
      <c r="A54" s="81"/>
      <c r="B54" s="81"/>
      <c r="C54" s="81"/>
      <c r="D54" s="81"/>
      <c r="E54" s="1465"/>
      <c r="F54" s="1465"/>
      <c r="G54" s="1465"/>
      <c r="H54" s="1465"/>
      <c r="I54" s="81"/>
      <c r="J54" s="81"/>
      <c r="K54" s="81"/>
      <c r="L54" s="1465"/>
      <c r="M54" s="81"/>
    </row>
  </sheetData>
  <sheetProtection algorithmName="SHA-512" hashValue="qICDu2NEj4i9O2Mb8XkTJ3yjN24mLBQ6zTaRbscqwxdwqipu72AetZ4K9OzRN2kSMopeoUGx1Dlofm+IgjQnZg==" saltValue="AtfTWABAm76vMvoSusdjBA==" spinCount="100000" sheet="1" objects="1" scenarios="1" sort="0" autoFilter="0" pivotTables="0"/>
  <mergeCells count="10">
    <mergeCell ref="B32:J32"/>
    <mergeCell ref="B33:C33"/>
    <mergeCell ref="A6:C6"/>
    <mergeCell ref="D6:J6"/>
    <mergeCell ref="C7:C31"/>
    <mergeCell ref="A1:D1"/>
    <mergeCell ref="E1:J1"/>
    <mergeCell ref="A2:J2"/>
    <mergeCell ref="A3:J3"/>
    <mergeCell ref="A4:J4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4">
    <tabColor rgb="FFFF0000"/>
    <pageSetUpPr fitToPage="1"/>
  </sheetPr>
  <dimension ref="A1:R46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03" customWidth="1"/>
    <col min="2" max="2" width="10.7109375" style="103" customWidth="1"/>
    <col min="3" max="3" width="12.7109375" style="103" customWidth="1"/>
    <col min="4" max="4" width="70.7109375" style="103" customWidth="1"/>
    <col min="5" max="6" width="8.7109375" style="1463" customWidth="1"/>
    <col min="7" max="7" width="13.7109375" style="1463" customWidth="1"/>
    <col min="8" max="8" width="15.7109375" style="1463" customWidth="1"/>
    <col min="9" max="9" width="14.7109375" style="103" customWidth="1"/>
    <col min="10" max="10" width="15.7109375" style="103" customWidth="1"/>
    <col min="11" max="11" width="10.42578125" style="103" customWidth="1"/>
    <col min="12" max="12" width="16.85546875" style="103" customWidth="1"/>
    <col min="13" max="13" width="17.7109375" style="1463" customWidth="1"/>
    <col min="14" max="14" width="9.7109375" style="103" customWidth="1"/>
    <col min="15" max="16384" width="9.140625" style="103"/>
  </cols>
  <sheetData>
    <row r="1" spans="1:18" s="102" customFormat="1" ht="54" customHeight="1" x14ac:dyDescent="0.25">
      <c r="A1" s="1686"/>
      <c r="B1" s="1686"/>
      <c r="C1" s="1686"/>
      <c r="D1" s="1686"/>
      <c r="E1" s="1687" t="s">
        <v>2645</v>
      </c>
      <c r="F1" s="1687"/>
      <c r="G1" s="1687"/>
      <c r="H1" s="1687"/>
      <c r="I1" s="1687"/>
      <c r="J1" s="1687"/>
      <c r="K1" s="99"/>
      <c r="L1" s="100"/>
      <c r="M1" s="101"/>
      <c r="N1" s="103"/>
    </row>
    <row r="2" spans="1:18" s="102" customFormat="1" ht="15.75" customHeight="1" x14ac:dyDescent="0.25">
      <c r="A2" s="1540" t="s">
        <v>862</v>
      </c>
      <c r="B2" s="1540"/>
      <c r="C2" s="1540"/>
      <c r="D2" s="1540"/>
      <c r="E2" s="1540"/>
      <c r="F2" s="1540"/>
      <c r="G2" s="1540"/>
      <c r="H2" s="1540"/>
      <c r="I2" s="1540"/>
      <c r="J2" s="1540"/>
      <c r="K2" s="103"/>
      <c r="L2" s="103"/>
      <c r="M2" s="1463"/>
      <c r="N2" s="103"/>
    </row>
    <row r="3" spans="1:18" s="102" customFormat="1" ht="15.75" customHeight="1" x14ac:dyDescent="0.25">
      <c r="A3" s="1540" t="s">
        <v>943</v>
      </c>
      <c r="B3" s="1540"/>
      <c r="C3" s="1540"/>
      <c r="D3" s="1540"/>
      <c r="E3" s="1540"/>
      <c r="F3" s="1540"/>
      <c r="G3" s="1540"/>
      <c r="H3" s="1540"/>
      <c r="I3" s="1540"/>
      <c r="J3" s="1540"/>
      <c r="K3" s="103"/>
      <c r="L3" s="103"/>
      <c r="M3" s="1463"/>
      <c r="N3" s="103"/>
    </row>
    <row r="4" spans="1:18" s="102" customFormat="1" ht="15" customHeight="1" thickBot="1" x14ac:dyDescent="0.3">
      <c r="A4" s="1688"/>
      <c r="B4" s="1688"/>
      <c r="C4" s="1688"/>
      <c r="D4" s="1688"/>
      <c r="E4" s="1688"/>
      <c r="F4" s="1688"/>
      <c r="G4" s="1688"/>
      <c r="H4" s="1688"/>
      <c r="I4" s="1688"/>
      <c r="J4" s="1688"/>
      <c r="K4" s="103"/>
      <c r="L4" s="103"/>
      <c r="M4" s="1463"/>
      <c r="N4" s="103"/>
    </row>
    <row r="5" spans="1:18" s="116" customFormat="1" ht="60" customHeight="1" thickBot="1" x14ac:dyDescent="0.3">
      <c r="A5" s="1315" t="s">
        <v>486</v>
      </c>
      <c r="B5" s="1316" t="s">
        <v>0</v>
      </c>
      <c r="C5" s="1317" t="s">
        <v>1</v>
      </c>
      <c r="D5" s="1316" t="s">
        <v>2</v>
      </c>
      <c r="E5" s="1318" t="s">
        <v>2726</v>
      </c>
      <c r="F5" s="1318" t="s">
        <v>760</v>
      </c>
      <c r="G5" s="1318" t="s">
        <v>761</v>
      </c>
      <c r="H5" s="1318" t="s">
        <v>762</v>
      </c>
      <c r="I5" s="1318" t="s">
        <v>4409</v>
      </c>
      <c r="J5" s="1319" t="s">
        <v>4410</v>
      </c>
      <c r="K5" s="104"/>
      <c r="L5" s="104"/>
      <c r="M5" s="115"/>
      <c r="N5" s="124"/>
      <c r="O5" s="105"/>
      <c r="P5" s="105"/>
      <c r="Q5" s="105"/>
      <c r="R5" s="105"/>
    </row>
    <row r="6" spans="1:18" s="108" customFormat="1" ht="13.5" thickBot="1" x14ac:dyDescent="0.3">
      <c r="A6" s="1748"/>
      <c r="B6" s="1749"/>
      <c r="C6" s="1749"/>
      <c r="D6" s="1732" t="s">
        <v>944</v>
      </c>
      <c r="E6" s="1733"/>
      <c r="F6" s="1733"/>
      <c r="G6" s="1733"/>
      <c r="H6" s="1733"/>
      <c r="I6" s="1733"/>
      <c r="J6" s="1742"/>
      <c r="K6" s="106"/>
      <c r="L6" s="106"/>
      <c r="M6" s="107"/>
      <c r="N6" s="94"/>
    </row>
    <row r="7" spans="1:18" s="108" customFormat="1" ht="12.75" x14ac:dyDescent="0.25">
      <c r="A7" s="1003" t="s">
        <v>487</v>
      </c>
      <c r="B7" s="86" t="s">
        <v>945</v>
      </c>
      <c r="C7" s="1754" t="s">
        <v>946</v>
      </c>
      <c r="D7" s="46" t="s">
        <v>947</v>
      </c>
      <c r="E7" s="87">
        <v>2</v>
      </c>
      <c r="F7" s="28">
        <v>4</v>
      </c>
      <c r="G7" s="87">
        <f>F7*E7</f>
        <v>8</v>
      </c>
      <c r="H7" s="678" t="s">
        <v>3634</v>
      </c>
      <c r="I7" s="1551" t="s">
        <v>19</v>
      </c>
      <c r="J7" s="1552"/>
      <c r="K7" s="95"/>
      <c r="L7" s="125"/>
      <c r="M7" s="95"/>
      <c r="N7" s="94"/>
    </row>
    <row r="8" spans="1:18" s="108" customFormat="1" ht="12.75" x14ac:dyDescent="0.25">
      <c r="A8" s="1003" t="s">
        <v>488</v>
      </c>
      <c r="B8" s="86" t="s">
        <v>948</v>
      </c>
      <c r="C8" s="1743"/>
      <c r="D8" s="46" t="s">
        <v>949</v>
      </c>
      <c r="E8" s="87">
        <v>2</v>
      </c>
      <c r="F8" s="28">
        <v>4</v>
      </c>
      <c r="G8" s="87">
        <f t="shared" ref="G8:G23" si="0">F8*E8</f>
        <v>8</v>
      </c>
      <c r="H8" s="678" t="s">
        <v>3634</v>
      </c>
      <c r="I8" s="1551" t="s">
        <v>19</v>
      </c>
      <c r="J8" s="1552"/>
      <c r="K8" s="95"/>
      <c r="L8" s="125"/>
      <c r="M8" s="95"/>
      <c r="N8" s="94"/>
    </row>
    <row r="9" spans="1:18" s="108" customFormat="1" ht="12.75" x14ac:dyDescent="0.25">
      <c r="A9" s="1003" t="s">
        <v>489</v>
      </c>
      <c r="B9" s="86" t="s">
        <v>950</v>
      </c>
      <c r="C9" s="1743"/>
      <c r="D9" s="46" t="s">
        <v>21</v>
      </c>
      <c r="E9" s="87">
        <v>2</v>
      </c>
      <c r="F9" s="28">
        <v>4</v>
      </c>
      <c r="G9" s="87">
        <f t="shared" si="0"/>
        <v>8</v>
      </c>
      <c r="H9" s="678" t="s">
        <v>3634</v>
      </c>
      <c r="I9" s="1551" t="s">
        <v>19</v>
      </c>
      <c r="J9" s="1552"/>
      <c r="K9" s="95"/>
      <c r="L9" s="125"/>
      <c r="M9" s="95"/>
      <c r="N9" s="94"/>
    </row>
    <row r="10" spans="1:18" s="108" customFormat="1" ht="12.75" x14ac:dyDescent="0.25">
      <c r="A10" s="1003" t="s">
        <v>490</v>
      </c>
      <c r="B10" s="86" t="s">
        <v>951</v>
      </c>
      <c r="C10" s="1743"/>
      <c r="D10" s="46" t="s">
        <v>23</v>
      </c>
      <c r="E10" s="87">
        <v>2</v>
      </c>
      <c r="F10" s="28">
        <v>4</v>
      </c>
      <c r="G10" s="87">
        <f t="shared" si="0"/>
        <v>8</v>
      </c>
      <c r="H10" s="678" t="s">
        <v>3634</v>
      </c>
      <c r="I10" s="1551" t="s">
        <v>19</v>
      </c>
      <c r="J10" s="1552"/>
      <c r="K10" s="95"/>
      <c r="L10" s="125"/>
      <c r="M10" s="95"/>
      <c r="N10" s="94"/>
    </row>
    <row r="11" spans="1:18" s="108" customFormat="1" ht="12.75" x14ac:dyDescent="0.25">
      <c r="A11" s="1003" t="s">
        <v>491</v>
      </c>
      <c r="B11" s="86" t="s">
        <v>952</v>
      </c>
      <c r="C11" s="1743"/>
      <c r="D11" s="46" t="s">
        <v>424</v>
      </c>
      <c r="E11" s="87">
        <v>2</v>
      </c>
      <c r="F11" s="28">
        <v>4</v>
      </c>
      <c r="G11" s="87">
        <f t="shared" si="0"/>
        <v>8</v>
      </c>
      <c r="H11" s="678" t="s">
        <v>3634</v>
      </c>
      <c r="I11" s="88"/>
      <c r="J11" s="1004">
        <f t="shared" ref="J11:J23" si="1">ROUND(I11,2)*G11</f>
        <v>0</v>
      </c>
      <c r="K11" s="95"/>
      <c r="L11" s="125"/>
      <c r="M11" s="95"/>
      <c r="N11" s="94"/>
    </row>
    <row r="12" spans="1:18" s="108" customFormat="1" ht="12.75" x14ac:dyDescent="0.25">
      <c r="A12" s="1003" t="s">
        <v>492</v>
      </c>
      <c r="B12" s="86" t="s">
        <v>953</v>
      </c>
      <c r="C12" s="1743"/>
      <c r="D12" s="46" t="s">
        <v>954</v>
      </c>
      <c r="E12" s="87">
        <v>2</v>
      </c>
      <c r="F12" s="28">
        <v>4</v>
      </c>
      <c r="G12" s="87">
        <f t="shared" si="0"/>
        <v>8</v>
      </c>
      <c r="H12" s="678" t="s">
        <v>3634</v>
      </c>
      <c r="I12" s="88"/>
      <c r="J12" s="1004">
        <f t="shared" si="1"/>
        <v>0</v>
      </c>
      <c r="K12" s="95"/>
      <c r="L12" s="125"/>
      <c r="M12" s="95"/>
      <c r="N12" s="94"/>
    </row>
    <row r="13" spans="1:18" s="108" customFormat="1" ht="12.75" x14ac:dyDescent="0.25">
      <c r="A13" s="1003" t="s">
        <v>493</v>
      </c>
      <c r="B13" s="86" t="s">
        <v>955</v>
      </c>
      <c r="C13" s="1743"/>
      <c r="D13" s="46" t="s">
        <v>956</v>
      </c>
      <c r="E13" s="87">
        <v>2</v>
      </c>
      <c r="F13" s="87">
        <v>4</v>
      </c>
      <c r="G13" s="87">
        <f t="shared" si="0"/>
        <v>8</v>
      </c>
      <c r="H13" s="678" t="s">
        <v>3634</v>
      </c>
      <c r="I13" s="88"/>
      <c r="J13" s="1004">
        <f t="shared" si="1"/>
        <v>0</v>
      </c>
      <c r="K13" s="95"/>
      <c r="L13" s="125"/>
      <c r="M13" s="95"/>
      <c r="N13" s="94"/>
    </row>
    <row r="14" spans="1:18" s="108" customFormat="1" ht="12.75" x14ac:dyDescent="0.25">
      <c r="A14" s="1003" t="s">
        <v>494</v>
      </c>
      <c r="B14" s="86" t="s">
        <v>957</v>
      </c>
      <c r="C14" s="1743"/>
      <c r="D14" s="46" t="s">
        <v>313</v>
      </c>
      <c r="E14" s="87">
        <v>2</v>
      </c>
      <c r="F14" s="28">
        <v>4</v>
      </c>
      <c r="G14" s="87">
        <f t="shared" si="0"/>
        <v>8</v>
      </c>
      <c r="H14" s="678" t="s">
        <v>3634</v>
      </c>
      <c r="I14" s="88"/>
      <c r="J14" s="1004">
        <f t="shared" si="1"/>
        <v>0</v>
      </c>
      <c r="K14" s="95"/>
      <c r="L14" s="125"/>
      <c r="M14" s="95"/>
      <c r="N14" s="94"/>
    </row>
    <row r="15" spans="1:18" s="108" customFormat="1" ht="12.75" x14ac:dyDescent="0.25">
      <c r="A15" s="1003" t="s">
        <v>495</v>
      </c>
      <c r="B15" s="86" t="s">
        <v>958</v>
      </c>
      <c r="C15" s="1743"/>
      <c r="D15" s="46" t="s">
        <v>314</v>
      </c>
      <c r="E15" s="87">
        <v>2</v>
      </c>
      <c r="F15" s="28">
        <v>4</v>
      </c>
      <c r="G15" s="87">
        <f t="shared" si="0"/>
        <v>8</v>
      </c>
      <c r="H15" s="678" t="s">
        <v>3634</v>
      </c>
      <c r="I15" s="88"/>
      <c r="J15" s="1004">
        <f t="shared" si="1"/>
        <v>0</v>
      </c>
      <c r="K15" s="95"/>
      <c r="L15" s="125"/>
      <c r="M15" s="95"/>
      <c r="N15" s="94"/>
    </row>
    <row r="16" spans="1:18" s="108" customFormat="1" ht="12.75" x14ac:dyDescent="0.25">
      <c r="A16" s="1003" t="s">
        <v>496</v>
      </c>
      <c r="B16" s="86" t="s">
        <v>959</v>
      </c>
      <c r="C16" s="1743"/>
      <c r="D16" s="46" t="s">
        <v>960</v>
      </c>
      <c r="E16" s="87">
        <v>2</v>
      </c>
      <c r="F16" s="28">
        <v>4</v>
      </c>
      <c r="G16" s="87">
        <f t="shared" si="0"/>
        <v>8</v>
      </c>
      <c r="H16" s="678" t="s">
        <v>3634</v>
      </c>
      <c r="I16" s="88"/>
      <c r="J16" s="1004">
        <f t="shared" si="1"/>
        <v>0</v>
      </c>
      <c r="K16" s="95"/>
      <c r="L16" s="125"/>
      <c r="M16" s="95"/>
      <c r="N16" s="94"/>
    </row>
    <row r="17" spans="1:14" s="108" customFormat="1" ht="12.75" x14ac:dyDescent="0.25">
      <c r="A17" s="1003" t="s">
        <v>497</v>
      </c>
      <c r="B17" s="86" t="s">
        <v>961</v>
      </c>
      <c r="C17" s="1743"/>
      <c r="D17" s="46" t="s">
        <v>786</v>
      </c>
      <c r="E17" s="87">
        <v>2</v>
      </c>
      <c r="F17" s="28">
        <v>4</v>
      </c>
      <c r="G17" s="87">
        <f t="shared" si="0"/>
        <v>8</v>
      </c>
      <c r="H17" s="678" t="s">
        <v>3634</v>
      </c>
      <c r="I17" s="88"/>
      <c r="J17" s="1004">
        <f t="shared" si="1"/>
        <v>0</v>
      </c>
      <c r="K17" s="95"/>
      <c r="L17" s="125"/>
      <c r="M17" s="95"/>
      <c r="N17" s="94"/>
    </row>
    <row r="18" spans="1:14" s="108" customFormat="1" ht="12.75" x14ac:dyDescent="0.25">
      <c r="A18" s="1003" t="s">
        <v>498</v>
      </c>
      <c r="B18" s="86" t="s">
        <v>962</v>
      </c>
      <c r="C18" s="1743"/>
      <c r="D18" s="46" t="s">
        <v>434</v>
      </c>
      <c r="E18" s="87">
        <v>2</v>
      </c>
      <c r="F18" s="28">
        <v>4</v>
      </c>
      <c r="G18" s="87">
        <f t="shared" si="0"/>
        <v>8</v>
      </c>
      <c r="H18" s="678" t="s">
        <v>3634</v>
      </c>
      <c r="I18" s="88"/>
      <c r="J18" s="1004">
        <f t="shared" si="1"/>
        <v>0</v>
      </c>
      <c r="K18" s="95"/>
      <c r="L18" s="125"/>
      <c r="M18" s="95"/>
      <c r="N18" s="94"/>
    </row>
    <row r="19" spans="1:14" s="108" customFormat="1" ht="12.75" x14ac:dyDescent="0.25">
      <c r="A19" s="1003" t="s">
        <v>499</v>
      </c>
      <c r="B19" s="86" t="s">
        <v>963</v>
      </c>
      <c r="C19" s="1743"/>
      <c r="D19" s="46" t="s">
        <v>315</v>
      </c>
      <c r="E19" s="87">
        <v>2</v>
      </c>
      <c r="F19" s="28">
        <v>4</v>
      </c>
      <c r="G19" s="87">
        <f t="shared" si="0"/>
        <v>8</v>
      </c>
      <c r="H19" s="678" t="s">
        <v>3634</v>
      </c>
      <c r="I19" s="88"/>
      <c r="J19" s="1004">
        <f t="shared" si="1"/>
        <v>0</v>
      </c>
      <c r="K19" s="95"/>
      <c r="L19" s="125"/>
      <c r="M19" s="95"/>
      <c r="N19" s="94"/>
    </row>
    <row r="20" spans="1:14" s="108" customFormat="1" ht="12.75" x14ac:dyDescent="0.25">
      <c r="A20" s="1003" t="s">
        <v>500</v>
      </c>
      <c r="B20" s="86" t="s">
        <v>964</v>
      </c>
      <c r="C20" s="1743"/>
      <c r="D20" s="46" t="s">
        <v>793</v>
      </c>
      <c r="E20" s="87">
        <v>2</v>
      </c>
      <c r="F20" s="28">
        <v>4</v>
      </c>
      <c r="G20" s="87">
        <f t="shared" si="0"/>
        <v>8</v>
      </c>
      <c r="H20" s="678" t="s">
        <v>3634</v>
      </c>
      <c r="I20" s="88"/>
      <c r="J20" s="1004">
        <f t="shared" si="1"/>
        <v>0</v>
      </c>
      <c r="K20" s="95"/>
      <c r="L20" s="125"/>
      <c r="M20" s="95"/>
      <c r="N20" s="94"/>
    </row>
    <row r="21" spans="1:14" s="108" customFormat="1" ht="12.75" x14ac:dyDescent="0.25">
      <c r="A21" s="1003" t="s">
        <v>501</v>
      </c>
      <c r="B21" s="86" t="s">
        <v>965</v>
      </c>
      <c r="C21" s="1743"/>
      <c r="D21" s="46" t="s">
        <v>966</v>
      </c>
      <c r="E21" s="87">
        <v>2</v>
      </c>
      <c r="F21" s="28">
        <v>4</v>
      </c>
      <c r="G21" s="87">
        <f t="shared" si="0"/>
        <v>8</v>
      </c>
      <c r="H21" s="678" t="s">
        <v>3634</v>
      </c>
      <c r="I21" s="88"/>
      <c r="J21" s="1004">
        <f t="shared" si="1"/>
        <v>0</v>
      </c>
      <c r="K21" s="95"/>
      <c r="L21" s="125"/>
      <c r="M21" s="95"/>
      <c r="N21" s="94"/>
    </row>
    <row r="22" spans="1:14" s="108" customFormat="1" ht="12.75" x14ac:dyDescent="0.25">
      <c r="A22" s="1013" t="s">
        <v>502</v>
      </c>
      <c r="B22" s="89" t="s">
        <v>967</v>
      </c>
      <c r="C22" s="1743"/>
      <c r="D22" s="90" t="s">
        <v>1189</v>
      </c>
      <c r="E22" s="846">
        <v>0.25</v>
      </c>
      <c r="F22" s="91">
        <v>4</v>
      </c>
      <c r="G22" s="846">
        <f t="shared" si="0"/>
        <v>1</v>
      </c>
      <c r="H22" s="679"/>
      <c r="I22" s="88"/>
      <c r="J22" s="1004">
        <f t="shared" si="1"/>
        <v>0</v>
      </c>
      <c r="K22" s="95"/>
      <c r="L22" s="125"/>
      <c r="M22" s="95"/>
      <c r="N22" s="94"/>
    </row>
    <row r="23" spans="1:14" s="108" customFormat="1" ht="13.5" thickBot="1" x14ac:dyDescent="0.3">
      <c r="A23" s="1005" t="s">
        <v>503</v>
      </c>
      <c r="B23" s="751" t="s">
        <v>2620</v>
      </c>
      <c r="C23" s="1755"/>
      <c r="D23" s="485" t="s">
        <v>797</v>
      </c>
      <c r="E23" s="753">
        <v>2</v>
      </c>
      <c r="F23" s="401">
        <v>4</v>
      </c>
      <c r="G23" s="753">
        <f t="shared" si="0"/>
        <v>8</v>
      </c>
      <c r="H23" s="754" t="s">
        <v>3634</v>
      </c>
      <c r="I23" s="1006"/>
      <c r="J23" s="755">
        <f t="shared" si="1"/>
        <v>0</v>
      </c>
      <c r="K23" s="95"/>
      <c r="L23" s="125"/>
      <c r="M23" s="95"/>
      <c r="N23" s="94"/>
    </row>
    <row r="24" spans="1:14" s="108" customFormat="1" ht="13.5" thickBot="1" x14ac:dyDescent="0.3">
      <c r="A24" s="92"/>
      <c r="B24" s="92"/>
      <c r="C24" s="92"/>
      <c r="D24" s="93"/>
      <c r="E24" s="94"/>
      <c r="F24" s="94"/>
      <c r="G24" s="94"/>
      <c r="H24" s="94"/>
      <c r="I24" s="822" t="s">
        <v>76</v>
      </c>
      <c r="J24" s="1036">
        <f>SUM(J11:J23)</f>
        <v>0</v>
      </c>
      <c r="K24" s="126"/>
      <c r="L24" s="126"/>
      <c r="M24" s="95"/>
      <c r="N24" s="94"/>
    </row>
    <row r="25" spans="1:14" s="102" customFormat="1" ht="15" customHeight="1" x14ac:dyDescent="0.25">
      <c r="A25" s="101"/>
      <c r="B25" s="101"/>
      <c r="C25" s="101"/>
      <c r="D25" s="101"/>
      <c r="E25" s="100"/>
      <c r="F25" s="100"/>
      <c r="G25" s="100"/>
      <c r="H25" s="100"/>
      <c r="I25" s="101"/>
      <c r="J25" s="101"/>
      <c r="K25" s="101"/>
      <c r="L25" s="101"/>
      <c r="M25" s="100"/>
      <c r="N25" s="101"/>
    </row>
    <row r="26" spans="1:14" s="102" customFormat="1" ht="15" customHeight="1" x14ac:dyDescent="0.25">
      <c r="A26" s="101"/>
      <c r="B26" s="101"/>
      <c r="C26" s="101"/>
      <c r="D26" s="101"/>
      <c r="E26" s="100"/>
      <c r="F26" s="100"/>
      <c r="G26" s="100"/>
      <c r="H26" s="100"/>
      <c r="I26" s="101"/>
      <c r="J26" s="101"/>
      <c r="K26" s="101"/>
      <c r="L26" s="101"/>
      <c r="M26" s="100"/>
      <c r="N26" s="101"/>
    </row>
    <row r="27" spans="1:14" s="102" customFormat="1" ht="15" customHeight="1" x14ac:dyDescent="0.25">
      <c r="A27" s="101"/>
      <c r="B27" s="101"/>
      <c r="C27" s="101"/>
      <c r="D27" s="101"/>
      <c r="E27" s="100"/>
      <c r="F27" s="100"/>
      <c r="G27" s="100"/>
      <c r="H27" s="100"/>
      <c r="I27" s="101"/>
      <c r="J27" s="101"/>
      <c r="K27" s="101"/>
      <c r="L27" s="101"/>
      <c r="M27" s="100"/>
      <c r="N27" s="101"/>
    </row>
    <row r="28" spans="1:14" s="102" customFormat="1" ht="15" customHeight="1" x14ac:dyDescent="0.25">
      <c r="A28" s="103"/>
      <c r="B28" s="103"/>
      <c r="C28" s="103"/>
      <c r="D28" s="103"/>
      <c r="E28" s="1463"/>
      <c r="F28" s="1463"/>
      <c r="G28" s="1463"/>
      <c r="H28" s="1463"/>
      <c r="I28" s="103"/>
      <c r="J28" s="103"/>
      <c r="K28" s="103"/>
      <c r="L28" s="103"/>
      <c r="M28" s="1463"/>
      <c r="N28" s="103"/>
    </row>
    <row r="29" spans="1:14" s="102" customFormat="1" ht="15" customHeight="1" x14ac:dyDescent="0.25">
      <c r="A29" s="103"/>
      <c r="B29" s="103"/>
      <c r="C29" s="103"/>
      <c r="D29" s="103"/>
      <c r="E29" s="1463"/>
      <c r="F29" s="1463"/>
      <c r="G29" s="1463"/>
      <c r="H29" s="1463"/>
      <c r="I29" s="103"/>
      <c r="J29" s="103"/>
      <c r="K29" s="103"/>
      <c r="L29" s="103"/>
      <c r="M29" s="1463"/>
      <c r="N29" s="103"/>
    </row>
    <row r="30" spans="1:14" s="102" customFormat="1" ht="15" customHeight="1" x14ac:dyDescent="0.25">
      <c r="A30" s="103"/>
      <c r="B30" s="103"/>
      <c r="C30" s="103"/>
      <c r="D30" s="103"/>
      <c r="E30" s="1463"/>
      <c r="F30" s="1463"/>
      <c r="G30" s="1463"/>
      <c r="H30" s="1463"/>
      <c r="I30" s="103"/>
      <c r="J30" s="103"/>
      <c r="K30" s="103"/>
      <c r="L30" s="103"/>
      <c r="M30" s="1463"/>
      <c r="N30" s="103"/>
    </row>
    <row r="31" spans="1:14" s="102" customFormat="1" ht="15" customHeight="1" x14ac:dyDescent="0.25">
      <c r="A31" s="103"/>
      <c r="B31" s="103"/>
      <c r="C31" s="103"/>
      <c r="D31" s="103"/>
      <c r="E31" s="1463"/>
      <c r="F31" s="1463"/>
      <c r="G31" s="1463"/>
      <c r="H31" s="1463"/>
      <c r="I31" s="103"/>
      <c r="J31" s="103"/>
      <c r="K31" s="103"/>
      <c r="L31" s="103"/>
      <c r="M31" s="1463"/>
      <c r="N31" s="103"/>
    </row>
    <row r="32" spans="1:14" s="102" customFormat="1" ht="15" customHeight="1" x14ac:dyDescent="0.25">
      <c r="A32" s="103"/>
      <c r="B32" s="103"/>
      <c r="C32" s="103"/>
      <c r="D32" s="103"/>
      <c r="E32" s="1463"/>
      <c r="F32" s="1463"/>
      <c r="G32" s="1463"/>
      <c r="H32" s="1463"/>
      <c r="I32" s="103"/>
      <c r="J32" s="103"/>
      <c r="K32" s="103"/>
      <c r="L32" s="103"/>
      <c r="M32" s="1463"/>
      <c r="N32" s="103"/>
    </row>
    <row r="33" spans="1:14" s="102" customFormat="1" ht="15" customHeight="1" x14ac:dyDescent="0.25">
      <c r="A33" s="103"/>
      <c r="B33" s="103"/>
      <c r="C33" s="103"/>
      <c r="D33" s="103"/>
      <c r="E33" s="1463"/>
      <c r="F33" s="1463"/>
      <c r="G33" s="1463"/>
      <c r="H33" s="1463"/>
      <c r="I33" s="103"/>
      <c r="J33" s="103"/>
      <c r="K33" s="103"/>
      <c r="L33" s="103"/>
      <c r="M33" s="1463"/>
      <c r="N33" s="103"/>
    </row>
    <row r="34" spans="1:14" s="102" customFormat="1" ht="15" customHeight="1" x14ac:dyDescent="0.25">
      <c r="A34" s="103"/>
      <c r="B34" s="103"/>
      <c r="C34" s="103"/>
      <c r="D34" s="103"/>
      <c r="E34" s="1463"/>
      <c r="F34" s="1463"/>
      <c r="G34" s="1463"/>
      <c r="H34" s="1463"/>
      <c r="I34" s="103"/>
      <c r="J34" s="103"/>
      <c r="K34" s="103"/>
      <c r="L34" s="103"/>
      <c r="M34" s="1463"/>
      <c r="N34" s="103"/>
    </row>
    <row r="35" spans="1:14" s="102" customFormat="1" ht="15" customHeight="1" x14ac:dyDescent="0.25">
      <c r="A35" s="103"/>
      <c r="B35" s="103"/>
      <c r="C35" s="103"/>
      <c r="D35" s="103"/>
      <c r="E35" s="1463"/>
      <c r="F35" s="1463"/>
      <c r="G35" s="1463"/>
      <c r="H35" s="1463"/>
      <c r="I35" s="103"/>
      <c r="J35" s="103"/>
      <c r="K35" s="103"/>
      <c r="L35" s="103"/>
      <c r="M35" s="1463"/>
      <c r="N35" s="103"/>
    </row>
    <row r="36" spans="1:14" s="102" customFormat="1" x14ac:dyDescent="0.25">
      <c r="A36" s="103"/>
      <c r="B36" s="103"/>
      <c r="C36" s="103"/>
      <c r="D36" s="103"/>
      <c r="E36" s="1463"/>
      <c r="F36" s="1463"/>
      <c r="G36" s="1463"/>
      <c r="H36" s="1463"/>
      <c r="I36" s="103"/>
      <c r="J36" s="103"/>
      <c r="K36" s="103"/>
      <c r="L36" s="103"/>
      <c r="M36" s="1463"/>
      <c r="N36" s="103"/>
    </row>
    <row r="37" spans="1:14" s="102" customFormat="1" x14ac:dyDescent="0.25">
      <c r="A37" s="103"/>
      <c r="B37" s="103"/>
      <c r="C37" s="103"/>
      <c r="D37" s="103"/>
      <c r="E37" s="1463"/>
      <c r="F37" s="1463"/>
      <c r="G37" s="1463"/>
      <c r="H37" s="1463"/>
      <c r="I37" s="103"/>
      <c r="J37" s="103"/>
      <c r="K37" s="103"/>
      <c r="L37" s="103"/>
      <c r="M37" s="1463"/>
      <c r="N37" s="103"/>
    </row>
    <row r="38" spans="1:14" s="102" customFormat="1" x14ac:dyDescent="0.25">
      <c r="A38" s="103"/>
      <c r="B38" s="103"/>
      <c r="C38" s="103"/>
      <c r="D38" s="103"/>
      <c r="E38" s="1463"/>
      <c r="F38" s="1463"/>
      <c r="G38" s="1463"/>
      <c r="H38" s="1463"/>
      <c r="I38" s="103"/>
      <c r="J38" s="103"/>
      <c r="K38" s="103"/>
      <c r="L38" s="103"/>
      <c r="M38" s="1463"/>
      <c r="N38" s="103"/>
    </row>
    <row r="39" spans="1:14" s="102" customFormat="1" x14ac:dyDescent="0.25">
      <c r="A39" s="103"/>
      <c r="B39" s="103"/>
      <c r="C39" s="103"/>
      <c r="D39" s="103"/>
      <c r="E39" s="1463"/>
      <c r="F39" s="1463"/>
      <c r="G39" s="1463"/>
      <c r="H39" s="1463"/>
      <c r="I39" s="103"/>
      <c r="J39" s="103"/>
      <c r="K39" s="103"/>
      <c r="L39" s="103"/>
      <c r="M39" s="1463"/>
      <c r="N39" s="103"/>
    </row>
    <row r="40" spans="1:14" s="102" customFormat="1" ht="11.25" customHeight="1" x14ac:dyDescent="0.25">
      <c r="A40" s="103"/>
      <c r="B40" s="103"/>
      <c r="C40" s="103"/>
      <c r="D40" s="103"/>
      <c r="E40" s="1463"/>
      <c r="F40" s="1463"/>
      <c r="G40" s="1463"/>
      <c r="H40" s="1463"/>
      <c r="I40" s="103"/>
      <c r="J40" s="103"/>
      <c r="K40" s="103"/>
      <c r="L40" s="103"/>
      <c r="M40" s="1463"/>
      <c r="N40" s="103"/>
    </row>
    <row r="41" spans="1:14" s="102" customFormat="1" x14ac:dyDescent="0.25">
      <c r="A41" s="103"/>
      <c r="B41" s="103"/>
      <c r="C41" s="103"/>
      <c r="D41" s="103"/>
      <c r="E41" s="1463"/>
      <c r="F41" s="1463"/>
      <c r="G41" s="1463"/>
      <c r="H41" s="1463"/>
      <c r="I41" s="103"/>
      <c r="J41" s="103"/>
      <c r="K41" s="103"/>
      <c r="L41" s="103"/>
      <c r="M41" s="1463"/>
      <c r="N41" s="103"/>
    </row>
    <row r="42" spans="1:14" s="102" customFormat="1" x14ac:dyDescent="0.25">
      <c r="A42" s="103"/>
      <c r="B42" s="103"/>
      <c r="C42" s="103"/>
      <c r="D42" s="103"/>
      <c r="E42" s="1463"/>
      <c r="F42" s="1463"/>
      <c r="G42" s="1463"/>
      <c r="H42" s="1463"/>
      <c r="I42" s="103"/>
      <c r="J42" s="103"/>
      <c r="K42" s="103"/>
      <c r="L42" s="103"/>
      <c r="M42" s="1463"/>
      <c r="N42" s="103"/>
    </row>
    <row r="43" spans="1:14" s="102" customFormat="1" x14ac:dyDescent="0.25">
      <c r="A43" s="103"/>
      <c r="B43" s="103"/>
      <c r="C43" s="103"/>
      <c r="D43" s="103"/>
      <c r="E43" s="1463"/>
      <c r="F43" s="1463"/>
      <c r="G43" s="1463"/>
      <c r="H43" s="1463"/>
      <c r="I43" s="103"/>
      <c r="J43" s="103"/>
      <c r="K43" s="103"/>
      <c r="L43" s="103"/>
      <c r="M43" s="1463"/>
      <c r="N43" s="103"/>
    </row>
    <row r="44" spans="1:14" s="102" customFormat="1" x14ac:dyDescent="0.25">
      <c r="A44" s="103"/>
      <c r="B44" s="103"/>
      <c r="C44" s="103"/>
      <c r="D44" s="103"/>
      <c r="E44" s="1463"/>
      <c r="F44" s="1463"/>
      <c r="G44" s="1463"/>
      <c r="H44" s="1463"/>
      <c r="I44" s="103"/>
      <c r="J44" s="103"/>
      <c r="K44" s="103"/>
      <c r="L44" s="103"/>
      <c r="M44" s="1463"/>
      <c r="N44" s="103"/>
    </row>
    <row r="45" spans="1:14" s="102" customFormat="1" x14ac:dyDescent="0.25">
      <c r="A45" s="103"/>
      <c r="B45" s="103"/>
      <c r="C45" s="103"/>
      <c r="D45" s="103"/>
      <c r="E45" s="1463"/>
      <c r="F45" s="1463"/>
      <c r="G45" s="1463"/>
      <c r="H45" s="1463"/>
      <c r="I45" s="103"/>
      <c r="J45" s="103"/>
      <c r="K45" s="103"/>
      <c r="L45" s="103"/>
      <c r="M45" s="1463"/>
      <c r="N45" s="103"/>
    </row>
    <row r="46" spans="1:14" s="102" customFormat="1" x14ac:dyDescent="0.25">
      <c r="A46" s="103"/>
      <c r="B46" s="103"/>
      <c r="C46" s="103"/>
      <c r="D46" s="103"/>
      <c r="E46" s="1463"/>
      <c r="F46" s="1463"/>
      <c r="G46" s="1463"/>
      <c r="H46" s="1463"/>
      <c r="I46" s="103"/>
      <c r="J46" s="103"/>
      <c r="K46" s="103"/>
      <c r="L46" s="103"/>
      <c r="M46" s="1463"/>
      <c r="N46" s="103"/>
    </row>
  </sheetData>
  <sheetProtection algorithmName="SHA-512" hashValue="s9M2SV5mXW3yOvJ8rlOaBgGizu5t/XUeORtWDFjXv4XQAsqoKTH5N0I2yiPdgM+1AQUUHjQ2P62uJSr/oHYXnw==" saltValue="lnyf97Kv/dRnyM5BpLywIA==" spinCount="100000" sheet="1" objects="1" scenarios="1" sort="0" autoFilter="0" pivotTables="0"/>
  <mergeCells count="12">
    <mergeCell ref="A6:C6"/>
    <mergeCell ref="D6:J6"/>
    <mergeCell ref="C7:C23"/>
    <mergeCell ref="A1:D1"/>
    <mergeCell ref="E1:J1"/>
    <mergeCell ref="A2:J2"/>
    <mergeCell ref="A3:J3"/>
    <mergeCell ref="A4:J4"/>
    <mergeCell ref="I7:J7"/>
    <mergeCell ref="I8:J8"/>
    <mergeCell ref="I9:J9"/>
    <mergeCell ref="I10:J10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rgb="FF92D050"/>
    <pageSetUpPr fitToPage="1"/>
  </sheetPr>
  <dimension ref="A1:T98"/>
  <sheetViews>
    <sheetView workbookViewId="0">
      <selection activeCell="A3" sqref="A3:Q3"/>
    </sheetView>
  </sheetViews>
  <sheetFormatPr defaultColWidth="9.140625" defaultRowHeight="15" x14ac:dyDescent="0.25"/>
  <cols>
    <col min="1" max="1" width="5.7109375" style="1436" customWidth="1"/>
    <col min="2" max="2" width="10.7109375" style="538" customWidth="1"/>
    <col min="3" max="3" width="11.7109375" style="538" customWidth="1"/>
    <col min="4" max="4" width="58.7109375" style="538" customWidth="1"/>
    <col min="5" max="5" width="6.7109375" style="562" customWidth="1"/>
    <col min="6" max="6" width="7.7109375" style="1436" customWidth="1"/>
    <col min="7" max="7" width="8.28515625" style="1436" bestFit="1" customWidth="1"/>
    <col min="8" max="15" width="5.7109375" style="1436" customWidth="1"/>
    <col min="16" max="16" width="11.7109375" style="1436" customWidth="1"/>
    <col min="17" max="17" width="13.7109375" style="1436" customWidth="1"/>
    <col min="18" max="16384" width="9.140625" style="538"/>
  </cols>
  <sheetData>
    <row r="1" spans="1:20" ht="54" customHeight="1" x14ac:dyDescent="0.25">
      <c r="A1" s="1494"/>
      <c r="B1" s="1494"/>
      <c r="C1" s="1494"/>
      <c r="D1" s="1494"/>
      <c r="E1" s="1494"/>
      <c r="F1" s="1494"/>
      <c r="G1" s="1495" t="s">
        <v>2732</v>
      </c>
      <c r="H1" s="1496"/>
      <c r="I1" s="1496"/>
      <c r="J1" s="1496"/>
      <c r="K1" s="1496"/>
      <c r="L1" s="1496"/>
      <c r="M1" s="1496"/>
      <c r="N1" s="1496"/>
      <c r="O1" s="1496"/>
      <c r="P1" s="1496"/>
      <c r="Q1" s="1496"/>
    </row>
    <row r="2" spans="1:20" ht="15.75" x14ac:dyDescent="0.25">
      <c r="A2" s="1497" t="s">
        <v>828</v>
      </c>
      <c r="B2" s="1497"/>
      <c r="C2" s="1497"/>
      <c r="D2" s="1497"/>
      <c r="E2" s="1497"/>
      <c r="F2" s="1497"/>
      <c r="G2" s="1497"/>
      <c r="H2" s="1497"/>
      <c r="I2" s="1497"/>
      <c r="J2" s="1497"/>
      <c r="K2" s="1497"/>
      <c r="L2" s="1497"/>
      <c r="M2" s="1497"/>
      <c r="N2" s="1497"/>
      <c r="O2" s="1497"/>
      <c r="P2" s="1497"/>
      <c r="Q2" s="1497"/>
    </row>
    <row r="3" spans="1:20" ht="15.75" x14ac:dyDescent="0.25">
      <c r="A3" s="1497" t="s">
        <v>472</v>
      </c>
      <c r="B3" s="1497"/>
      <c r="C3" s="1497"/>
      <c r="D3" s="1497"/>
      <c r="E3" s="1497"/>
      <c r="F3" s="1497"/>
      <c r="G3" s="1497"/>
      <c r="H3" s="1497"/>
      <c r="I3" s="1497"/>
      <c r="J3" s="1497"/>
      <c r="K3" s="1497"/>
      <c r="L3" s="1497"/>
      <c r="M3" s="1497"/>
      <c r="N3" s="1497"/>
      <c r="O3" s="1497"/>
      <c r="P3" s="1497"/>
      <c r="Q3" s="1497"/>
    </row>
    <row r="4" spans="1:20" ht="15.75" thickBot="1" x14ac:dyDescent="0.3">
      <c r="A4" s="1498"/>
      <c r="B4" s="1498"/>
      <c r="C4" s="1498"/>
      <c r="D4" s="1498"/>
      <c r="E4" s="1498"/>
      <c r="F4" s="1498"/>
      <c r="G4" s="1498"/>
      <c r="H4" s="1498"/>
      <c r="I4" s="1498"/>
      <c r="J4" s="1498"/>
      <c r="K4" s="1498"/>
      <c r="L4" s="1498"/>
      <c r="M4" s="1498"/>
      <c r="N4" s="1498"/>
      <c r="O4" s="1498"/>
      <c r="P4" s="1498"/>
      <c r="Q4" s="1498"/>
    </row>
    <row r="5" spans="1:20" ht="15" customHeight="1" x14ac:dyDescent="0.25">
      <c r="A5" s="1489" t="s">
        <v>486</v>
      </c>
      <c r="B5" s="1491" t="s">
        <v>0</v>
      </c>
      <c r="C5" s="1491" t="s">
        <v>1</v>
      </c>
      <c r="D5" s="1491" t="s">
        <v>2</v>
      </c>
      <c r="E5" s="1492" t="s">
        <v>3751</v>
      </c>
      <c r="F5" s="1489" t="s">
        <v>3</v>
      </c>
      <c r="G5" s="1489" t="s">
        <v>3761</v>
      </c>
      <c r="H5" s="1500" t="s">
        <v>7</v>
      </c>
      <c r="I5" s="1501"/>
      <c r="J5" s="1501"/>
      <c r="K5" s="1501"/>
      <c r="L5" s="1501"/>
      <c r="M5" s="1501"/>
      <c r="N5" s="1501"/>
      <c r="O5" s="1501"/>
      <c r="P5" s="1489" t="s">
        <v>4407</v>
      </c>
      <c r="Q5" s="1489" t="s">
        <v>4408</v>
      </c>
    </row>
    <row r="6" spans="1:20" ht="15" customHeight="1" x14ac:dyDescent="0.25">
      <c r="A6" s="1490"/>
      <c r="B6" s="1490"/>
      <c r="C6" s="1490"/>
      <c r="D6" s="1490"/>
      <c r="E6" s="1493"/>
      <c r="F6" s="1499"/>
      <c r="G6" s="1499"/>
      <c r="H6" s="1502" t="s">
        <v>5</v>
      </c>
      <c r="I6" s="1503"/>
      <c r="J6" s="1503"/>
      <c r="K6" s="1503"/>
      <c r="L6" s="1503" t="s">
        <v>6</v>
      </c>
      <c r="M6" s="1503"/>
      <c r="N6" s="1503"/>
      <c r="O6" s="1437" t="s">
        <v>8</v>
      </c>
      <c r="P6" s="1499"/>
      <c r="Q6" s="1499"/>
    </row>
    <row r="7" spans="1:20" ht="65.099999999999994" customHeight="1" thickBot="1" x14ac:dyDescent="0.3">
      <c r="A7" s="1490"/>
      <c r="B7" s="1490"/>
      <c r="C7" s="1490"/>
      <c r="D7" s="1490"/>
      <c r="E7" s="1493"/>
      <c r="F7" s="1499"/>
      <c r="G7" s="1499"/>
      <c r="H7" s="1259" t="s">
        <v>9</v>
      </c>
      <c r="I7" s="1260" t="s">
        <v>10</v>
      </c>
      <c r="J7" s="1260" t="s">
        <v>11</v>
      </c>
      <c r="K7" s="1261" t="s">
        <v>36</v>
      </c>
      <c r="L7" s="1261" t="s">
        <v>27</v>
      </c>
      <c r="M7" s="1261" t="s">
        <v>13</v>
      </c>
      <c r="N7" s="1261" t="s">
        <v>14</v>
      </c>
      <c r="O7" s="1261" t="s">
        <v>15</v>
      </c>
      <c r="P7" s="1499"/>
      <c r="Q7" s="1499"/>
    </row>
    <row r="8" spans="1:20" s="539" customFormat="1" ht="15" customHeight="1" x14ac:dyDescent="0.25">
      <c r="A8" s="1262"/>
      <c r="B8" s="1507" t="s">
        <v>33</v>
      </c>
      <c r="C8" s="1507"/>
      <c r="D8" s="1507"/>
      <c r="E8" s="1507"/>
      <c r="F8" s="1507"/>
      <c r="G8" s="1507"/>
      <c r="H8" s="1507"/>
      <c r="I8" s="1507"/>
      <c r="J8" s="1507"/>
      <c r="K8" s="1507"/>
      <c r="L8" s="1507"/>
      <c r="M8" s="1507"/>
      <c r="N8" s="1507"/>
      <c r="O8" s="1507"/>
      <c r="P8" s="1507"/>
      <c r="Q8" s="1508"/>
    </row>
    <row r="9" spans="1:20" s="539" customFormat="1" ht="15" customHeight="1" x14ac:dyDescent="0.25">
      <c r="A9" s="854" t="s">
        <v>487</v>
      </c>
      <c r="B9" s="540" t="s">
        <v>17</v>
      </c>
      <c r="C9" s="541" t="s">
        <v>33</v>
      </c>
      <c r="D9" s="542" t="s">
        <v>28</v>
      </c>
      <c r="E9" s="543"/>
      <c r="F9" s="787">
        <v>52</v>
      </c>
      <c r="G9" s="787">
        <v>3</v>
      </c>
      <c r="H9" s="544"/>
      <c r="I9" s="544" t="s">
        <v>22</v>
      </c>
      <c r="J9" s="544"/>
      <c r="K9" s="544"/>
      <c r="L9" s="544"/>
      <c r="M9" s="544"/>
      <c r="N9" s="544"/>
      <c r="O9" s="544"/>
      <c r="P9" s="1505" t="s">
        <v>19</v>
      </c>
      <c r="Q9" s="1506"/>
      <c r="T9" s="687"/>
    </row>
    <row r="10" spans="1:20" s="539" customFormat="1" ht="15" customHeight="1" x14ac:dyDescent="0.25">
      <c r="A10" s="854" t="s">
        <v>488</v>
      </c>
      <c r="B10" s="540" t="s">
        <v>17</v>
      </c>
      <c r="C10" s="541" t="s">
        <v>33</v>
      </c>
      <c r="D10" s="545" t="s">
        <v>29</v>
      </c>
      <c r="E10" s="546"/>
      <c r="F10" s="787">
        <v>1</v>
      </c>
      <c r="G10" s="787">
        <v>3</v>
      </c>
      <c r="H10" s="544"/>
      <c r="I10" s="544"/>
      <c r="J10" s="544"/>
      <c r="K10" s="544"/>
      <c r="L10" s="544"/>
      <c r="M10" s="544"/>
      <c r="N10" s="544" t="s">
        <v>35</v>
      </c>
      <c r="O10" s="544"/>
      <c r="P10" s="569"/>
      <c r="Q10" s="877">
        <f>F10*G10*ROUND(P10, 2)</f>
        <v>0</v>
      </c>
    </row>
    <row r="11" spans="1:20" s="539" customFormat="1" ht="15" customHeight="1" x14ac:dyDescent="0.25">
      <c r="A11" s="879" t="s">
        <v>489</v>
      </c>
      <c r="B11" s="547" t="s">
        <v>17</v>
      </c>
      <c r="C11" s="548" t="s">
        <v>33</v>
      </c>
      <c r="D11" s="549" t="s">
        <v>30</v>
      </c>
      <c r="E11" s="550"/>
      <c r="F11" s="788">
        <v>2</v>
      </c>
      <c r="G11" s="788">
        <v>3</v>
      </c>
      <c r="H11" s="550"/>
      <c r="I11" s="550"/>
      <c r="J11" s="550"/>
      <c r="K11" s="550"/>
      <c r="L11" s="550"/>
      <c r="M11" s="550" t="s">
        <v>22</v>
      </c>
      <c r="N11" s="550" t="s">
        <v>22</v>
      </c>
      <c r="O11" s="550"/>
      <c r="P11" s="569"/>
      <c r="Q11" s="877">
        <f>F11*G11*ROUND(P11, 2)</f>
        <v>0</v>
      </c>
    </row>
    <row r="12" spans="1:20" s="539" customFormat="1" ht="15" customHeight="1" thickBot="1" x14ac:dyDescent="0.3">
      <c r="A12" s="880" t="s">
        <v>490</v>
      </c>
      <c r="B12" s="551" t="s">
        <v>17</v>
      </c>
      <c r="C12" s="552" t="s">
        <v>33</v>
      </c>
      <c r="D12" s="553" t="s">
        <v>31</v>
      </c>
      <c r="E12" s="554"/>
      <c r="F12" s="789">
        <v>2</v>
      </c>
      <c r="G12" s="789">
        <v>3</v>
      </c>
      <c r="H12" s="555"/>
      <c r="I12" s="555"/>
      <c r="J12" s="555"/>
      <c r="K12" s="555"/>
      <c r="L12" s="555"/>
      <c r="M12" s="555" t="s">
        <v>22</v>
      </c>
      <c r="N12" s="555" t="s">
        <v>22</v>
      </c>
      <c r="O12" s="555"/>
      <c r="P12" s="1505" t="s">
        <v>19</v>
      </c>
      <c r="Q12" s="1506"/>
    </row>
    <row r="13" spans="1:20" s="539" customFormat="1" ht="15" customHeight="1" x14ac:dyDescent="0.25">
      <c r="A13" s="878"/>
      <c r="B13" s="1509" t="s">
        <v>32</v>
      </c>
      <c r="C13" s="1509"/>
      <c r="D13" s="1509"/>
      <c r="E13" s="1509"/>
      <c r="F13" s="1509"/>
      <c r="G13" s="1509"/>
      <c r="H13" s="1509"/>
      <c r="I13" s="1509"/>
      <c r="J13" s="1509"/>
      <c r="K13" s="1509"/>
      <c r="L13" s="1509"/>
      <c r="M13" s="1509"/>
      <c r="N13" s="1509"/>
      <c r="O13" s="1509"/>
      <c r="P13" s="1509"/>
      <c r="Q13" s="1510"/>
    </row>
    <row r="14" spans="1:20" s="539" customFormat="1" ht="15" customHeight="1" x14ac:dyDescent="0.25">
      <c r="A14" s="879" t="s">
        <v>491</v>
      </c>
      <c r="B14" s="547" t="s">
        <v>17</v>
      </c>
      <c r="C14" s="548" t="s">
        <v>34</v>
      </c>
      <c r="D14" s="548" t="s">
        <v>37</v>
      </c>
      <c r="E14" s="550"/>
      <c r="F14" s="788">
        <v>26</v>
      </c>
      <c r="G14" s="788">
        <v>1</v>
      </c>
      <c r="H14" s="550"/>
      <c r="I14" s="550"/>
      <c r="J14" s="550"/>
      <c r="K14" s="550" t="s">
        <v>22</v>
      </c>
      <c r="L14" s="550"/>
      <c r="M14" s="550"/>
      <c r="N14" s="550"/>
      <c r="O14" s="550"/>
      <c r="P14" s="1505" t="s">
        <v>19</v>
      </c>
      <c r="Q14" s="1506"/>
    </row>
    <row r="15" spans="1:20" s="539" customFormat="1" ht="15" customHeight="1" x14ac:dyDescent="0.25">
      <c r="A15" s="880" t="s">
        <v>492</v>
      </c>
      <c r="B15" s="551" t="s">
        <v>17</v>
      </c>
      <c r="C15" s="552" t="s">
        <v>34</v>
      </c>
      <c r="D15" s="556" t="s">
        <v>38</v>
      </c>
      <c r="E15" s="554"/>
      <c r="F15" s="789">
        <v>26</v>
      </c>
      <c r="G15" s="789">
        <v>1</v>
      </c>
      <c r="H15" s="555"/>
      <c r="I15" s="555"/>
      <c r="J15" s="555"/>
      <c r="K15" s="555" t="s">
        <v>22</v>
      </c>
      <c r="L15" s="555"/>
      <c r="M15" s="555"/>
      <c r="N15" s="555"/>
      <c r="O15" s="555"/>
      <c r="P15" s="1505" t="s">
        <v>19</v>
      </c>
      <c r="Q15" s="1506"/>
    </row>
    <row r="16" spans="1:20" s="539" customFormat="1" ht="24" customHeight="1" x14ac:dyDescent="0.25">
      <c r="A16" s="879" t="s">
        <v>493</v>
      </c>
      <c r="B16" s="547" t="s">
        <v>17</v>
      </c>
      <c r="C16" s="548" t="s">
        <v>34</v>
      </c>
      <c r="D16" s="557" t="s">
        <v>39</v>
      </c>
      <c r="E16" s="558"/>
      <c r="F16" s="788">
        <v>26</v>
      </c>
      <c r="G16" s="788">
        <v>3</v>
      </c>
      <c r="H16" s="550"/>
      <c r="I16" s="550"/>
      <c r="J16" s="550"/>
      <c r="K16" s="550" t="s">
        <v>22</v>
      </c>
      <c r="L16" s="550"/>
      <c r="M16" s="550"/>
      <c r="N16" s="550"/>
      <c r="O16" s="550"/>
      <c r="P16" s="1505" t="s">
        <v>19</v>
      </c>
      <c r="Q16" s="1506"/>
    </row>
    <row r="17" spans="1:18" s="539" customFormat="1" ht="15" customHeight="1" x14ac:dyDescent="0.25">
      <c r="A17" s="879" t="s">
        <v>494</v>
      </c>
      <c r="B17" s="547" t="s">
        <v>17</v>
      </c>
      <c r="C17" s="548" t="s">
        <v>34</v>
      </c>
      <c r="D17" s="559" t="s">
        <v>40</v>
      </c>
      <c r="E17" s="558"/>
      <c r="F17" s="788">
        <v>26</v>
      </c>
      <c r="G17" s="788">
        <v>1</v>
      </c>
      <c r="H17" s="550"/>
      <c r="I17" s="550"/>
      <c r="J17" s="550"/>
      <c r="K17" s="550" t="s">
        <v>22</v>
      </c>
      <c r="L17" s="550"/>
      <c r="M17" s="550"/>
      <c r="N17" s="550"/>
      <c r="O17" s="550"/>
      <c r="P17" s="1505" t="s">
        <v>19</v>
      </c>
      <c r="Q17" s="1506"/>
    </row>
    <row r="18" spans="1:18" s="539" customFormat="1" ht="15" customHeight="1" x14ac:dyDescent="0.25">
      <c r="A18" s="879" t="s">
        <v>495</v>
      </c>
      <c r="B18" s="547" t="s">
        <v>17</v>
      </c>
      <c r="C18" s="548" t="s">
        <v>34</v>
      </c>
      <c r="D18" s="549" t="s">
        <v>41</v>
      </c>
      <c r="E18" s="550"/>
      <c r="F18" s="788">
        <v>26</v>
      </c>
      <c r="G18" s="788">
        <v>1</v>
      </c>
      <c r="H18" s="550"/>
      <c r="I18" s="550"/>
      <c r="J18" s="550"/>
      <c r="K18" s="550" t="s">
        <v>22</v>
      </c>
      <c r="L18" s="550"/>
      <c r="M18" s="550"/>
      <c r="N18" s="550"/>
      <c r="O18" s="550"/>
      <c r="P18" s="1505" t="s">
        <v>19</v>
      </c>
      <c r="Q18" s="1506"/>
    </row>
    <row r="19" spans="1:18" s="539" customFormat="1" ht="15" customHeight="1" x14ac:dyDescent="0.25">
      <c r="A19" s="879" t="s">
        <v>496</v>
      </c>
      <c r="B19" s="551" t="s">
        <v>17</v>
      </c>
      <c r="C19" s="552" t="s">
        <v>34</v>
      </c>
      <c r="D19" s="559" t="s">
        <v>42</v>
      </c>
      <c r="E19" s="554"/>
      <c r="F19" s="789">
        <v>26</v>
      </c>
      <c r="G19" s="789">
        <v>1</v>
      </c>
      <c r="H19" s="555"/>
      <c r="I19" s="555"/>
      <c r="J19" s="555"/>
      <c r="K19" s="555" t="s">
        <v>22</v>
      </c>
      <c r="L19" s="555"/>
      <c r="M19" s="555"/>
      <c r="N19" s="555"/>
      <c r="O19" s="555"/>
      <c r="P19" s="1505" t="s">
        <v>19</v>
      </c>
      <c r="Q19" s="1506"/>
    </row>
    <row r="20" spans="1:18" s="539" customFormat="1" ht="15" customHeight="1" x14ac:dyDescent="0.25">
      <c r="A20" s="879" t="s">
        <v>497</v>
      </c>
      <c r="B20" s="551" t="s">
        <v>17</v>
      </c>
      <c r="C20" s="552" t="s">
        <v>34</v>
      </c>
      <c r="D20" s="560" t="s">
        <v>43</v>
      </c>
      <c r="E20" s="555"/>
      <c r="F20" s="789">
        <v>26</v>
      </c>
      <c r="G20" s="789">
        <v>1</v>
      </c>
      <c r="H20" s="555"/>
      <c r="I20" s="555"/>
      <c r="J20" s="555"/>
      <c r="K20" s="555" t="s">
        <v>22</v>
      </c>
      <c r="L20" s="555"/>
      <c r="M20" s="555"/>
      <c r="N20" s="555"/>
      <c r="O20" s="555"/>
      <c r="P20" s="1505" t="s">
        <v>19</v>
      </c>
      <c r="Q20" s="1506"/>
    </row>
    <row r="21" spans="1:18" s="539" customFormat="1" ht="15" customHeight="1" x14ac:dyDescent="0.25">
      <c r="A21" s="879" t="s">
        <v>498</v>
      </c>
      <c r="B21" s="551" t="s">
        <v>17</v>
      </c>
      <c r="C21" s="552" t="s">
        <v>34</v>
      </c>
      <c r="D21" s="560" t="s">
        <v>44</v>
      </c>
      <c r="E21" s="555"/>
      <c r="F21" s="789">
        <v>26</v>
      </c>
      <c r="G21" s="789">
        <v>1</v>
      </c>
      <c r="H21" s="555"/>
      <c r="I21" s="555"/>
      <c r="J21" s="555"/>
      <c r="K21" s="555" t="s">
        <v>22</v>
      </c>
      <c r="L21" s="555"/>
      <c r="M21" s="555"/>
      <c r="N21" s="555"/>
      <c r="O21" s="555"/>
      <c r="P21" s="1505" t="s">
        <v>19</v>
      </c>
      <c r="Q21" s="1506"/>
    </row>
    <row r="22" spans="1:18" s="539" customFormat="1" ht="15" customHeight="1" x14ac:dyDescent="0.25">
      <c r="A22" s="880" t="s">
        <v>499</v>
      </c>
      <c r="B22" s="551" t="s">
        <v>17</v>
      </c>
      <c r="C22" s="552" t="s">
        <v>34</v>
      </c>
      <c r="D22" s="560" t="s">
        <v>45</v>
      </c>
      <c r="E22" s="555"/>
      <c r="F22" s="789">
        <v>26</v>
      </c>
      <c r="G22" s="789">
        <v>1</v>
      </c>
      <c r="H22" s="555"/>
      <c r="I22" s="555"/>
      <c r="J22" s="555"/>
      <c r="K22" s="555" t="s">
        <v>22</v>
      </c>
      <c r="L22" s="555"/>
      <c r="M22" s="555"/>
      <c r="N22" s="555"/>
      <c r="O22" s="555"/>
      <c r="P22" s="1505" t="s">
        <v>19</v>
      </c>
      <c r="Q22" s="1506"/>
    </row>
    <row r="23" spans="1:18" s="539" customFormat="1" ht="15" customHeight="1" x14ac:dyDescent="0.25">
      <c r="A23" s="880" t="s">
        <v>500</v>
      </c>
      <c r="B23" s="551" t="s">
        <v>17</v>
      </c>
      <c r="C23" s="552" t="s">
        <v>34</v>
      </c>
      <c r="D23" s="556" t="s">
        <v>46</v>
      </c>
      <c r="E23" s="554"/>
      <c r="F23" s="789">
        <v>26</v>
      </c>
      <c r="G23" s="789">
        <v>1</v>
      </c>
      <c r="H23" s="555"/>
      <c r="I23" s="555"/>
      <c r="J23" s="555"/>
      <c r="K23" s="555" t="s">
        <v>22</v>
      </c>
      <c r="L23" s="555"/>
      <c r="M23" s="555"/>
      <c r="N23" s="555"/>
      <c r="O23" s="555"/>
      <c r="P23" s="1505" t="s">
        <v>19</v>
      </c>
      <c r="Q23" s="1506"/>
    </row>
    <row r="24" spans="1:18" s="562" customFormat="1" ht="15" customHeight="1" x14ac:dyDescent="0.25">
      <c r="A24" s="879" t="s">
        <v>501</v>
      </c>
      <c r="B24" s="561" t="s">
        <v>17</v>
      </c>
      <c r="C24" s="549" t="s">
        <v>34</v>
      </c>
      <c r="D24" s="549" t="s">
        <v>47</v>
      </c>
      <c r="E24" s="550"/>
      <c r="F24" s="788">
        <v>26</v>
      </c>
      <c r="G24" s="788">
        <v>1</v>
      </c>
      <c r="H24" s="550"/>
      <c r="I24" s="550"/>
      <c r="J24" s="550"/>
      <c r="K24" s="550" t="s">
        <v>22</v>
      </c>
      <c r="L24" s="550"/>
      <c r="M24" s="550"/>
      <c r="N24" s="550"/>
      <c r="O24" s="550"/>
      <c r="P24" s="1505" t="s">
        <v>19</v>
      </c>
      <c r="Q24" s="1506"/>
      <c r="R24" s="539"/>
    </row>
    <row r="25" spans="1:18" s="539" customFormat="1" ht="15" customHeight="1" x14ac:dyDescent="0.25">
      <c r="A25" s="879" t="s">
        <v>502</v>
      </c>
      <c r="B25" s="547" t="s">
        <v>17</v>
      </c>
      <c r="C25" s="548" t="s">
        <v>34</v>
      </c>
      <c r="D25" s="559" t="s">
        <v>48</v>
      </c>
      <c r="E25" s="558"/>
      <c r="F25" s="788">
        <v>26</v>
      </c>
      <c r="G25" s="788">
        <v>1</v>
      </c>
      <c r="H25" s="550"/>
      <c r="I25" s="550"/>
      <c r="J25" s="550"/>
      <c r="K25" s="550" t="s">
        <v>22</v>
      </c>
      <c r="L25" s="550"/>
      <c r="M25" s="550"/>
      <c r="N25" s="550"/>
      <c r="O25" s="550"/>
      <c r="P25" s="1505" t="s">
        <v>19</v>
      </c>
      <c r="Q25" s="1506"/>
    </row>
    <row r="26" spans="1:18" s="539" customFormat="1" ht="15" customHeight="1" thickBot="1" x14ac:dyDescent="0.3">
      <c r="A26" s="880" t="s">
        <v>503</v>
      </c>
      <c r="B26" s="551" t="s">
        <v>17</v>
      </c>
      <c r="C26" s="552" t="s">
        <v>34</v>
      </c>
      <c r="D26" s="552" t="s">
        <v>49</v>
      </c>
      <c r="E26" s="555"/>
      <c r="F26" s="789">
        <v>26</v>
      </c>
      <c r="G26" s="789">
        <v>1</v>
      </c>
      <c r="H26" s="555"/>
      <c r="I26" s="555"/>
      <c r="J26" s="555"/>
      <c r="K26" s="555" t="s">
        <v>22</v>
      </c>
      <c r="L26" s="555"/>
      <c r="M26" s="555"/>
      <c r="N26" s="555"/>
      <c r="O26" s="555"/>
      <c r="P26" s="1505" t="s">
        <v>19</v>
      </c>
      <c r="Q26" s="1506"/>
    </row>
    <row r="27" spans="1:18" s="539" customFormat="1" ht="15" customHeight="1" x14ac:dyDescent="0.25">
      <c r="A27" s="878"/>
      <c r="B27" s="1509" t="s">
        <v>50</v>
      </c>
      <c r="C27" s="1509"/>
      <c r="D27" s="1509"/>
      <c r="E27" s="1509"/>
      <c r="F27" s="1509"/>
      <c r="G27" s="1509"/>
      <c r="H27" s="1509"/>
      <c r="I27" s="1509"/>
      <c r="J27" s="1509"/>
      <c r="K27" s="1509"/>
      <c r="L27" s="1509"/>
      <c r="M27" s="1509"/>
      <c r="N27" s="1509"/>
      <c r="O27" s="1509"/>
      <c r="P27" s="1509"/>
      <c r="Q27" s="1510"/>
    </row>
    <row r="28" spans="1:18" s="539" customFormat="1" ht="15" customHeight="1" x14ac:dyDescent="0.25">
      <c r="A28" s="879" t="s">
        <v>504</v>
      </c>
      <c r="B28" s="547" t="s">
        <v>17</v>
      </c>
      <c r="C28" s="548" t="s">
        <v>34</v>
      </c>
      <c r="D28" s="559" t="s">
        <v>51</v>
      </c>
      <c r="E28" s="558"/>
      <c r="F28" s="788">
        <v>26</v>
      </c>
      <c r="G28" s="788">
        <v>1</v>
      </c>
      <c r="H28" s="550"/>
      <c r="I28" s="550"/>
      <c r="J28" s="550"/>
      <c r="K28" s="550" t="s">
        <v>22</v>
      </c>
      <c r="L28" s="550"/>
      <c r="M28" s="550"/>
      <c r="N28" s="550"/>
      <c r="O28" s="550"/>
      <c r="P28" s="1505" t="s">
        <v>19</v>
      </c>
      <c r="Q28" s="1506"/>
    </row>
    <row r="29" spans="1:18" s="539" customFormat="1" ht="15" customHeight="1" x14ac:dyDescent="0.25">
      <c r="A29" s="854" t="s">
        <v>505</v>
      </c>
      <c r="B29" s="540" t="s">
        <v>17</v>
      </c>
      <c r="C29" s="541" t="s">
        <v>34</v>
      </c>
      <c r="D29" s="541" t="s">
        <v>52</v>
      </c>
      <c r="E29" s="544"/>
      <c r="F29" s="787">
        <v>26</v>
      </c>
      <c r="G29" s="787">
        <v>1</v>
      </c>
      <c r="H29" s="544"/>
      <c r="I29" s="544"/>
      <c r="J29" s="544"/>
      <c r="K29" s="544" t="s">
        <v>22</v>
      </c>
      <c r="L29" s="544"/>
      <c r="M29" s="544"/>
      <c r="N29" s="544"/>
      <c r="O29" s="544"/>
      <c r="P29" s="1505" t="s">
        <v>19</v>
      </c>
      <c r="Q29" s="1506"/>
    </row>
    <row r="30" spans="1:18" s="539" customFormat="1" ht="15" customHeight="1" x14ac:dyDescent="0.25">
      <c r="A30" s="879" t="s">
        <v>506</v>
      </c>
      <c r="B30" s="547" t="s">
        <v>17</v>
      </c>
      <c r="C30" s="541" t="s">
        <v>34</v>
      </c>
      <c r="D30" s="541" t="s">
        <v>37</v>
      </c>
      <c r="E30" s="544"/>
      <c r="F30" s="787">
        <v>26</v>
      </c>
      <c r="G30" s="787">
        <v>1</v>
      </c>
      <c r="H30" s="544"/>
      <c r="I30" s="544"/>
      <c r="J30" s="544"/>
      <c r="K30" s="544" t="s">
        <v>22</v>
      </c>
      <c r="L30" s="544"/>
      <c r="M30" s="544"/>
      <c r="N30" s="544"/>
      <c r="O30" s="544"/>
      <c r="P30" s="1505" t="s">
        <v>19</v>
      </c>
      <c r="Q30" s="1506"/>
    </row>
    <row r="31" spans="1:18" s="539" customFormat="1" ht="15" customHeight="1" x14ac:dyDescent="0.25">
      <c r="A31" s="854" t="s">
        <v>507</v>
      </c>
      <c r="B31" s="540" t="s">
        <v>17</v>
      </c>
      <c r="C31" s="541" t="s">
        <v>34</v>
      </c>
      <c r="D31" s="541" t="s">
        <v>53</v>
      </c>
      <c r="E31" s="544"/>
      <c r="F31" s="787">
        <v>26</v>
      </c>
      <c r="G31" s="787">
        <v>1</v>
      </c>
      <c r="H31" s="544"/>
      <c r="I31" s="544"/>
      <c r="J31" s="544"/>
      <c r="K31" s="544" t="s">
        <v>22</v>
      </c>
      <c r="L31" s="544"/>
      <c r="M31" s="544"/>
      <c r="N31" s="544"/>
      <c r="O31" s="544"/>
      <c r="P31" s="1505" t="s">
        <v>19</v>
      </c>
      <c r="Q31" s="1506"/>
    </row>
    <row r="32" spans="1:18" s="539" customFormat="1" ht="15" customHeight="1" x14ac:dyDescent="0.25">
      <c r="A32" s="879" t="s">
        <v>508</v>
      </c>
      <c r="B32" s="547" t="s">
        <v>17</v>
      </c>
      <c r="C32" s="541" t="s">
        <v>34</v>
      </c>
      <c r="D32" s="541" t="s">
        <v>54</v>
      </c>
      <c r="E32" s="544"/>
      <c r="F32" s="787">
        <v>26</v>
      </c>
      <c r="G32" s="787">
        <v>2</v>
      </c>
      <c r="H32" s="544"/>
      <c r="I32" s="544"/>
      <c r="J32" s="544"/>
      <c r="K32" s="544" t="s">
        <v>22</v>
      </c>
      <c r="L32" s="544"/>
      <c r="M32" s="544"/>
      <c r="N32" s="544"/>
      <c r="O32" s="544"/>
      <c r="P32" s="1505" t="s">
        <v>19</v>
      </c>
      <c r="Q32" s="1506"/>
    </row>
    <row r="33" spans="1:18" s="539" customFormat="1" ht="15" customHeight="1" thickBot="1" x14ac:dyDescent="0.3">
      <c r="A33" s="882" t="s">
        <v>509</v>
      </c>
      <c r="B33" s="563" t="s">
        <v>17</v>
      </c>
      <c r="C33" s="564" t="s">
        <v>34</v>
      </c>
      <c r="D33" s="564" t="s">
        <v>55</v>
      </c>
      <c r="E33" s="565"/>
      <c r="F33" s="790">
        <v>26</v>
      </c>
      <c r="G33" s="790">
        <v>3</v>
      </c>
      <c r="H33" s="565"/>
      <c r="I33" s="565"/>
      <c r="J33" s="565"/>
      <c r="K33" s="565" t="s">
        <v>22</v>
      </c>
      <c r="L33" s="565"/>
      <c r="M33" s="565"/>
      <c r="N33" s="565"/>
      <c r="O33" s="565"/>
      <c r="P33" s="1505" t="s">
        <v>19</v>
      </c>
      <c r="Q33" s="1506"/>
    </row>
    <row r="34" spans="1:18" s="539" customFormat="1" x14ac:dyDescent="0.25">
      <c r="A34" s="878"/>
      <c r="B34" s="1509" t="s">
        <v>56</v>
      </c>
      <c r="C34" s="1509"/>
      <c r="D34" s="1509"/>
      <c r="E34" s="1509"/>
      <c r="F34" s="1509"/>
      <c r="G34" s="1509"/>
      <c r="H34" s="1509"/>
      <c r="I34" s="1509"/>
      <c r="J34" s="1509"/>
      <c r="K34" s="1509"/>
      <c r="L34" s="1509"/>
      <c r="M34" s="1509"/>
      <c r="N34" s="1509"/>
      <c r="O34" s="1509"/>
      <c r="P34" s="1509"/>
      <c r="Q34" s="1510"/>
    </row>
    <row r="35" spans="1:18" s="539" customFormat="1" x14ac:dyDescent="0.25">
      <c r="A35" s="854" t="s">
        <v>510</v>
      </c>
      <c r="B35" s="540" t="s">
        <v>17</v>
      </c>
      <c r="C35" s="541" t="s">
        <v>34</v>
      </c>
      <c r="D35" s="541" t="s">
        <v>57</v>
      </c>
      <c r="E35" s="544"/>
      <c r="F35" s="787">
        <v>26</v>
      </c>
      <c r="G35" s="787">
        <v>1</v>
      </c>
      <c r="H35" s="544"/>
      <c r="I35" s="544"/>
      <c r="J35" s="544"/>
      <c r="K35" s="544" t="s">
        <v>22</v>
      </c>
      <c r="L35" s="544"/>
      <c r="M35" s="544"/>
      <c r="N35" s="544"/>
      <c r="O35" s="544"/>
      <c r="P35" s="1505" t="s">
        <v>19</v>
      </c>
      <c r="Q35" s="1506"/>
    </row>
    <row r="36" spans="1:18" s="539" customFormat="1" x14ac:dyDescent="0.25">
      <c r="A36" s="879" t="s">
        <v>511</v>
      </c>
      <c r="B36" s="547" t="s">
        <v>17</v>
      </c>
      <c r="C36" s="541" t="s">
        <v>34</v>
      </c>
      <c r="D36" s="541" t="s">
        <v>58</v>
      </c>
      <c r="E36" s="544"/>
      <c r="F36" s="787">
        <v>4</v>
      </c>
      <c r="G36" s="787">
        <v>1</v>
      </c>
      <c r="H36" s="544"/>
      <c r="I36" s="544"/>
      <c r="J36" s="544"/>
      <c r="K36" s="544"/>
      <c r="L36" s="544" t="s">
        <v>22</v>
      </c>
      <c r="M36" s="544"/>
      <c r="N36" s="544"/>
      <c r="O36" s="544"/>
      <c r="P36" s="569"/>
      <c r="Q36" s="877">
        <f>F36*G36*ROUND(P36, 2)</f>
        <v>0</v>
      </c>
    </row>
    <row r="37" spans="1:18" s="539" customFormat="1" ht="15.75" thickBot="1" x14ac:dyDescent="0.3">
      <c r="A37" s="879" t="s">
        <v>512</v>
      </c>
      <c r="B37" s="547" t="s">
        <v>17</v>
      </c>
      <c r="C37" s="541" t="s">
        <v>34</v>
      </c>
      <c r="D37" s="541" t="s">
        <v>59</v>
      </c>
      <c r="E37" s="544"/>
      <c r="F37" s="787">
        <v>1</v>
      </c>
      <c r="G37" s="787">
        <v>1</v>
      </c>
      <c r="H37" s="544"/>
      <c r="I37" s="544"/>
      <c r="J37" s="544"/>
      <c r="K37" s="544"/>
      <c r="L37" s="544"/>
      <c r="M37" s="544"/>
      <c r="N37" s="544" t="s">
        <v>35</v>
      </c>
      <c r="O37" s="544"/>
      <c r="P37" s="569"/>
      <c r="Q37" s="877">
        <f>F37*G37*ROUND(P37, 2)</f>
        <v>0</v>
      </c>
    </row>
    <row r="38" spans="1:18" s="539" customFormat="1" x14ac:dyDescent="0.25">
      <c r="A38" s="878"/>
      <c r="B38" s="1509" t="s">
        <v>60</v>
      </c>
      <c r="C38" s="1509"/>
      <c r="D38" s="1509"/>
      <c r="E38" s="1509"/>
      <c r="F38" s="1509"/>
      <c r="G38" s="1509"/>
      <c r="H38" s="1509"/>
      <c r="I38" s="1509"/>
      <c r="J38" s="1509"/>
      <c r="K38" s="1509"/>
      <c r="L38" s="1509"/>
      <c r="M38" s="1509"/>
      <c r="N38" s="1509"/>
      <c r="O38" s="1509"/>
      <c r="P38" s="1509"/>
      <c r="Q38" s="1510"/>
    </row>
    <row r="39" spans="1:18" s="539" customFormat="1" x14ac:dyDescent="0.25">
      <c r="A39" s="881" t="s">
        <v>513</v>
      </c>
      <c r="B39" s="541" t="s">
        <v>17</v>
      </c>
      <c r="C39" s="548" t="s">
        <v>60</v>
      </c>
      <c r="D39" s="564" t="s">
        <v>3393</v>
      </c>
      <c r="E39" s="565"/>
      <c r="F39" s="790">
        <v>12</v>
      </c>
      <c r="G39" s="790">
        <v>1</v>
      </c>
      <c r="H39" s="565"/>
      <c r="I39" s="565"/>
      <c r="J39" s="565"/>
      <c r="K39" s="565"/>
      <c r="L39" s="565"/>
      <c r="M39" s="565" t="s">
        <v>22</v>
      </c>
      <c r="N39" s="565" t="s">
        <v>22</v>
      </c>
      <c r="O39" s="565"/>
      <c r="P39" s="1505" t="s">
        <v>19</v>
      </c>
      <c r="Q39" s="1506"/>
      <c r="R39" s="566"/>
    </row>
    <row r="40" spans="1:18" s="539" customFormat="1" x14ac:dyDescent="0.25">
      <c r="A40" s="881" t="s">
        <v>514</v>
      </c>
      <c r="B40" s="541" t="s">
        <v>17</v>
      </c>
      <c r="C40" s="548" t="s">
        <v>60</v>
      </c>
      <c r="D40" s="564" t="s">
        <v>3394</v>
      </c>
      <c r="E40" s="565"/>
      <c r="F40" s="790">
        <v>12</v>
      </c>
      <c r="G40" s="790">
        <v>1</v>
      </c>
      <c r="H40" s="565"/>
      <c r="I40" s="565"/>
      <c r="J40" s="565"/>
      <c r="K40" s="565"/>
      <c r="L40" s="565"/>
      <c r="M40" s="565" t="s">
        <v>22</v>
      </c>
      <c r="N40" s="565" t="s">
        <v>22</v>
      </c>
      <c r="O40" s="565"/>
      <c r="P40" s="1505" t="s">
        <v>19</v>
      </c>
      <c r="Q40" s="1506"/>
      <c r="R40" s="566"/>
    </row>
    <row r="41" spans="1:18" s="539" customFormat="1" x14ac:dyDescent="0.25">
      <c r="A41" s="881" t="s">
        <v>515</v>
      </c>
      <c r="B41" s="541" t="s">
        <v>17</v>
      </c>
      <c r="C41" s="548" t="s">
        <v>60</v>
      </c>
      <c r="D41" s="564" t="s">
        <v>3395</v>
      </c>
      <c r="E41" s="565"/>
      <c r="F41" s="790">
        <v>12</v>
      </c>
      <c r="G41" s="790">
        <v>1</v>
      </c>
      <c r="H41" s="565"/>
      <c r="I41" s="565"/>
      <c r="J41" s="565"/>
      <c r="K41" s="565"/>
      <c r="L41" s="565"/>
      <c r="M41" s="565" t="s">
        <v>22</v>
      </c>
      <c r="N41" s="565" t="s">
        <v>22</v>
      </c>
      <c r="O41" s="565"/>
      <c r="P41" s="1505" t="s">
        <v>19</v>
      </c>
      <c r="Q41" s="1506"/>
      <c r="R41" s="566"/>
    </row>
    <row r="42" spans="1:18" s="539" customFormat="1" x14ac:dyDescent="0.25">
      <c r="A42" s="881" t="s">
        <v>516</v>
      </c>
      <c r="B42" s="541" t="s">
        <v>17</v>
      </c>
      <c r="C42" s="548" t="s">
        <v>60</v>
      </c>
      <c r="D42" s="564" t="s">
        <v>3396</v>
      </c>
      <c r="E42" s="565"/>
      <c r="F42" s="790">
        <v>1</v>
      </c>
      <c r="G42" s="790">
        <v>1</v>
      </c>
      <c r="H42" s="565"/>
      <c r="I42" s="565"/>
      <c r="J42" s="565"/>
      <c r="K42" s="565"/>
      <c r="L42" s="565"/>
      <c r="M42" s="565" t="s">
        <v>22</v>
      </c>
      <c r="N42" s="565" t="s">
        <v>22</v>
      </c>
      <c r="O42" s="565"/>
      <c r="P42" s="569"/>
      <c r="Q42" s="877">
        <f t="shared" ref="Q42:Q52" si="0">F42*G42*ROUND(P42, 2)</f>
        <v>0</v>
      </c>
    </row>
    <row r="43" spans="1:18" s="539" customFormat="1" x14ac:dyDescent="0.25">
      <c r="A43" s="881" t="s">
        <v>517</v>
      </c>
      <c r="B43" s="541" t="s">
        <v>17</v>
      </c>
      <c r="C43" s="548" t="s">
        <v>60</v>
      </c>
      <c r="D43" s="564" t="s">
        <v>3397</v>
      </c>
      <c r="E43" s="565"/>
      <c r="F43" s="790">
        <v>1</v>
      </c>
      <c r="G43" s="790">
        <v>1</v>
      </c>
      <c r="H43" s="565"/>
      <c r="I43" s="565"/>
      <c r="J43" s="565"/>
      <c r="K43" s="565"/>
      <c r="L43" s="565"/>
      <c r="M43" s="565" t="s">
        <v>22</v>
      </c>
      <c r="N43" s="565" t="s">
        <v>22</v>
      </c>
      <c r="O43" s="565"/>
      <c r="P43" s="569"/>
      <c r="Q43" s="877">
        <f t="shared" si="0"/>
        <v>0</v>
      </c>
    </row>
    <row r="44" spans="1:18" s="539" customFormat="1" x14ac:dyDescent="0.25">
      <c r="A44" s="881" t="s">
        <v>518</v>
      </c>
      <c r="B44" s="541" t="s">
        <v>17</v>
      </c>
      <c r="C44" s="548" t="s">
        <v>60</v>
      </c>
      <c r="D44" s="564" t="s">
        <v>3398</v>
      </c>
      <c r="E44" s="565"/>
      <c r="F44" s="790">
        <v>1</v>
      </c>
      <c r="G44" s="790">
        <v>1</v>
      </c>
      <c r="H44" s="565"/>
      <c r="I44" s="565"/>
      <c r="J44" s="565"/>
      <c r="K44" s="565"/>
      <c r="L44" s="565"/>
      <c r="M44" s="565" t="s">
        <v>22</v>
      </c>
      <c r="N44" s="565" t="s">
        <v>22</v>
      </c>
      <c r="O44" s="565"/>
      <c r="P44" s="569"/>
      <c r="Q44" s="877">
        <f t="shared" si="0"/>
        <v>0</v>
      </c>
      <c r="R44" s="566"/>
    </row>
    <row r="45" spans="1:18" s="539" customFormat="1" x14ac:dyDescent="0.25">
      <c r="A45" s="881" t="s">
        <v>519</v>
      </c>
      <c r="B45" s="541" t="s">
        <v>17</v>
      </c>
      <c r="C45" s="548" t="s">
        <v>60</v>
      </c>
      <c r="D45" s="564" t="s">
        <v>3399</v>
      </c>
      <c r="E45" s="565"/>
      <c r="F45" s="790">
        <v>1</v>
      </c>
      <c r="G45" s="790">
        <v>1</v>
      </c>
      <c r="H45" s="565"/>
      <c r="I45" s="565"/>
      <c r="J45" s="565"/>
      <c r="K45" s="565"/>
      <c r="L45" s="565"/>
      <c r="M45" s="565" t="s">
        <v>22</v>
      </c>
      <c r="N45" s="565" t="s">
        <v>22</v>
      </c>
      <c r="O45" s="565"/>
      <c r="P45" s="569"/>
      <c r="Q45" s="877">
        <f t="shared" si="0"/>
        <v>0</v>
      </c>
    </row>
    <row r="46" spans="1:18" s="539" customFormat="1" x14ac:dyDescent="0.25">
      <c r="A46" s="881" t="s">
        <v>520</v>
      </c>
      <c r="B46" s="541" t="s">
        <v>17</v>
      </c>
      <c r="C46" s="548" t="s">
        <v>60</v>
      </c>
      <c r="D46" s="564" t="s">
        <v>3400</v>
      </c>
      <c r="E46" s="565"/>
      <c r="F46" s="790">
        <v>1</v>
      </c>
      <c r="G46" s="790">
        <v>1</v>
      </c>
      <c r="H46" s="565"/>
      <c r="I46" s="565"/>
      <c r="J46" s="565"/>
      <c r="K46" s="565"/>
      <c r="L46" s="565"/>
      <c r="M46" s="565" t="s">
        <v>22</v>
      </c>
      <c r="N46" s="565" t="s">
        <v>22</v>
      </c>
      <c r="O46" s="565"/>
      <c r="P46" s="569"/>
      <c r="Q46" s="877">
        <f t="shared" si="0"/>
        <v>0</v>
      </c>
    </row>
    <row r="47" spans="1:18" s="539" customFormat="1" x14ac:dyDescent="0.25">
      <c r="A47" s="881" t="s">
        <v>521</v>
      </c>
      <c r="B47" s="541" t="s">
        <v>17</v>
      </c>
      <c r="C47" s="548" t="s">
        <v>60</v>
      </c>
      <c r="D47" s="564" t="s">
        <v>3401</v>
      </c>
      <c r="E47" s="565"/>
      <c r="F47" s="790">
        <v>1</v>
      </c>
      <c r="G47" s="790">
        <v>1</v>
      </c>
      <c r="H47" s="565"/>
      <c r="I47" s="565"/>
      <c r="J47" s="565"/>
      <c r="K47" s="565"/>
      <c r="L47" s="565"/>
      <c r="M47" s="565" t="s">
        <v>22</v>
      </c>
      <c r="N47" s="565" t="s">
        <v>22</v>
      </c>
      <c r="O47" s="565"/>
      <c r="P47" s="569"/>
      <c r="Q47" s="877">
        <f t="shared" si="0"/>
        <v>0</v>
      </c>
    </row>
    <row r="48" spans="1:18" s="539" customFormat="1" x14ac:dyDescent="0.25">
      <c r="A48" s="881" t="s">
        <v>522</v>
      </c>
      <c r="B48" s="541" t="s">
        <v>17</v>
      </c>
      <c r="C48" s="548" t="s">
        <v>60</v>
      </c>
      <c r="D48" s="564" t="s">
        <v>3402</v>
      </c>
      <c r="E48" s="565"/>
      <c r="F48" s="790">
        <v>1</v>
      </c>
      <c r="G48" s="790">
        <v>1</v>
      </c>
      <c r="H48" s="565"/>
      <c r="I48" s="565"/>
      <c r="J48" s="565"/>
      <c r="K48" s="565"/>
      <c r="L48" s="565"/>
      <c r="M48" s="565" t="s">
        <v>22</v>
      </c>
      <c r="N48" s="565" t="s">
        <v>22</v>
      </c>
      <c r="O48" s="565"/>
      <c r="P48" s="569"/>
      <c r="Q48" s="877">
        <f t="shared" si="0"/>
        <v>0</v>
      </c>
    </row>
    <row r="49" spans="1:18" s="539" customFormat="1" x14ac:dyDescent="0.25">
      <c r="A49" s="881" t="s">
        <v>523</v>
      </c>
      <c r="B49" s="541" t="s">
        <v>17</v>
      </c>
      <c r="C49" s="548" t="s">
        <v>60</v>
      </c>
      <c r="D49" s="564" t="s">
        <v>3403</v>
      </c>
      <c r="E49" s="565"/>
      <c r="F49" s="790">
        <v>1</v>
      </c>
      <c r="G49" s="790">
        <v>1</v>
      </c>
      <c r="H49" s="565"/>
      <c r="I49" s="565"/>
      <c r="J49" s="565"/>
      <c r="K49" s="565"/>
      <c r="L49" s="565"/>
      <c r="M49" s="565" t="s">
        <v>22</v>
      </c>
      <c r="N49" s="565" t="s">
        <v>22</v>
      </c>
      <c r="O49" s="565"/>
      <c r="P49" s="569"/>
      <c r="Q49" s="877">
        <f t="shared" si="0"/>
        <v>0</v>
      </c>
    </row>
    <row r="50" spans="1:18" s="539" customFormat="1" x14ac:dyDescent="0.25">
      <c r="A50" s="881" t="s">
        <v>524</v>
      </c>
      <c r="B50" s="541" t="s">
        <v>17</v>
      </c>
      <c r="C50" s="548" t="s">
        <v>60</v>
      </c>
      <c r="D50" s="541" t="s">
        <v>3405</v>
      </c>
      <c r="E50" s="565"/>
      <c r="F50" s="790">
        <v>1</v>
      </c>
      <c r="G50" s="790">
        <v>1</v>
      </c>
      <c r="H50" s="544"/>
      <c r="I50" s="544"/>
      <c r="J50" s="544"/>
      <c r="K50" s="544"/>
      <c r="L50" s="544"/>
      <c r="M50" s="565" t="s">
        <v>22</v>
      </c>
      <c r="N50" s="565" t="s">
        <v>22</v>
      </c>
      <c r="O50" s="544"/>
      <c r="P50" s="569"/>
      <c r="Q50" s="877">
        <f t="shared" si="0"/>
        <v>0</v>
      </c>
    </row>
    <row r="51" spans="1:18" s="539" customFormat="1" x14ac:dyDescent="0.25">
      <c r="A51" s="881" t="s">
        <v>525</v>
      </c>
      <c r="B51" s="541" t="s">
        <v>17</v>
      </c>
      <c r="C51" s="548" t="s">
        <v>60</v>
      </c>
      <c r="D51" s="541" t="s">
        <v>3404</v>
      </c>
      <c r="E51" s="565"/>
      <c r="F51" s="790">
        <v>1</v>
      </c>
      <c r="G51" s="790">
        <v>1</v>
      </c>
      <c r="H51" s="544"/>
      <c r="I51" s="544"/>
      <c r="J51" s="544"/>
      <c r="K51" s="544"/>
      <c r="L51" s="544"/>
      <c r="M51" s="565" t="s">
        <v>22</v>
      </c>
      <c r="N51" s="565" t="s">
        <v>22</v>
      </c>
      <c r="O51" s="544"/>
      <c r="P51" s="569"/>
      <c r="Q51" s="877">
        <f t="shared" si="0"/>
        <v>0</v>
      </c>
    </row>
    <row r="52" spans="1:18" s="539" customFormat="1" x14ac:dyDescent="0.25">
      <c r="A52" s="881" t="s">
        <v>526</v>
      </c>
      <c r="B52" s="541" t="s">
        <v>17</v>
      </c>
      <c r="C52" s="548" t="s">
        <v>60</v>
      </c>
      <c r="D52" s="541" t="s">
        <v>3406</v>
      </c>
      <c r="E52" s="565"/>
      <c r="F52" s="790">
        <v>1</v>
      </c>
      <c r="G52" s="790">
        <v>1</v>
      </c>
      <c r="H52" s="544"/>
      <c r="I52" s="544"/>
      <c r="J52" s="544"/>
      <c r="K52" s="544"/>
      <c r="L52" s="544"/>
      <c r="M52" s="544" t="s">
        <v>22</v>
      </c>
      <c r="N52" s="544" t="s">
        <v>22</v>
      </c>
      <c r="O52" s="544"/>
      <c r="P52" s="569"/>
      <c r="Q52" s="877">
        <f t="shared" si="0"/>
        <v>0</v>
      </c>
    </row>
    <row r="53" spans="1:18" s="539" customFormat="1" ht="15.75" thickBot="1" x14ac:dyDescent="0.3">
      <c r="A53" s="855" t="s">
        <v>527</v>
      </c>
      <c r="B53" s="1263" t="s">
        <v>17</v>
      </c>
      <c r="C53" s="848" t="s">
        <v>60</v>
      </c>
      <c r="D53" s="1263" t="s">
        <v>3407</v>
      </c>
      <c r="E53" s="1264"/>
      <c r="F53" s="1265">
        <v>1</v>
      </c>
      <c r="G53" s="1265">
        <v>1</v>
      </c>
      <c r="H53" s="1264"/>
      <c r="I53" s="1264"/>
      <c r="J53" s="1264"/>
      <c r="K53" s="1264"/>
      <c r="L53" s="1264"/>
      <c r="M53" s="1264" t="s">
        <v>22</v>
      </c>
      <c r="N53" s="1264" t="s">
        <v>22</v>
      </c>
      <c r="O53" s="1264"/>
      <c r="P53" s="851"/>
      <c r="Q53" s="857">
        <f>F53*G53*ROUND(P53, 2)</f>
        <v>0</v>
      </c>
    </row>
    <row r="54" spans="1:18" s="539" customFormat="1" x14ac:dyDescent="0.25">
      <c r="A54" s="878"/>
      <c r="B54" s="1509" t="s">
        <v>61</v>
      </c>
      <c r="C54" s="1509"/>
      <c r="D54" s="1509"/>
      <c r="E54" s="1509"/>
      <c r="F54" s="1509"/>
      <c r="G54" s="1509"/>
      <c r="H54" s="1509"/>
      <c r="I54" s="1509"/>
      <c r="J54" s="1509"/>
      <c r="K54" s="1509"/>
      <c r="L54" s="1509"/>
      <c r="M54" s="1509"/>
      <c r="N54" s="1509"/>
      <c r="O54" s="1509"/>
      <c r="P54" s="1509"/>
      <c r="Q54" s="1510"/>
    </row>
    <row r="55" spans="1:18" s="539" customFormat="1" ht="15.75" thickBot="1" x14ac:dyDescent="0.3">
      <c r="A55" s="882" t="s">
        <v>528</v>
      </c>
      <c r="B55" s="563" t="s">
        <v>17</v>
      </c>
      <c r="C55" s="564" t="s">
        <v>61</v>
      </c>
      <c r="D55" s="564" t="s">
        <v>20</v>
      </c>
      <c r="E55" s="565"/>
      <c r="F55" s="555">
        <v>0.25</v>
      </c>
      <c r="G55" s="789">
        <v>1</v>
      </c>
      <c r="H55" s="565"/>
      <c r="I55" s="565"/>
      <c r="J55" s="565"/>
      <c r="K55" s="565"/>
      <c r="L55" s="565"/>
      <c r="M55" s="565"/>
      <c r="N55" s="565"/>
      <c r="O55" s="565" t="s">
        <v>22</v>
      </c>
      <c r="P55" s="569"/>
      <c r="Q55" s="877">
        <f>F55*G55*ROUND(P55, 2)</f>
        <v>0</v>
      </c>
      <c r="R55" s="566"/>
    </row>
    <row r="56" spans="1:18" s="539" customFormat="1" x14ac:dyDescent="0.25">
      <c r="A56" s="878"/>
      <c r="B56" s="1509" t="s">
        <v>67</v>
      </c>
      <c r="C56" s="1509"/>
      <c r="D56" s="1509"/>
      <c r="E56" s="1509"/>
      <c r="F56" s="1509"/>
      <c r="G56" s="1509"/>
      <c r="H56" s="1509"/>
      <c r="I56" s="1509"/>
      <c r="J56" s="1509"/>
      <c r="K56" s="1509"/>
      <c r="L56" s="1509"/>
      <c r="M56" s="1509"/>
      <c r="N56" s="1509"/>
      <c r="O56" s="1509"/>
      <c r="P56" s="1509"/>
      <c r="Q56" s="1510"/>
    </row>
    <row r="57" spans="1:18" s="539" customFormat="1" x14ac:dyDescent="0.25">
      <c r="A57" s="854" t="s">
        <v>529</v>
      </c>
      <c r="B57" s="540" t="s">
        <v>18</v>
      </c>
      <c r="C57" s="541" t="s">
        <v>67</v>
      </c>
      <c r="D57" s="542" t="s">
        <v>69</v>
      </c>
      <c r="E57" s="543"/>
      <c r="F57" s="787">
        <v>52</v>
      </c>
      <c r="G57" s="787">
        <v>3</v>
      </c>
      <c r="H57" s="544"/>
      <c r="I57" s="544" t="s">
        <v>22</v>
      </c>
      <c r="J57" s="544"/>
      <c r="K57" s="544"/>
      <c r="L57" s="544"/>
      <c r="M57" s="544"/>
      <c r="N57" s="544"/>
      <c r="O57" s="544"/>
      <c r="P57" s="1505" t="s">
        <v>19</v>
      </c>
      <c r="Q57" s="1506"/>
    </row>
    <row r="58" spans="1:18" s="539" customFormat="1" x14ac:dyDescent="0.25">
      <c r="A58" s="854" t="s">
        <v>530</v>
      </c>
      <c r="B58" s="540" t="s">
        <v>18</v>
      </c>
      <c r="C58" s="541" t="s">
        <v>67</v>
      </c>
      <c r="D58" s="545" t="s">
        <v>70</v>
      </c>
      <c r="E58" s="546"/>
      <c r="F58" s="787">
        <v>1</v>
      </c>
      <c r="G58" s="787">
        <v>3</v>
      </c>
      <c r="H58" s="544"/>
      <c r="I58" s="544"/>
      <c r="J58" s="544"/>
      <c r="K58" s="544"/>
      <c r="L58" s="544"/>
      <c r="M58" s="544"/>
      <c r="N58" s="544" t="s">
        <v>35</v>
      </c>
      <c r="O58" s="544"/>
      <c r="P58" s="569"/>
      <c r="Q58" s="877">
        <f>F58*G58*ROUND(P58, 2)</f>
        <v>0</v>
      </c>
    </row>
    <row r="59" spans="1:18" s="539" customFormat="1" x14ac:dyDescent="0.25">
      <c r="A59" s="854" t="s">
        <v>531</v>
      </c>
      <c r="B59" s="540" t="s">
        <v>18</v>
      </c>
      <c r="C59" s="541" t="s">
        <v>67</v>
      </c>
      <c r="D59" s="549" t="s">
        <v>30</v>
      </c>
      <c r="E59" s="550"/>
      <c r="F59" s="788">
        <v>2</v>
      </c>
      <c r="G59" s="788">
        <v>3</v>
      </c>
      <c r="H59" s="550"/>
      <c r="I59" s="550"/>
      <c r="J59" s="550"/>
      <c r="K59" s="550"/>
      <c r="L59" s="550"/>
      <c r="M59" s="550" t="s">
        <v>22</v>
      </c>
      <c r="N59" s="550" t="s">
        <v>22</v>
      </c>
      <c r="O59" s="550"/>
      <c r="P59" s="569"/>
      <c r="Q59" s="883">
        <f>F59*G59*ROUND(P59, 2)</f>
        <v>0</v>
      </c>
    </row>
    <row r="60" spans="1:18" s="539" customFormat="1" ht="15.75" thickBot="1" x14ac:dyDescent="0.3">
      <c r="A60" s="880" t="s">
        <v>532</v>
      </c>
      <c r="B60" s="551" t="s">
        <v>18</v>
      </c>
      <c r="C60" s="552" t="s">
        <v>67</v>
      </c>
      <c r="D60" s="553" t="s">
        <v>31</v>
      </c>
      <c r="E60" s="554"/>
      <c r="F60" s="789">
        <v>2</v>
      </c>
      <c r="G60" s="789">
        <v>3</v>
      </c>
      <c r="H60" s="555"/>
      <c r="I60" s="555"/>
      <c r="J60" s="555"/>
      <c r="K60" s="555"/>
      <c r="L60" s="555"/>
      <c r="M60" s="555" t="s">
        <v>22</v>
      </c>
      <c r="N60" s="555" t="s">
        <v>22</v>
      </c>
      <c r="O60" s="555"/>
      <c r="P60" s="1505" t="s">
        <v>19</v>
      </c>
      <c r="Q60" s="1506"/>
    </row>
    <row r="61" spans="1:18" s="539" customFormat="1" x14ac:dyDescent="0.25">
      <c r="A61" s="878"/>
      <c r="B61" s="1509" t="s">
        <v>68</v>
      </c>
      <c r="C61" s="1509"/>
      <c r="D61" s="1509"/>
      <c r="E61" s="1509"/>
      <c r="F61" s="1509"/>
      <c r="G61" s="1509"/>
      <c r="H61" s="1509"/>
      <c r="I61" s="1509"/>
      <c r="J61" s="1509"/>
      <c r="K61" s="1509"/>
      <c r="L61" s="1509"/>
      <c r="M61" s="1509"/>
      <c r="N61" s="1509"/>
      <c r="O61" s="1509"/>
      <c r="P61" s="1509"/>
      <c r="Q61" s="1510"/>
    </row>
    <row r="62" spans="1:18" s="539" customFormat="1" x14ac:dyDescent="0.25">
      <c r="A62" s="854" t="s">
        <v>533</v>
      </c>
      <c r="B62" s="540" t="s">
        <v>18</v>
      </c>
      <c r="C62" s="541" t="s">
        <v>71</v>
      </c>
      <c r="D62" s="548" t="s">
        <v>37</v>
      </c>
      <c r="E62" s="550"/>
      <c r="F62" s="788">
        <v>26</v>
      </c>
      <c r="G62" s="788">
        <v>1</v>
      </c>
      <c r="H62" s="550"/>
      <c r="I62" s="550"/>
      <c r="J62" s="550"/>
      <c r="K62" s="550" t="s">
        <v>22</v>
      </c>
      <c r="L62" s="550"/>
      <c r="M62" s="550"/>
      <c r="N62" s="550"/>
      <c r="O62" s="550"/>
      <c r="P62" s="1505" t="s">
        <v>19</v>
      </c>
      <c r="Q62" s="1506"/>
    </row>
    <row r="63" spans="1:18" s="539" customFormat="1" x14ac:dyDescent="0.25">
      <c r="A63" s="854" t="s">
        <v>534</v>
      </c>
      <c r="B63" s="540" t="s">
        <v>18</v>
      </c>
      <c r="C63" s="541" t="s">
        <v>71</v>
      </c>
      <c r="D63" s="556" t="s">
        <v>38</v>
      </c>
      <c r="E63" s="554"/>
      <c r="F63" s="789">
        <v>26</v>
      </c>
      <c r="G63" s="789">
        <v>1</v>
      </c>
      <c r="H63" s="555"/>
      <c r="I63" s="555"/>
      <c r="J63" s="555"/>
      <c r="K63" s="555" t="s">
        <v>22</v>
      </c>
      <c r="L63" s="555"/>
      <c r="M63" s="555"/>
      <c r="N63" s="555"/>
      <c r="O63" s="555"/>
      <c r="P63" s="1505" t="s">
        <v>19</v>
      </c>
      <c r="Q63" s="1506"/>
    </row>
    <row r="64" spans="1:18" s="539" customFormat="1" ht="25.5" x14ac:dyDescent="0.25">
      <c r="A64" s="854" t="s">
        <v>535</v>
      </c>
      <c r="B64" s="540" t="s">
        <v>18</v>
      </c>
      <c r="C64" s="541" t="s">
        <v>71</v>
      </c>
      <c r="D64" s="557" t="s">
        <v>39</v>
      </c>
      <c r="E64" s="558"/>
      <c r="F64" s="788">
        <v>26</v>
      </c>
      <c r="G64" s="788">
        <v>3</v>
      </c>
      <c r="H64" s="550"/>
      <c r="I64" s="550"/>
      <c r="J64" s="550"/>
      <c r="K64" s="550" t="s">
        <v>22</v>
      </c>
      <c r="L64" s="550"/>
      <c r="M64" s="550"/>
      <c r="N64" s="550"/>
      <c r="O64" s="550"/>
      <c r="P64" s="1505" t="s">
        <v>19</v>
      </c>
      <c r="Q64" s="1506"/>
    </row>
    <row r="65" spans="1:17" s="539" customFormat="1" x14ac:dyDescent="0.25">
      <c r="A65" s="854" t="s">
        <v>536</v>
      </c>
      <c r="B65" s="540" t="s">
        <v>18</v>
      </c>
      <c r="C65" s="541" t="s">
        <v>71</v>
      </c>
      <c r="D65" s="559" t="s">
        <v>40</v>
      </c>
      <c r="E65" s="558"/>
      <c r="F65" s="788">
        <v>26</v>
      </c>
      <c r="G65" s="788">
        <v>1</v>
      </c>
      <c r="H65" s="550"/>
      <c r="I65" s="550"/>
      <c r="J65" s="550"/>
      <c r="K65" s="550" t="s">
        <v>22</v>
      </c>
      <c r="L65" s="550"/>
      <c r="M65" s="550"/>
      <c r="N65" s="550"/>
      <c r="O65" s="550"/>
      <c r="P65" s="1505" t="s">
        <v>19</v>
      </c>
      <c r="Q65" s="1506"/>
    </row>
    <row r="66" spans="1:17" s="539" customFormat="1" x14ac:dyDescent="0.25">
      <c r="A66" s="854" t="s">
        <v>537</v>
      </c>
      <c r="B66" s="540" t="s">
        <v>18</v>
      </c>
      <c r="C66" s="541" t="s">
        <v>71</v>
      </c>
      <c r="D66" s="549" t="s">
        <v>41</v>
      </c>
      <c r="E66" s="550"/>
      <c r="F66" s="788">
        <v>26</v>
      </c>
      <c r="G66" s="788">
        <v>1</v>
      </c>
      <c r="H66" s="550"/>
      <c r="I66" s="550"/>
      <c r="J66" s="550"/>
      <c r="K66" s="550" t="s">
        <v>22</v>
      </c>
      <c r="L66" s="550"/>
      <c r="M66" s="550"/>
      <c r="N66" s="550"/>
      <c r="O66" s="550"/>
      <c r="P66" s="1505" t="s">
        <v>19</v>
      </c>
      <c r="Q66" s="1506"/>
    </row>
    <row r="67" spans="1:17" s="539" customFormat="1" x14ac:dyDescent="0.25">
      <c r="A67" s="854" t="s">
        <v>538</v>
      </c>
      <c r="B67" s="540" t="s">
        <v>18</v>
      </c>
      <c r="C67" s="541" t="s">
        <v>71</v>
      </c>
      <c r="D67" s="559" t="s">
        <v>42</v>
      </c>
      <c r="E67" s="554"/>
      <c r="F67" s="789">
        <v>26</v>
      </c>
      <c r="G67" s="789">
        <v>1</v>
      </c>
      <c r="H67" s="555"/>
      <c r="I67" s="555"/>
      <c r="J67" s="555"/>
      <c r="K67" s="555" t="s">
        <v>22</v>
      </c>
      <c r="L67" s="555"/>
      <c r="M67" s="555"/>
      <c r="N67" s="555"/>
      <c r="O67" s="555"/>
      <c r="P67" s="1505" t="s">
        <v>19</v>
      </c>
      <c r="Q67" s="1506"/>
    </row>
    <row r="68" spans="1:17" s="539" customFormat="1" x14ac:dyDescent="0.25">
      <c r="A68" s="854" t="s">
        <v>539</v>
      </c>
      <c r="B68" s="540" t="s">
        <v>18</v>
      </c>
      <c r="C68" s="541" t="s">
        <v>71</v>
      </c>
      <c r="D68" s="560" t="s">
        <v>43</v>
      </c>
      <c r="E68" s="555"/>
      <c r="F68" s="789">
        <v>26</v>
      </c>
      <c r="G68" s="789">
        <v>1</v>
      </c>
      <c r="H68" s="555"/>
      <c r="I68" s="555"/>
      <c r="J68" s="555"/>
      <c r="K68" s="555" t="s">
        <v>22</v>
      </c>
      <c r="L68" s="555"/>
      <c r="M68" s="555"/>
      <c r="N68" s="555"/>
      <c r="O68" s="555"/>
      <c r="P68" s="1505" t="s">
        <v>19</v>
      </c>
      <c r="Q68" s="1506"/>
    </row>
    <row r="69" spans="1:17" s="539" customFormat="1" x14ac:dyDescent="0.25">
      <c r="A69" s="854" t="s">
        <v>540</v>
      </c>
      <c r="B69" s="540" t="s">
        <v>18</v>
      </c>
      <c r="C69" s="541" t="s">
        <v>71</v>
      </c>
      <c r="D69" s="560" t="s">
        <v>44</v>
      </c>
      <c r="E69" s="555"/>
      <c r="F69" s="789">
        <v>26</v>
      </c>
      <c r="G69" s="789">
        <v>1</v>
      </c>
      <c r="H69" s="555"/>
      <c r="I69" s="555"/>
      <c r="J69" s="555"/>
      <c r="K69" s="555" t="s">
        <v>22</v>
      </c>
      <c r="L69" s="555"/>
      <c r="M69" s="555"/>
      <c r="N69" s="555"/>
      <c r="O69" s="555"/>
      <c r="P69" s="1505" t="s">
        <v>19</v>
      </c>
      <c r="Q69" s="1506"/>
    </row>
    <row r="70" spans="1:17" s="539" customFormat="1" x14ac:dyDescent="0.25">
      <c r="A70" s="854" t="s">
        <v>541</v>
      </c>
      <c r="B70" s="540" t="s">
        <v>18</v>
      </c>
      <c r="C70" s="541" t="s">
        <v>71</v>
      </c>
      <c r="D70" s="560" t="s">
        <v>45</v>
      </c>
      <c r="E70" s="555"/>
      <c r="F70" s="789">
        <v>26</v>
      </c>
      <c r="G70" s="789">
        <v>1</v>
      </c>
      <c r="H70" s="555"/>
      <c r="I70" s="555"/>
      <c r="J70" s="555"/>
      <c r="K70" s="555" t="s">
        <v>22</v>
      </c>
      <c r="L70" s="555"/>
      <c r="M70" s="555"/>
      <c r="N70" s="555"/>
      <c r="O70" s="555"/>
      <c r="P70" s="1505" t="s">
        <v>19</v>
      </c>
      <c r="Q70" s="1506"/>
    </row>
    <row r="71" spans="1:17" s="539" customFormat="1" x14ac:dyDescent="0.25">
      <c r="A71" s="854" t="s">
        <v>542</v>
      </c>
      <c r="B71" s="540" t="s">
        <v>18</v>
      </c>
      <c r="C71" s="541" t="s">
        <v>71</v>
      </c>
      <c r="D71" s="556" t="s">
        <v>46</v>
      </c>
      <c r="E71" s="554"/>
      <c r="F71" s="789">
        <v>26</v>
      </c>
      <c r="G71" s="789">
        <v>1</v>
      </c>
      <c r="H71" s="555"/>
      <c r="I71" s="555"/>
      <c r="J71" s="555"/>
      <c r="K71" s="555" t="s">
        <v>22</v>
      </c>
      <c r="L71" s="555"/>
      <c r="M71" s="555"/>
      <c r="N71" s="555"/>
      <c r="O71" s="555"/>
      <c r="P71" s="1505" t="s">
        <v>19</v>
      </c>
      <c r="Q71" s="1506"/>
    </row>
    <row r="72" spans="1:17" s="539" customFormat="1" x14ac:dyDescent="0.25">
      <c r="A72" s="854" t="s">
        <v>543</v>
      </c>
      <c r="B72" s="540" t="s">
        <v>18</v>
      </c>
      <c r="C72" s="541" t="s">
        <v>71</v>
      </c>
      <c r="D72" s="549" t="s">
        <v>47</v>
      </c>
      <c r="E72" s="550"/>
      <c r="F72" s="788">
        <v>26</v>
      </c>
      <c r="G72" s="788">
        <v>1</v>
      </c>
      <c r="H72" s="550"/>
      <c r="I72" s="550"/>
      <c r="J72" s="550"/>
      <c r="K72" s="550" t="s">
        <v>22</v>
      </c>
      <c r="L72" s="550"/>
      <c r="M72" s="550"/>
      <c r="N72" s="550"/>
      <c r="O72" s="550"/>
      <c r="P72" s="1505" t="s">
        <v>19</v>
      </c>
      <c r="Q72" s="1506"/>
    </row>
    <row r="73" spans="1:17" s="539" customFormat="1" x14ac:dyDescent="0.25">
      <c r="A73" s="882" t="s">
        <v>544</v>
      </c>
      <c r="B73" s="540" t="s">
        <v>18</v>
      </c>
      <c r="C73" s="541" t="s">
        <v>71</v>
      </c>
      <c r="D73" s="559" t="s">
        <v>48</v>
      </c>
      <c r="E73" s="558"/>
      <c r="F73" s="788">
        <v>26</v>
      </c>
      <c r="G73" s="788">
        <v>1</v>
      </c>
      <c r="H73" s="550"/>
      <c r="I73" s="550"/>
      <c r="J73" s="550"/>
      <c r="K73" s="550" t="s">
        <v>22</v>
      </c>
      <c r="L73" s="550"/>
      <c r="M73" s="550"/>
      <c r="N73" s="550"/>
      <c r="O73" s="550"/>
      <c r="P73" s="1505" t="s">
        <v>19</v>
      </c>
      <c r="Q73" s="1506"/>
    </row>
    <row r="74" spans="1:17" s="539" customFormat="1" ht="15.75" thickBot="1" x14ac:dyDescent="0.3">
      <c r="A74" s="882" t="s">
        <v>545</v>
      </c>
      <c r="B74" s="540" t="s">
        <v>18</v>
      </c>
      <c r="C74" s="541" t="s">
        <v>71</v>
      </c>
      <c r="D74" s="552" t="s">
        <v>49</v>
      </c>
      <c r="E74" s="555"/>
      <c r="F74" s="789">
        <v>26</v>
      </c>
      <c r="G74" s="789">
        <v>1</v>
      </c>
      <c r="H74" s="555"/>
      <c r="I74" s="555"/>
      <c r="J74" s="555"/>
      <c r="K74" s="555" t="s">
        <v>22</v>
      </c>
      <c r="L74" s="555"/>
      <c r="M74" s="555"/>
      <c r="N74" s="555"/>
      <c r="O74" s="555"/>
      <c r="P74" s="1505" t="s">
        <v>19</v>
      </c>
      <c r="Q74" s="1506"/>
    </row>
    <row r="75" spans="1:17" s="539" customFormat="1" x14ac:dyDescent="0.25">
      <c r="A75" s="878"/>
      <c r="B75" s="1509" t="s">
        <v>75</v>
      </c>
      <c r="C75" s="1509"/>
      <c r="D75" s="1509"/>
      <c r="E75" s="1509"/>
      <c r="F75" s="1509"/>
      <c r="G75" s="1509"/>
      <c r="H75" s="1509"/>
      <c r="I75" s="1509"/>
      <c r="J75" s="1509"/>
      <c r="K75" s="1509"/>
      <c r="L75" s="1509"/>
      <c r="M75" s="1509"/>
      <c r="N75" s="1509"/>
      <c r="O75" s="1509"/>
      <c r="P75" s="1509"/>
      <c r="Q75" s="1510"/>
    </row>
    <row r="76" spans="1:17" s="539" customFormat="1" x14ac:dyDescent="0.25">
      <c r="A76" s="882" t="s">
        <v>546</v>
      </c>
      <c r="B76" s="540" t="s">
        <v>18</v>
      </c>
      <c r="C76" s="564" t="s">
        <v>71</v>
      </c>
      <c r="D76" s="559" t="s">
        <v>51</v>
      </c>
      <c r="E76" s="558"/>
      <c r="F76" s="788">
        <v>26</v>
      </c>
      <c r="G76" s="788">
        <v>1</v>
      </c>
      <c r="H76" s="550"/>
      <c r="I76" s="550"/>
      <c r="J76" s="550"/>
      <c r="K76" s="550" t="s">
        <v>22</v>
      </c>
      <c r="L76" s="550"/>
      <c r="M76" s="550"/>
      <c r="N76" s="550"/>
      <c r="O76" s="550"/>
      <c r="P76" s="1505" t="s">
        <v>19</v>
      </c>
      <c r="Q76" s="1506"/>
    </row>
    <row r="77" spans="1:17" s="539" customFormat="1" x14ac:dyDescent="0.25">
      <c r="A77" s="882" t="s">
        <v>547</v>
      </c>
      <c r="B77" s="540" t="s">
        <v>18</v>
      </c>
      <c r="C77" s="564" t="s">
        <v>71</v>
      </c>
      <c r="D77" s="541" t="s">
        <v>52</v>
      </c>
      <c r="E77" s="544"/>
      <c r="F77" s="787">
        <v>26</v>
      </c>
      <c r="G77" s="787">
        <v>1</v>
      </c>
      <c r="H77" s="544"/>
      <c r="I77" s="544"/>
      <c r="J77" s="544"/>
      <c r="K77" s="544" t="s">
        <v>22</v>
      </c>
      <c r="L77" s="544"/>
      <c r="M77" s="544"/>
      <c r="N77" s="544"/>
      <c r="O77" s="544"/>
      <c r="P77" s="1505" t="s">
        <v>19</v>
      </c>
      <c r="Q77" s="1506"/>
    </row>
    <row r="78" spans="1:17" s="539" customFormat="1" x14ac:dyDescent="0.25">
      <c r="A78" s="882" t="s">
        <v>548</v>
      </c>
      <c r="B78" s="540" t="s">
        <v>18</v>
      </c>
      <c r="C78" s="564" t="s">
        <v>71</v>
      </c>
      <c r="D78" s="541" t="s">
        <v>37</v>
      </c>
      <c r="E78" s="544"/>
      <c r="F78" s="787">
        <v>26</v>
      </c>
      <c r="G78" s="787">
        <v>1</v>
      </c>
      <c r="H78" s="544"/>
      <c r="I78" s="544"/>
      <c r="J78" s="544"/>
      <c r="K78" s="544" t="s">
        <v>22</v>
      </c>
      <c r="L78" s="544"/>
      <c r="M78" s="544"/>
      <c r="N78" s="544"/>
      <c r="O78" s="544"/>
      <c r="P78" s="1505" t="s">
        <v>19</v>
      </c>
      <c r="Q78" s="1506"/>
    </row>
    <row r="79" spans="1:17" s="539" customFormat="1" x14ac:dyDescent="0.25">
      <c r="A79" s="882" t="s">
        <v>549</v>
      </c>
      <c r="B79" s="540" t="s">
        <v>18</v>
      </c>
      <c r="C79" s="564" t="s">
        <v>71</v>
      </c>
      <c r="D79" s="541" t="s">
        <v>53</v>
      </c>
      <c r="E79" s="544"/>
      <c r="F79" s="787">
        <v>26</v>
      </c>
      <c r="G79" s="787">
        <v>1</v>
      </c>
      <c r="H79" s="544"/>
      <c r="I79" s="544"/>
      <c r="J79" s="544"/>
      <c r="K79" s="544" t="s">
        <v>22</v>
      </c>
      <c r="L79" s="544"/>
      <c r="M79" s="544"/>
      <c r="N79" s="544"/>
      <c r="O79" s="544"/>
      <c r="P79" s="1505" t="s">
        <v>19</v>
      </c>
      <c r="Q79" s="1506"/>
    </row>
    <row r="80" spans="1:17" s="539" customFormat="1" x14ac:dyDescent="0.25">
      <c r="A80" s="882" t="s">
        <v>550</v>
      </c>
      <c r="B80" s="540" t="s">
        <v>18</v>
      </c>
      <c r="C80" s="564" t="s">
        <v>71</v>
      </c>
      <c r="D80" s="541" t="s">
        <v>54</v>
      </c>
      <c r="E80" s="544"/>
      <c r="F80" s="787">
        <v>26</v>
      </c>
      <c r="G80" s="787">
        <v>2</v>
      </c>
      <c r="H80" s="544"/>
      <c r="I80" s="544"/>
      <c r="J80" s="544"/>
      <c r="K80" s="544" t="s">
        <v>22</v>
      </c>
      <c r="L80" s="544"/>
      <c r="M80" s="544"/>
      <c r="N80" s="544"/>
      <c r="O80" s="544"/>
      <c r="P80" s="1505" t="s">
        <v>19</v>
      </c>
      <c r="Q80" s="1506"/>
    </row>
    <row r="81" spans="1:18" s="539" customFormat="1" ht="15.75" thickBot="1" x14ac:dyDescent="0.3">
      <c r="A81" s="882" t="s">
        <v>551</v>
      </c>
      <c r="B81" s="540" t="s">
        <v>18</v>
      </c>
      <c r="C81" s="564" t="s">
        <v>71</v>
      </c>
      <c r="D81" s="564" t="s">
        <v>55</v>
      </c>
      <c r="E81" s="565"/>
      <c r="F81" s="790">
        <v>26</v>
      </c>
      <c r="G81" s="790">
        <v>3</v>
      </c>
      <c r="H81" s="565"/>
      <c r="I81" s="565"/>
      <c r="J81" s="565"/>
      <c r="K81" s="565" t="s">
        <v>22</v>
      </c>
      <c r="L81" s="565"/>
      <c r="M81" s="565"/>
      <c r="N81" s="565"/>
      <c r="O81" s="565"/>
      <c r="P81" s="1505" t="s">
        <v>19</v>
      </c>
      <c r="Q81" s="1506"/>
    </row>
    <row r="82" spans="1:18" s="539" customFormat="1" x14ac:dyDescent="0.25">
      <c r="A82" s="878"/>
      <c r="B82" s="1509" t="s">
        <v>72</v>
      </c>
      <c r="C82" s="1509"/>
      <c r="D82" s="1509"/>
      <c r="E82" s="1509"/>
      <c r="F82" s="1509"/>
      <c r="G82" s="1509"/>
      <c r="H82" s="1509"/>
      <c r="I82" s="1509"/>
      <c r="J82" s="1509"/>
      <c r="K82" s="1509"/>
      <c r="L82" s="1509"/>
      <c r="M82" s="1509"/>
      <c r="N82" s="1509"/>
      <c r="O82" s="1509"/>
      <c r="P82" s="1509"/>
      <c r="Q82" s="1510"/>
    </row>
    <row r="83" spans="1:18" s="539" customFormat="1" x14ac:dyDescent="0.25">
      <c r="A83" s="882" t="s">
        <v>552</v>
      </c>
      <c r="B83" s="540" t="s">
        <v>18</v>
      </c>
      <c r="C83" s="564" t="s">
        <v>71</v>
      </c>
      <c r="D83" s="541" t="s">
        <v>57</v>
      </c>
      <c r="E83" s="544"/>
      <c r="F83" s="787">
        <v>26</v>
      </c>
      <c r="G83" s="787">
        <v>1</v>
      </c>
      <c r="H83" s="544"/>
      <c r="I83" s="544"/>
      <c r="J83" s="544"/>
      <c r="K83" s="544" t="s">
        <v>22</v>
      </c>
      <c r="L83" s="544"/>
      <c r="M83" s="544"/>
      <c r="N83" s="544"/>
      <c r="O83" s="544"/>
      <c r="P83" s="1505" t="s">
        <v>19</v>
      </c>
      <c r="Q83" s="1506"/>
    </row>
    <row r="84" spans="1:18" s="539" customFormat="1" x14ac:dyDescent="0.25">
      <c r="A84" s="882" t="s">
        <v>553</v>
      </c>
      <c r="B84" s="540" t="s">
        <v>18</v>
      </c>
      <c r="C84" s="564" t="s">
        <v>71</v>
      </c>
      <c r="D84" s="541" t="s">
        <v>58</v>
      </c>
      <c r="E84" s="544"/>
      <c r="F84" s="787">
        <v>4</v>
      </c>
      <c r="G84" s="787">
        <v>1</v>
      </c>
      <c r="H84" s="544"/>
      <c r="I84" s="544"/>
      <c r="J84" s="544"/>
      <c r="K84" s="544"/>
      <c r="L84" s="544" t="s">
        <v>22</v>
      </c>
      <c r="M84" s="544"/>
      <c r="N84" s="544"/>
      <c r="O84" s="544"/>
      <c r="P84" s="569"/>
      <c r="Q84" s="883">
        <f>F84*G84*ROUND(P84, 2)</f>
        <v>0</v>
      </c>
    </row>
    <row r="85" spans="1:18" s="539" customFormat="1" ht="15.75" thickBot="1" x14ac:dyDescent="0.3">
      <c r="A85" s="882" t="s">
        <v>554</v>
      </c>
      <c r="B85" s="540" t="s">
        <v>18</v>
      </c>
      <c r="C85" s="564" t="s">
        <v>71</v>
      </c>
      <c r="D85" s="541" t="s">
        <v>59</v>
      </c>
      <c r="E85" s="544"/>
      <c r="F85" s="787">
        <v>1</v>
      </c>
      <c r="G85" s="787">
        <v>1</v>
      </c>
      <c r="H85" s="544"/>
      <c r="I85" s="544"/>
      <c r="J85" s="544"/>
      <c r="K85" s="544"/>
      <c r="L85" s="544"/>
      <c r="M85" s="544"/>
      <c r="N85" s="544" t="s">
        <v>35</v>
      </c>
      <c r="O85" s="544"/>
      <c r="P85" s="569"/>
      <c r="Q85" s="877">
        <f>F85*G85*ROUND(P85, 2)</f>
        <v>0</v>
      </c>
    </row>
    <row r="86" spans="1:18" s="539" customFormat="1" x14ac:dyDescent="0.25">
      <c r="A86" s="878"/>
      <c r="B86" s="1509" t="s">
        <v>73</v>
      </c>
      <c r="C86" s="1509"/>
      <c r="D86" s="1509"/>
      <c r="E86" s="1509"/>
      <c r="F86" s="1509"/>
      <c r="G86" s="1509"/>
      <c r="H86" s="1509"/>
      <c r="I86" s="1509"/>
      <c r="J86" s="1509"/>
      <c r="K86" s="1509"/>
      <c r="L86" s="1509"/>
      <c r="M86" s="1509"/>
      <c r="N86" s="1509"/>
      <c r="O86" s="1509"/>
      <c r="P86" s="1509"/>
      <c r="Q86" s="1510"/>
    </row>
    <row r="87" spans="1:18" s="539" customFormat="1" x14ac:dyDescent="0.25">
      <c r="A87" s="880" t="s">
        <v>555</v>
      </c>
      <c r="B87" s="551" t="s">
        <v>18</v>
      </c>
      <c r="C87" s="564" t="s">
        <v>73</v>
      </c>
      <c r="D87" s="564" t="s">
        <v>62</v>
      </c>
      <c r="E87" s="565"/>
      <c r="F87" s="790">
        <v>2</v>
      </c>
      <c r="G87" s="790">
        <v>1</v>
      </c>
      <c r="H87" s="565"/>
      <c r="I87" s="565"/>
      <c r="J87" s="565"/>
      <c r="K87" s="565"/>
      <c r="L87" s="565"/>
      <c r="M87" s="565" t="s">
        <v>22</v>
      </c>
      <c r="N87" s="565" t="s">
        <v>22</v>
      </c>
      <c r="O87" s="565"/>
      <c r="P87" s="569"/>
      <c r="Q87" s="877">
        <f>F87*G87*ROUND(P87, 2)</f>
        <v>0</v>
      </c>
      <c r="R87" s="566"/>
    </row>
    <row r="88" spans="1:18" s="539" customFormat="1" x14ac:dyDescent="0.25">
      <c r="A88" s="879" t="s">
        <v>556</v>
      </c>
      <c r="B88" s="551" t="s">
        <v>18</v>
      </c>
      <c r="C88" s="541" t="s">
        <v>73</v>
      </c>
      <c r="D88" s="541" t="s">
        <v>63</v>
      </c>
      <c r="E88" s="544"/>
      <c r="F88" s="787">
        <v>2</v>
      </c>
      <c r="G88" s="787">
        <v>1</v>
      </c>
      <c r="H88" s="544"/>
      <c r="I88" s="544"/>
      <c r="J88" s="544"/>
      <c r="K88" s="544"/>
      <c r="L88" s="544"/>
      <c r="M88" s="544" t="s">
        <v>22</v>
      </c>
      <c r="N88" s="544" t="s">
        <v>22</v>
      </c>
      <c r="O88" s="544"/>
      <c r="P88" s="569"/>
      <c r="Q88" s="877">
        <f>F88*G88*ROUND(P88, 2)</f>
        <v>0</v>
      </c>
      <c r="R88" s="566"/>
    </row>
    <row r="89" spans="1:18" s="539" customFormat="1" x14ac:dyDescent="0.25">
      <c r="A89" s="879" t="s">
        <v>557</v>
      </c>
      <c r="B89" s="551" t="s">
        <v>18</v>
      </c>
      <c r="C89" s="541" t="s">
        <v>73</v>
      </c>
      <c r="D89" s="541" t="s">
        <v>64</v>
      </c>
      <c r="E89" s="544"/>
      <c r="F89" s="787">
        <v>2</v>
      </c>
      <c r="G89" s="787">
        <v>1</v>
      </c>
      <c r="H89" s="544"/>
      <c r="I89" s="544"/>
      <c r="J89" s="544"/>
      <c r="K89" s="544"/>
      <c r="L89" s="544"/>
      <c r="M89" s="544" t="s">
        <v>22</v>
      </c>
      <c r="N89" s="544" t="s">
        <v>22</v>
      </c>
      <c r="O89" s="544"/>
      <c r="P89" s="569"/>
      <c r="Q89" s="877">
        <f>F89*G89*ROUND(P89, 2)</f>
        <v>0</v>
      </c>
      <c r="R89" s="566"/>
    </row>
    <row r="90" spans="1:18" s="539" customFormat="1" x14ac:dyDescent="0.25">
      <c r="A90" s="879" t="s">
        <v>558</v>
      </c>
      <c r="B90" s="547" t="s">
        <v>18</v>
      </c>
      <c r="C90" s="541" t="s">
        <v>73</v>
      </c>
      <c r="D90" s="541" t="s">
        <v>65</v>
      </c>
      <c r="E90" s="544"/>
      <c r="F90" s="544">
        <v>0.5</v>
      </c>
      <c r="G90" s="787">
        <v>1</v>
      </c>
      <c r="H90" s="544"/>
      <c r="I90" s="544"/>
      <c r="J90" s="544"/>
      <c r="K90" s="544"/>
      <c r="L90" s="544"/>
      <c r="M90" s="544"/>
      <c r="N90" s="544" t="s">
        <v>66</v>
      </c>
      <c r="O90" s="544"/>
      <c r="P90" s="569"/>
      <c r="Q90" s="877">
        <f>F90*G90*ROUND(P90, 2)</f>
        <v>0</v>
      </c>
      <c r="R90" s="566"/>
    </row>
    <row r="91" spans="1:18" s="539" customFormat="1" ht="15.75" thickBot="1" x14ac:dyDescent="0.3">
      <c r="A91" s="879" t="s">
        <v>559</v>
      </c>
      <c r="B91" s="547" t="s">
        <v>18</v>
      </c>
      <c r="C91" s="541" t="s">
        <v>73</v>
      </c>
      <c r="D91" s="541" t="s">
        <v>3521</v>
      </c>
      <c r="E91" s="544"/>
      <c r="F91" s="787">
        <v>2</v>
      </c>
      <c r="G91" s="787">
        <v>1</v>
      </c>
      <c r="H91" s="544"/>
      <c r="I91" s="544"/>
      <c r="J91" s="544"/>
      <c r="K91" s="544"/>
      <c r="L91" s="544"/>
      <c r="M91" s="544" t="s">
        <v>22</v>
      </c>
      <c r="N91" s="544" t="s">
        <v>22</v>
      </c>
      <c r="O91" s="544"/>
      <c r="P91" s="569"/>
      <c r="Q91" s="877">
        <f>F91*G91*ROUND(P91, 2)</f>
        <v>0</v>
      </c>
      <c r="R91" s="566"/>
    </row>
    <row r="92" spans="1:18" s="539" customFormat="1" x14ac:dyDescent="0.25">
      <c r="A92" s="878"/>
      <c r="B92" s="1509" t="s">
        <v>3647</v>
      </c>
      <c r="C92" s="1509"/>
      <c r="D92" s="1509"/>
      <c r="E92" s="1509"/>
      <c r="F92" s="1509"/>
      <c r="G92" s="1509"/>
      <c r="H92" s="1509"/>
      <c r="I92" s="1509"/>
      <c r="J92" s="1509"/>
      <c r="K92" s="1509"/>
      <c r="L92" s="1509"/>
      <c r="M92" s="1509"/>
      <c r="N92" s="1509"/>
      <c r="O92" s="1509"/>
      <c r="P92" s="1509"/>
      <c r="Q92" s="1510"/>
      <c r="R92" s="566"/>
    </row>
    <row r="93" spans="1:18" s="539" customFormat="1" x14ac:dyDescent="0.25">
      <c r="A93" s="879" t="s">
        <v>560</v>
      </c>
      <c r="B93" s="551" t="s">
        <v>17</v>
      </c>
      <c r="C93" s="541" t="s">
        <v>3648</v>
      </c>
      <c r="D93" s="541" t="s">
        <v>3649</v>
      </c>
      <c r="E93" s="544"/>
      <c r="F93" s="787">
        <v>1</v>
      </c>
      <c r="G93" s="787">
        <v>2</v>
      </c>
      <c r="H93" s="544"/>
      <c r="I93" s="544"/>
      <c r="J93" s="544"/>
      <c r="K93" s="544"/>
      <c r="L93" s="544"/>
      <c r="M93" s="544"/>
      <c r="N93" s="544" t="s">
        <v>22</v>
      </c>
      <c r="O93" s="544"/>
      <c r="P93" s="569"/>
      <c r="Q93" s="877">
        <f t="shared" ref="Q93:Q94" si="1">F93*G93*ROUND(P93, 2)</f>
        <v>0</v>
      </c>
      <c r="R93" s="566"/>
    </row>
    <row r="94" spans="1:18" s="539" customFormat="1" ht="15.75" thickBot="1" x14ac:dyDescent="0.3">
      <c r="A94" s="879" t="s">
        <v>561</v>
      </c>
      <c r="B94" s="547" t="s">
        <v>17</v>
      </c>
      <c r="C94" s="541" t="s">
        <v>3648</v>
      </c>
      <c r="D94" s="541" t="s">
        <v>834</v>
      </c>
      <c r="E94" s="544"/>
      <c r="F94" s="787">
        <v>1</v>
      </c>
      <c r="G94" s="787">
        <v>2</v>
      </c>
      <c r="H94" s="544"/>
      <c r="I94" s="544"/>
      <c r="J94" s="544"/>
      <c r="K94" s="544"/>
      <c r="L94" s="544"/>
      <c r="M94" s="544"/>
      <c r="N94" s="544" t="s">
        <v>22</v>
      </c>
      <c r="O94" s="544"/>
      <c r="P94" s="569"/>
      <c r="Q94" s="877">
        <f t="shared" si="1"/>
        <v>0</v>
      </c>
      <c r="R94" s="566"/>
    </row>
    <row r="95" spans="1:18" s="539" customFormat="1" x14ac:dyDescent="0.25">
      <c r="A95" s="878"/>
      <c r="B95" s="1509" t="s">
        <v>74</v>
      </c>
      <c r="C95" s="1509"/>
      <c r="D95" s="1509"/>
      <c r="E95" s="1509"/>
      <c r="F95" s="1509"/>
      <c r="G95" s="1509"/>
      <c r="H95" s="1509"/>
      <c r="I95" s="1509"/>
      <c r="J95" s="1509"/>
      <c r="K95" s="1509"/>
      <c r="L95" s="1509"/>
      <c r="M95" s="1509"/>
      <c r="N95" s="1509"/>
      <c r="O95" s="1509"/>
      <c r="P95" s="1509"/>
      <c r="Q95" s="1510"/>
    </row>
    <row r="96" spans="1:18" s="539" customFormat="1" ht="15.75" thickBot="1" x14ac:dyDescent="0.3">
      <c r="A96" s="855" t="s">
        <v>562</v>
      </c>
      <c r="B96" s="848" t="s">
        <v>18</v>
      </c>
      <c r="C96" s="848" t="s">
        <v>74</v>
      </c>
      <c r="D96" s="848" t="s">
        <v>20</v>
      </c>
      <c r="E96" s="849"/>
      <c r="F96" s="849">
        <v>0.25</v>
      </c>
      <c r="G96" s="850">
        <v>1</v>
      </c>
      <c r="H96" s="849"/>
      <c r="I96" s="849"/>
      <c r="J96" s="849"/>
      <c r="K96" s="849"/>
      <c r="L96" s="849"/>
      <c r="M96" s="849"/>
      <c r="N96" s="849"/>
      <c r="O96" s="849" t="s">
        <v>22</v>
      </c>
      <c r="P96" s="851"/>
      <c r="Q96" s="857">
        <f>F96*G96*ROUND(P96, 2)</f>
        <v>0</v>
      </c>
      <c r="R96" s="566"/>
    </row>
    <row r="97" spans="1:17" ht="15.75" thickBot="1" x14ac:dyDescent="0.3">
      <c r="A97" s="1438" t="s">
        <v>35</v>
      </c>
      <c r="B97" s="1504" t="s">
        <v>4251</v>
      </c>
      <c r="C97" s="1504"/>
      <c r="D97" s="1504"/>
      <c r="P97" s="875" t="s">
        <v>76</v>
      </c>
      <c r="Q97" s="876">
        <f>SUM(Q10:Q11,Q36:Q37,Q42:Q53,Q55,Q58:Q59,Q84:Q85,Q87:Q91,Q96,Q93,Q94)</f>
        <v>0</v>
      </c>
    </row>
    <row r="98" spans="1:17" x14ac:dyDescent="0.25">
      <c r="A98" s="1438" t="s">
        <v>66</v>
      </c>
      <c r="B98" s="1513" t="s">
        <v>4252</v>
      </c>
      <c r="C98" s="1513"/>
      <c r="D98" s="1513"/>
    </row>
  </sheetData>
  <sheetProtection algorithmName="SHA-512" hashValue="7gvioWyXMrT0AhGR77fXMlbMatWi3dClHtyQ/XAo5Z9eAY0gDtoWXr+hSAUljGVuKyip5HKkZIOAsg2O7QXKaA==" saltValue="rE8grcXYflkDDJuAdXn+OQ==" spinCount="100000" sheet="1" objects="1" scenarios="1" sort="0" autoFilter="0" pivotTables="0"/>
  <mergeCells count="79">
    <mergeCell ref="B98:D98"/>
    <mergeCell ref="B97:D97"/>
    <mergeCell ref="P35:Q35"/>
    <mergeCell ref="P29:Q29"/>
    <mergeCell ref="P30:Q30"/>
    <mergeCell ref="P31:Q31"/>
    <mergeCell ref="P32:Q32"/>
    <mergeCell ref="P33:Q33"/>
    <mergeCell ref="P83:Q83"/>
    <mergeCell ref="P74:Q74"/>
    <mergeCell ref="P79:Q79"/>
    <mergeCell ref="P80:Q80"/>
    <mergeCell ref="P81:Q81"/>
    <mergeCell ref="P76:Q76"/>
    <mergeCell ref="P77:Q77"/>
    <mergeCell ref="P78:Q78"/>
    <mergeCell ref="P28:Q28"/>
    <mergeCell ref="P18:Q18"/>
    <mergeCell ref="P19:Q19"/>
    <mergeCell ref="P20:Q20"/>
    <mergeCell ref="P21:Q21"/>
    <mergeCell ref="P22:Q22"/>
    <mergeCell ref="P69:Q69"/>
    <mergeCell ref="P70:Q70"/>
    <mergeCell ref="P71:Q71"/>
    <mergeCell ref="P72:Q72"/>
    <mergeCell ref="P73:Q73"/>
    <mergeCell ref="P64:Q64"/>
    <mergeCell ref="P65:Q65"/>
    <mergeCell ref="P66:Q66"/>
    <mergeCell ref="P67:Q67"/>
    <mergeCell ref="P68:Q68"/>
    <mergeCell ref="B54:Q54"/>
    <mergeCell ref="B34:Q34"/>
    <mergeCell ref="B56:Q56"/>
    <mergeCell ref="B38:Q38"/>
    <mergeCell ref="B95:Q95"/>
    <mergeCell ref="B86:Q86"/>
    <mergeCell ref="B75:Q75"/>
    <mergeCell ref="B61:Q61"/>
    <mergeCell ref="P57:Q57"/>
    <mergeCell ref="B82:Q82"/>
    <mergeCell ref="P39:Q39"/>
    <mergeCell ref="P40:Q40"/>
    <mergeCell ref="P41:Q41"/>
    <mergeCell ref="P60:Q60"/>
    <mergeCell ref="P62:Q62"/>
    <mergeCell ref="P63:Q63"/>
    <mergeCell ref="B8:Q8"/>
    <mergeCell ref="P9:Q9"/>
    <mergeCell ref="B27:Q27"/>
    <mergeCell ref="H5:O5"/>
    <mergeCell ref="E5:E7"/>
    <mergeCell ref="P23:Q23"/>
    <mergeCell ref="P24:Q24"/>
    <mergeCell ref="P25:Q25"/>
    <mergeCell ref="P26:Q26"/>
    <mergeCell ref="P12:Q12"/>
    <mergeCell ref="P14:Q14"/>
    <mergeCell ref="P15:Q15"/>
    <mergeCell ref="P16:Q16"/>
    <mergeCell ref="P17:Q17"/>
    <mergeCell ref="B13:Q13"/>
    <mergeCell ref="B92:Q92"/>
    <mergeCell ref="A1:F1"/>
    <mergeCell ref="G1:Q1"/>
    <mergeCell ref="P5:P7"/>
    <mergeCell ref="Q5:Q7"/>
    <mergeCell ref="L6:N6"/>
    <mergeCell ref="A2:Q2"/>
    <mergeCell ref="A3:Q3"/>
    <mergeCell ref="D5:D7"/>
    <mergeCell ref="F5:F7"/>
    <mergeCell ref="G5:G7"/>
    <mergeCell ref="H6:K6"/>
    <mergeCell ref="A4:Q4"/>
    <mergeCell ref="A5:A7"/>
    <mergeCell ref="C5:C7"/>
    <mergeCell ref="B5:B7"/>
  </mergeCells>
  <pageMargins left="0.25" right="0.25" top="0.75" bottom="0.75" header="0.3" footer="0.3"/>
  <pageSetup paperSize="9" scale="78" fitToHeight="0" orientation="landscape" cellComments="atEnd" horizontalDpi="4294967295" verticalDpi="4294967295" r:id="rId1"/>
  <headerFooter>
    <oddFooter>&amp;CStrana &amp;P z &amp;N</oddFooter>
  </headerFooter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5">
    <tabColor rgb="FFFF0000"/>
    <pageSetUpPr fitToPage="1"/>
  </sheetPr>
  <dimension ref="A1:Q63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03" customWidth="1"/>
    <col min="2" max="2" width="10.7109375" style="103" customWidth="1"/>
    <col min="3" max="3" width="12.7109375" style="103" customWidth="1"/>
    <col min="4" max="4" width="70.7109375" style="103" customWidth="1"/>
    <col min="5" max="6" width="8.7109375" style="1463" customWidth="1"/>
    <col min="7" max="7" width="13.7109375" style="1463" customWidth="1"/>
    <col min="8" max="8" width="15.7109375" style="1463" customWidth="1"/>
    <col min="9" max="9" width="14.7109375" style="103" customWidth="1"/>
    <col min="10" max="10" width="15.7109375" style="103" customWidth="1"/>
    <col min="11" max="11" width="10.42578125" style="103" customWidth="1"/>
    <col min="12" max="12" width="16.85546875" style="1463" customWidth="1"/>
    <col min="13" max="13" width="17.7109375" style="103" customWidth="1"/>
    <col min="14" max="16384" width="9.140625" style="103"/>
  </cols>
  <sheetData>
    <row r="1" spans="1:17" s="102" customFormat="1" ht="54" customHeight="1" x14ac:dyDescent="0.25">
      <c r="A1" s="1741"/>
      <c r="B1" s="1741"/>
      <c r="C1" s="1741"/>
      <c r="D1" s="1741"/>
      <c r="E1" s="1544" t="s">
        <v>2646</v>
      </c>
      <c r="F1" s="1544"/>
      <c r="G1" s="1544"/>
      <c r="H1" s="1544"/>
      <c r="I1" s="1544"/>
      <c r="J1" s="1544"/>
      <c r="K1" s="103"/>
      <c r="L1" s="1463"/>
      <c r="M1" s="103"/>
    </row>
    <row r="2" spans="1:17" s="102" customFormat="1" ht="15.75" customHeight="1" x14ac:dyDescent="0.25">
      <c r="A2" s="1540" t="s">
        <v>862</v>
      </c>
      <c r="B2" s="1540"/>
      <c r="C2" s="1540"/>
      <c r="D2" s="1540"/>
      <c r="E2" s="1540"/>
      <c r="F2" s="1540"/>
      <c r="G2" s="1540"/>
      <c r="H2" s="1540"/>
      <c r="I2" s="1540"/>
      <c r="J2" s="1540"/>
      <c r="K2" s="103"/>
      <c r="L2" s="1463"/>
      <c r="M2" s="103"/>
    </row>
    <row r="3" spans="1:17" s="102" customFormat="1" ht="15.75" customHeight="1" x14ac:dyDescent="0.25">
      <c r="A3" s="1540" t="s">
        <v>978</v>
      </c>
      <c r="B3" s="1540"/>
      <c r="C3" s="1540"/>
      <c r="D3" s="1540"/>
      <c r="E3" s="1540"/>
      <c r="F3" s="1540"/>
      <c r="G3" s="1540"/>
      <c r="H3" s="1540"/>
      <c r="I3" s="1540"/>
      <c r="J3" s="1540"/>
      <c r="K3" s="103"/>
      <c r="L3" s="1463"/>
      <c r="M3" s="103"/>
    </row>
    <row r="4" spans="1:17" s="102" customFormat="1" ht="15" customHeight="1" thickBot="1" x14ac:dyDescent="0.3">
      <c r="A4" s="1688"/>
      <c r="B4" s="1688"/>
      <c r="C4" s="1688"/>
      <c r="D4" s="1688"/>
      <c r="E4" s="1688"/>
      <c r="F4" s="1688"/>
      <c r="G4" s="1688"/>
      <c r="H4" s="1688"/>
      <c r="I4" s="1688"/>
      <c r="J4" s="1688"/>
      <c r="K4" s="103"/>
      <c r="L4" s="1463"/>
      <c r="M4" s="103"/>
    </row>
    <row r="5" spans="1:17" s="116" customFormat="1" ht="60" customHeight="1" thickBot="1" x14ac:dyDescent="0.3">
      <c r="A5" s="1315" t="s">
        <v>486</v>
      </c>
      <c r="B5" s="1316" t="s">
        <v>0</v>
      </c>
      <c r="C5" s="1317" t="s">
        <v>1</v>
      </c>
      <c r="D5" s="1316" t="s">
        <v>2</v>
      </c>
      <c r="E5" s="1318" t="s">
        <v>2726</v>
      </c>
      <c r="F5" s="1318" t="s">
        <v>760</v>
      </c>
      <c r="G5" s="1318" t="s">
        <v>761</v>
      </c>
      <c r="H5" s="1318" t="s">
        <v>762</v>
      </c>
      <c r="I5" s="1318" t="s">
        <v>4409</v>
      </c>
      <c r="J5" s="1319" t="s">
        <v>4410</v>
      </c>
      <c r="K5" s="104"/>
      <c r="L5" s="104"/>
      <c r="M5" s="115"/>
      <c r="N5" s="105"/>
      <c r="O5" s="105"/>
      <c r="P5" s="105"/>
      <c r="Q5" s="105"/>
    </row>
    <row r="6" spans="1:17" s="108" customFormat="1" ht="12.75" x14ac:dyDescent="0.25">
      <c r="A6" s="1751"/>
      <c r="B6" s="1752"/>
      <c r="C6" s="1752"/>
      <c r="D6" s="1732" t="s">
        <v>763</v>
      </c>
      <c r="E6" s="1733"/>
      <c r="F6" s="1733"/>
      <c r="G6" s="1733"/>
      <c r="H6" s="1733"/>
      <c r="I6" s="1733"/>
      <c r="J6" s="1742"/>
      <c r="K6" s="106"/>
      <c r="L6" s="95"/>
      <c r="M6" s="95"/>
    </row>
    <row r="7" spans="1:17" s="108" customFormat="1" ht="12.75" x14ac:dyDescent="0.25">
      <c r="A7" s="1003" t="s">
        <v>487</v>
      </c>
      <c r="B7" s="86" t="s">
        <v>764</v>
      </c>
      <c r="C7" s="1753" t="s">
        <v>765</v>
      </c>
      <c r="D7" s="46" t="s">
        <v>766</v>
      </c>
      <c r="E7" s="87">
        <v>2</v>
      </c>
      <c r="F7" s="28">
        <v>5</v>
      </c>
      <c r="G7" s="87">
        <f>F7*E7</f>
        <v>10</v>
      </c>
      <c r="H7" s="678" t="s">
        <v>3634</v>
      </c>
      <c r="I7" s="1551" t="s">
        <v>19</v>
      </c>
      <c r="J7" s="1552"/>
      <c r="K7" s="95"/>
      <c r="L7" s="95"/>
      <c r="M7" s="95"/>
    </row>
    <row r="8" spans="1:17" s="108" customFormat="1" ht="12.75" x14ac:dyDescent="0.25">
      <c r="A8" s="1003" t="s">
        <v>488</v>
      </c>
      <c r="B8" s="86" t="s">
        <v>767</v>
      </c>
      <c r="C8" s="1746"/>
      <c r="D8" s="46" t="s">
        <v>768</v>
      </c>
      <c r="E8" s="87">
        <v>2</v>
      </c>
      <c r="F8" s="28">
        <v>5</v>
      </c>
      <c r="G8" s="87">
        <f t="shared" ref="G8:G40" si="0">F8*E8</f>
        <v>10</v>
      </c>
      <c r="H8" s="678" t="s">
        <v>3634</v>
      </c>
      <c r="I8" s="1551" t="s">
        <v>19</v>
      </c>
      <c r="J8" s="1552"/>
      <c r="K8" s="95"/>
      <c r="L8" s="95"/>
      <c r="M8" s="95"/>
    </row>
    <row r="9" spans="1:17" s="108" customFormat="1" ht="12.75" x14ac:dyDescent="0.25">
      <c r="A9" s="1003" t="s">
        <v>489</v>
      </c>
      <c r="B9" s="86" t="s">
        <v>769</v>
      </c>
      <c r="C9" s="1746"/>
      <c r="D9" s="46" t="s">
        <v>770</v>
      </c>
      <c r="E9" s="87">
        <v>2</v>
      </c>
      <c r="F9" s="28">
        <v>5</v>
      </c>
      <c r="G9" s="87">
        <f t="shared" si="0"/>
        <v>10</v>
      </c>
      <c r="H9" s="678" t="s">
        <v>3634</v>
      </c>
      <c r="I9" s="1551" t="s">
        <v>19</v>
      </c>
      <c r="J9" s="1552"/>
      <c r="K9" s="95"/>
      <c r="L9" s="95"/>
      <c r="M9" s="95"/>
    </row>
    <row r="10" spans="1:17" s="108" customFormat="1" ht="12.75" x14ac:dyDescent="0.25">
      <c r="A10" s="1003" t="s">
        <v>490</v>
      </c>
      <c r="B10" s="86" t="s">
        <v>771</v>
      </c>
      <c r="C10" s="1746"/>
      <c r="D10" s="46" t="s">
        <v>772</v>
      </c>
      <c r="E10" s="87">
        <v>2</v>
      </c>
      <c r="F10" s="28">
        <v>5</v>
      </c>
      <c r="G10" s="87">
        <f t="shared" si="0"/>
        <v>10</v>
      </c>
      <c r="H10" s="678" t="s">
        <v>3634</v>
      </c>
      <c r="I10" s="88"/>
      <c r="J10" s="1032">
        <f t="shared" ref="J10:J40" si="1">ROUND(I10,2)*G10</f>
        <v>0</v>
      </c>
      <c r="K10" s="95"/>
      <c r="L10" s="95"/>
      <c r="M10" s="95"/>
    </row>
    <row r="11" spans="1:17" s="108" customFormat="1" ht="12.75" x14ac:dyDescent="0.25">
      <c r="A11" s="1003" t="s">
        <v>491</v>
      </c>
      <c r="B11" s="86" t="s">
        <v>773</v>
      </c>
      <c r="C11" s="1746"/>
      <c r="D11" s="46" t="s">
        <v>774</v>
      </c>
      <c r="E11" s="87">
        <v>2</v>
      </c>
      <c r="F11" s="28">
        <v>5</v>
      </c>
      <c r="G11" s="87">
        <f t="shared" si="0"/>
        <v>10</v>
      </c>
      <c r="H11" s="678" t="s">
        <v>3634</v>
      </c>
      <c r="I11" s="88"/>
      <c r="J11" s="1032">
        <f t="shared" si="1"/>
        <v>0</v>
      </c>
      <c r="K11" s="95"/>
      <c r="L11" s="95"/>
      <c r="M11" s="95"/>
    </row>
    <row r="12" spans="1:17" s="108" customFormat="1" ht="12.75" x14ac:dyDescent="0.25">
      <c r="A12" s="1003" t="s">
        <v>492</v>
      </c>
      <c r="B12" s="86" t="s">
        <v>775</v>
      </c>
      <c r="C12" s="1746"/>
      <c r="D12" s="46" t="s">
        <v>313</v>
      </c>
      <c r="E12" s="87">
        <v>2</v>
      </c>
      <c r="F12" s="28">
        <v>5</v>
      </c>
      <c r="G12" s="87">
        <f t="shared" si="0"/>
        <v>10</v>
      </c>
      <c r="H12" s="678" t="s">
        <v>3634</v>
      </c>
      <c r="I12" s="88"/>
      <c r="J12" s="1032">
        <f t="shared" si="1"/>
        <v>0</v>
      </c>
      <c r="K12" s="95"/>
      <c r="L12" s="95"/>
      <c r="M12" s="95"/>
    </row>
    <row r="13" spans="1:17" s="108" customFormat="1" ht="12.75" x14ac:dyDescent="0.25">
      <c r="A13" s="1003" t="s">
        <v>493</v>
      </c>
      <c r="B13" s="86" t="s">
        <v>776</v>
      </c>
      <c r="C13" s="1746"/>
      <c r="D13" s="46" t="s">
        <v>314</v>
      </c>
      <c r="E13" s="87">
        <v>2</v>
      </c>
      <c r="F13" s="28">
        <v>5</v>
      </c>
      <c r="G13" s="87">
        <f t="shared" si="0"/>
        <v>10</v>
      </c>
      <c r="H13" s="678" t="s">
        <v>3634</v>
      </c>
      <c r="I13" s="88"/>
      <c r="J13" s="1032">
        <f t="shared" si="1"/>
        <v>0</v>
      </c>
      <c r="K13" s="95"/>
      <c r="L13" s="95"/>
      <c r="M13" s="95"/>
    </row>
    <row r="14" spans="1:17" s="108" customFormat="1" ht="12.75" x14ac:dyDescent="0.25">
      <c r="A14" s="1003" t="s">
        <v>494</v>
      </c>
      <c r="B14" s="86" t="s">
        <v>777</v>
      </c>
      <c r="C14" s="1746"/>
      <c r="D14" s="46" t="s">
        <v>778</v>
      </c>
      <c r="E14" s="87">
        <v>2</v>
      </c>
      <c r="F14" s="28">
        <v>5</v>
      </c>
      <c r="G14" s="87">
        <f t="shared" si="0"/>
        <v>10</v>
      </c>
      <c r="H14" s="678" t="s">
        <v>3634</v>
      </c>
      <c r="I14" s="88"/>
      <c r="J14" s="1032">
        <f t="shared" si="1"/>
        <v>0</v>
      </c>
      <c r="K14" s="95"/>
      <c r="L14" s="95"/>
      <c r="M14" s="95"/>
    </row>
    <row r="15" spans="1:17" s="108" customFormat="1" ht="12.75" x14ac:dyDescent="0.25">
      <c r="A15" s="1003" t="s">
        <v>495</v>
      </c>
      <c r="B15" s="86" t="s">
        <v>779</v>
      </c>
      <c r="C15" s="1746"/>
      <c r="D15" s="46" t="s">
        <v>780</v>
      </c>
      <c r="E15" s="87">
        <v>2</v>
      </c>
      <c r="F15" s="28">
        <v>5</v>
      </c>
      <c r="G15" s="87">
        <f t="shared" si="0"/>
        <v>10</v>
      </c>
      <c r="H15" s="678" t="s">
        <v>3634</v>
      </c>
      <c r="I15" s="88"/>
      <c r="J15" s="1032">
        <f t="shared" si="1"/>
        <v>0</v>
      </c>
      <c r="K15" s="95"/>
      <c r="L15" s="95"/>
      <c r="M15" s="95"/>
    </row>
    <row r="16" spans="1:17" s="108" customFormat="1" ht="12.75" x14ac:dyDescent="0.25">
      <c r="A16" s="1003" t="s">
        <v>496</v>
      </c>
      <c r="B16" s="86" t="s">
        <v>781</v>
      </c>
      <c r="C16" s="1746"/>
      <c r="D16" s="46" t="s">
        <v>782</v>
      </c>
      <c r="E16" s="87">
        <v>2</v>
      </c>
      <c r="F16" s="28">
        <v>5</v>
      </c>
      <c r="G16" s="87">
        <f t="shared" si="0"/>
        <v>10</v>
      </c>
      <c r="H16" s="678" t="s">
        <v>3634</v>
      </c>
      <c r="I16" s="88"/>
      <c r="J16" s="1032">
        <f t="shared" si="1"/>
        <v>0</v>
      </c>
      <c r="K16" s="95"/>
      <c r="L16" s="95"/>
      <c r="M16" s="95"/>
    </row>
    <row r="17" spans="1:13" s="108" customFormat="1" ht="12.75" x14ac:dyDescent="0.25">
      <c r="A17" s="1003" t="s">
        <v>497</v>
      </c>
      <c r="B17" s="86" t="s">
        <v>783</v>
      </c>
      <c r="C17" s="1746"/>
      <c r="D17" s="46" t="s">
        <v>784</v>
      </c>
      <c r="E17" s="87">
        <v>2</v>
      </c>
      <c r="F17" s="28">
        <v>5</v>
      </c>
      <c r="G17" s="87">
        <f t="shared" si="0"/>
        <v>10</v>
      </c>
      <c r="H17" s="678" t="s">
        <v>3634</v>
      </c>
      <c r="I17" s="88"/>
      <c r="J17" s="1032">
        <f t="shared" si="1"/>
        <v>0</v>
      </c>
      <c r="K17" s="95"/>
      <c r="L17" s="95"/>
      <c r="M17" s="95"/>
    </row>
    <row r="18" spans="1:13" s="108" customFormat="1" ht="12.75" x14ac:dyDescent="0.25">
      <c r="A18" s="1003" t="s">
        <v>498</v>
      </c>
      <c r="B18" s="86" t="s">
        <v>785</v>
      </c>
      <c r="C18" s="1746"/>
      <c r="D18" s="46" t="s">
        <v>786</v>
      </c>
      <c r="E18" s="87">
        <v>2</v>
      </c>
      <c r="F18" s="28">
        <v>3</v>
      </c>
      <c r="G18" s="87">
        <f t="shared" si="0"/>
        <v>6</v>
      </c>
      <c r="H18" s="678" t="s">
        <v>3634</v>
      </c>
      <c r="I18" s="88"/>
      <c r="J18" s="1032">
        <f t="shared" si="1"/>
        <v>0</v>
      </c>
      <c r="K18" s="95"/>
      <c r="L18" s="95"/>
      <c r="M18" s="95"/>
    </row>
    <row r="19" spans="1:13" s="108" customFormat="1" ht="12.75" x14ac:dyDescent="0.25">
      <c r="A19" s="1003" t="s">
        <v>499</v>
      </c>
      <c r="B19" s="86" t="s">
        <v>787</v>
      </c>
      <c r="C19" s="1746"/>
      <c r="D19" s="46" t="s">
        <v>434</v>
      </c>
      <c r="E19" s="87">
        <v>2</v>
      </c>
      <c r="F19" s="28">
        <v>5</v>
      </c>
      <c r="G19" s="87">
        <f t="shared" si="0"/>
        <v>10</v>
      </c>
      <c r="H19" s="678" t="s">
        <v>3634</v>
      </c>
      <c r="I19" s="88"/>
      <c r="J19" s="1032">
        <f t="shared" si="1"/>
        <v>0</v>
      </c>
      <c r="K19" s="95"/>
      <c r="L19" s="95"/>
      <c r="M19" s="95"/>
    </row>
    <row r="20" spans="1:13" s="108" customFormat="1" ht="12.75" x14ac:dyDescent="0.25">
      <c r="A20" s="1003" t="s">
        <v>500</v>
      </c>
      <c r="B20" s="86" t="s">
        <v>788</v>
      </c>
      <c r="C20" s="1746"/>
      <c r="D20" s="46" t="s">
        <v>789</v>
      </c>
      <c r="E20" s="87">
        <v>2</v>
      </c>
      <c r="F20" s="28">
        <v>5</v>
      </c>
      <c r="G20" s="87">
        <f t="shared" si="0"/>
        <v>10</v>
      </c>
      <c r="H20" s="678" t="s">
        <v>3634</v>
      </c>
      <c r="I20" s="88"/>
      <c r="J20" s="1032">
        <f t="shared" si="1"/>
        <v>0</v>
      </c>
      <c r="K20" s="95"/>
      <c r="L20" s="95"/>
      <c r="M20" s="95"/>
    </row>
    <row r="21" spans="1:13" s="108" customFormat="1" ht="12.75" x14ac:dyDescent="0.25">
      <c r="A21" s="1003" t="s">
        <v>501</v>
      </c>
      <c r="B21" s="86" t="s">
        <v>790</v>
      </c>
      <c r="C21" s="1746"/>
      <c r="D21" s="46" t="s">
        <v>791</v>
      </c>
      <c r="E21" s="87">
        <v>2</v>
      </c>
      <c r="F21" s="28">
        <v>5</v>
      </c>
      <c r="G21" s="87">
        <f t="shared" si="0"/>
        <v>10</v>
      </c>
      <c r="H21" s="678" t="s">
        <v>3634</v>
      </c>
      <c r="I21" s="88"/>
      <c r="J21" s="1032">
        <f t="shared" si="1"/>
        <v>0</v>
      </c>
      <c r="K21" s="95"/>
      <c r="L21" s="95"/>
      <c r="M21" s="95"/>
    </row>
    <row r="22" spans="1:13" s="108" customFormat="1" ht="12.75" x14ac:dyDescent="0.25">
      <c r="A22" s="1003" t="s">
        <v>502</v>
      </c>
      <c r="B22" s="86" t="s">
        <v>792</v>
      </c>
      <c r="C22" s="1746"/>
      <c r="D22" s="46" t="s">
        <v>793</v>
      </c>
      <c r="E22" s="87">
        <v>2</v>
      </c>
      <c r="F22" s="28">
        <v>3</v>
      </c>
      <c r="G22" s="87">
        <f t="shared" si="0"/>
        <v>6</v>
      </c>
      <c r="H22" s="678" t="s">
        <v>3634</v>
      </c>
      <c r="I22" s="88"/>
      <c r="J22" s="1032">
        <f t="shared" si="1"/>
        <v>0</v>
      </c>
      <c r="K22" s="95"/>
      <c r="L22" s="95"/>
      <c r="M22" s="95"/>
    </row>
    <row r="23" spans="1:13" s="108" customFormat="1" ht="12.75" x14ac:dyDescent="0.25">
      <c r="A23" s="1003" t="s">
        <v>503</v>
      </c>
      <c r="B23" s="86" t="s">
        <v>794</v>
      </c>
      <c r="C23" s="1746"/>
      <c r="D23" s="46" t="s">
        <v>795</v>
      </c>
      <c r="E23" s="87">
        <v>2</v>
      </c>
      <c r="F23" s="28">
        <v>5</v>
      </c>
      <c r="G23" s="87">
        <f t="shared" si="0"/>
        <v>10</v>
      </c>
      <c r="H23" s="678" t="s">
        <v>3634</v>
      </c>
      <c r="I23" s="88"/>
      <c r="J23" s="1032">
        <f t="shared" si="1"/>
        <v>0</v>
      </c>
      <c r="K23" s="95"/>
      <c r="L23" s="95"/>
      <c r="M23" s="95"/>
    </row>
    <row r="24" spans="1:13" s="108" customFormat="1" ht="12.75" x14ac:dyDescent="0.25">
      <c r="A24" s="1003" t="s">
        <v>504</v>
      </c>
      <c r="B24" s="86" t="s">
        <v>796</v>
      </c>
      <c r="C24" s="1746"/>
      <c r="D24" s="46" t="s">
        <v>1189</v>
      </c>
      <c r="E24" s="87">
        <v>0.25</v>
      </c>
      <c r="F24" s="28">
        <v>4</v>
      </c>
      <c r="G24" s="87">
        <f t="shared" si="0"/>
        <v>1</v>
      </c>
      <c r="H24" s="678"/>
      <c r="I24" s="88"/>
      <c r="J24" s="1032">
        <f t="shared" si="1"/>
        <v>0</v>
      </c>
      <c r="K24" s="95"/>
      <c r="L24" s="95"/>
      <c r="M24" s="95"/>
    </row>
    <row r="25" spans="1:13" s="108" customFormat="1" ht="12.75" x14ac:dyDescent="0.25">
      <c r="A25" s="1003" t="s">
        <v>505</v>
      </c>
      <c r="B25" s="86" t="s">
        <v>798</v>
      </c>
      <c r="C25" s="1746"/>
      <c r="D25" s="46" t="s">
        <v>797</v>
      </c>
      <c r="E25" s="87">
        <v>2</v>
      </c>
      <c r="F25" s="28">
        <v>5</v>
      </c>
      <c r="G25" s="87">
        <f t="shared" si="0"/>
        <v>10</v>
      </c>
      <c r="H25" s="678" t="s">
        <v>3634</v>
      </c>
      <c r="I25" s="88"/>
      <c r="J25" s="1032">
        <f t="shared" si="1"/>
        <v>0</v>
      </c>
      <c r="K25" s="95"/>
      <c r="L25" s="95"/>
      <c r="M25" s="95"/>
    </row>
    <row r="26" spans="1:13" s="108" customFormat="1" ht="12.75" x14ac:dyDescent="0.25">
      <c r="A26" s="1003" t="s">
        <v>506</v>
      </c>
      <c r="B26" s="86" t="s">
        <v>800</v>
      </c>
      <c r="C26" s="1746"/>
      <c r="D26" s="46" t="s">
        <v>799</v>
      </c>
      <c r="E26" s="87">
        <v>2</v>
      </c>
      <c r="F26" s="28">
        <v>3</v>
      </c>
      <c r="G26" s="87">
        <f t="shared" si="0"/>
        <v>6</v>
      </c>
      <c r="H26" s="678" t="s">
        <v>3634</v>
      </c>
      <c r="I26" s="88"/>
      <c r="J26" s="1032">
        <f t="shared" si="1"/>
        <v>0</v>
      </c>
      <c r="K26" s="95"/>
      <c r="L26" s="95"/>
      <c r="M26" s="95"/>
    </row>
    <row r="27" spans="1:13" s="108" customFormat="1" ht="13.5" thickBot="1" x14ac:dyDescent="0.3">
      <c r="A27" s="1013" t="s">
        <v>507</v>
      </c>
      <c r="B27" s="89" t="s">
        <v>2621</v>
      </c>
      <c r="C27" s="1746"/>
      <c r="D27" s="90" t="s">
        <v>801</v>
      </c>
      <c r="E27" s="846">
        <v>2</v>
      </c>
      <c r="F27" s="91">
        <v>5</v>
      </c>
      <c r="G27" s="846">
        <f t="shared" si="0"/>
        <v>10</v>
      </c>
      <c r="H27" s="679" t="s">
        <v>3634</v>
      </c>
      <c r="I27" s="88"/>
      <c r="J27" s="1032">
        <f t="shared" si="1"/>
        <v>0</v>
      </c>
      <c r="K27" s="95"/>
      <c r="L27" s="95"/>
      <c r="M27" s="95"/>
    </row>
    <row r="28" spans="1:13" s="108" customFormat="1" ht="13.5" thickBot="1" x14ac:dyDescent="0.3">
      <c r="A28" s="1759"/>
      <c r="B28" s="1760"/>
      <c r="C28" s="1760"/>
      <c r="D28" s="1761" t="s">
        <v>802</v>
      </c>
      <c r="E28" s="1762"/>
      <c r="F28" s="1762"/>
      <c r="G28" s="1762"/>
      <c r="H28" s="1762"/>
      <c r="I28" s="1762"/>
      <c r="J28" s="1763"/>
      <c r="K28" s="95"/>
      <c r="L28" s="95"/>
      <c r="M28" s="95"/>
    </row>
    <row r="29" spans="1:13" s="108" customFormat="1" ht="12.75" x14ac:dyDescent="0.25">
      <c r="A29" s="1038" t="s">
        <v>508</v>
      </c>
      <c r="B29" s="820" t="s">
        <v>803</v>
      </c>
      <c r="C29" s="1756" t="s">
        <v>804</v>
      </c>
      <c r="D29" s="489" t="s">
        <v>805</v>
      </c>
      <c r="E29" s="110">
        <v>2</v>
      </c>
      <c r="F29" s="31">
        <v>4</v>
      </c>
      <c r="G29" s="110">
        <f t="shared" si="0"/>
        <v>8</v>
      </c>
      <c r="H29" s="821" t="s">
        <v>3634</v>
      </c>
      <c r="I29" s="818"/>
      <c r="J29" s="1039">
        <f t="shared" si="1"/>
        <v>0</v>
      </c>
      <c r="K29" s="95"/>
      <c r="L29" s="95"/>
      <c r="M29" s="95"/>
    </row>
    <row r="30" spans="1:13" s="108" customFormat="1" ht="12.75" x14ac:dyDescent="0.25">
      <c r="A30" s="1012" t="s">
        <v>509</v>
      </c>
      <c r="B30" s="86" t="s">
        <v>806</v>
      </c>
      <c r="C30" s="1757"/>
      <c r="D30" s="46" t="s">
        <v>807</v>
      </c>
      <c r="E30" s="87">
        <v>2</v>
      </c>
      <c r="F30" s="28">
        <v>4</v>
      </c>
      <c r="G30" s="87">
        <f t="shared" si="0"/>
        <v>8</v>
      </c>
      <c r="H30" s="678" t="s">
        <v>3634</v>
      </c>
      <c r="I30" s="88"/>
      <c r="J30" s="1032">
        <f t="shared" si="1"/>
        <v>0</v>
      </c>
      <c r="K30" s="95"/>
      <c r="L30" s="95"/>
      <c r="M30" s="95"/>
    </row>
    <row r="31" spans="1:13" s="108" customFormat="1" ht="12.75" x14ac:dyDescent="0.25">
      <c r="A31" s="1012" t="s">
        <v>510</v>
      </c>
      <c r="B31" s="86" t="s">
        <v>808</v>
      </c>
      <c r="C31" s="1757"/>
      <c r="D31" s="46" t="s">
        <v>809</v>
      </c>
      <c r="E31" s="87">
        <v>2</v>
      </c>
      <c r="F31" s="28">
        <v>4</v>
      </c>
      <c r="G31" s="87">
        <f t="shared" si="0"/>
        <v>8</v>
      </c>
      <c r="H31" s="678" t="s">
        <v>3634</v>
      </c>
      <c r="I31" s="88"/>
      <c r="J31" s="1032">
        <f t="shared" si="1"/>
        <v>0</v>
      </c>
      <c r="K31" s="95"/>
      <c r="L31" s="95"/>
      <c r="M31" s="95"/>
    </row>
    <row r="32" spans="1:13" s="108" customFormat="1" ht="12.75" x14ac:dyDescent="0.25">
      <c r="A32" s="1012" t="s">
        <v>511</v>
      </c>
      <c r="B32" s="86" t="s">
        <v>810</v>
      </c>
      <c r="C32" s="1757"/>
      <c r="D32" s="46" t="s">
        <v>811</v>
      </c>
      <c r="E32" s="87">
        <v>2</v>
      </c>
      <c r="F32" s="28">
        <v>4</v>
      </c>
      <c r="G32" s="87">
        <f t="shared" si="0"/>
        <v>8</v>
      </c>
      <c r="H32" s="678" t="s">
        <v>3634</v>
      </c>
      <c r="I32" s="88"/>
      <c r="J32" s="1032">
        <f t="shared" si="1"/>
        <v>0</v>
      </c>
      <c r="K32" s="95"/>
      <c r="L32" s="95"/>
      <c r="M32" s="95"/>
    </row>
    <row r="33" spans="1:13" s="108" customFormat="1" ht="12.75" x14ac:dyDescent="0.25">
      <c r="A33" s="1012" t="s">
        <v>512</v>
      </c>
      <c r="B33" s="86" t="s">
        <v>812</v>
      </c>
      <c r="C33" s="1757"/>
      <c r="D33" s="46" t="s">
        <v>813</v>
      </c>
      <c r="E33" s="87">
        <v>2</v>
      </c>
      <c r="F33" s="28">
        <v>4</v>
      </c>
      <c r="G33" s="87">
        <f t="shared" si="0"/>
        <v>8</v>
      </c>
      <c r="H33" s="678" t="s">
        <v>3634</v>
      </c>
      <c r="I33" s="88"/>
      <c r="J33" s="1032">
        <f t="shared" si="1"/>
        <v>0</v>
      </c>
      <c r="K33" s="95"/>
      <c r="L33" s="95"/>
      <c r="M33" s="95"/>
    </row>
    <row r="34" spans="1:13" s="108" customFormat="1" ht="12.75" x14ac:dyDescent="0.25">
      <c r="A34" s="1012" t="s">
        <v>513</v>
      </c>
      <c r="B34" s="86" t="s">
        <v>814</v>
      </c>
      <c r="C34" s="1757"/>
      <c r="D34" s="46" t="s">
        <v>159</v>
      </c>
      <c r="E34" s="87">
        <v>2</v>
      </c>
      <c r="F34" s="28">
        <v>4</v>
      </c>
      <c r="G34" s="87">
        <f t="shared" si="0"/>
        <v>8</v>
      </c>
      <c r="H34" s="678" t="s">
        <v>3634</v>
      </c>
      <c r="I34" s="88"/>
      <c r="J34" s="1032">
        <f t="shared" si="1"/>
        <v>0</v>
      </c>
      <c r="K34" s="95"/>
      <c r="L34" s="95"/>
      <c r="M34" s="95"/>
    </row>
    <row r="35" spans="1:13" s="108" customFormat="1" ht="12.75" x14ac:dyDescent="0.25">
      <c r="A35" s="1012" t="s">
        <v>514</v>
      </c>
      <c r="B35" s="86" t="s">
        <v>815</v>
      </c>
      <c r="C35" s="1757"/>
      <c r="D35" s="46" t="s">
        <v>816</v>
      </c>
      <c r="E35" s="87">
        <v>2</v>
      </c>
      <c r="F35" s="28">
        <v>4</v>
      </c>
      <c r="G35" s="87">
        <f t="shared" si="0"/>
        <v>8</v>
      </c>
      <c r="H35" s="678" t="s">
        <v>3634</v>
      </c>
      <c r="I35" s="88"/>
      <c r="J35" s="1032">
        <f t="shared" si="1"/>
        <v>0</v>
      </c>
      <c r="K35" s="95"/>
      <c r="L35" s="95"/>
      <c r="M35" s="95"/>
    </row>
    <row r="36" spans="1:13" s="108" customFormat="1" ht="12.75" x14ac:dyDescent="0.25">
      <c r="A36" s="1012" t="s">
        <v>515</v>
      </c>
      <c r="B36" s="86" t="s">
        <v>817</v>
      </c>
      <c r="C36" s="1757"/>
      <c r="D36" s="46" t="s">
        <v>818</v>
      </c>
      <c r="E36" s="87">
        <v>2</v>
      </c>
      <c r="F36" s="28">
        <v>4</v>
      </c>
      <c r="G36" s="87">
        <f t="shared" si="0"/>
        <v>8</v>
      </c>
      <c r="H36" s="678" t="s">
        <v>3634</v>
      </c>
      <c r="I36" s="88"/>
      <c r="J36" s="1032">
        <f t="shared" si="1"/>
        <v>0</v>
      </c>
      <c r="K36" s="95"/>
      <c r="L36" s="95"/>
      <c r="M36" s="95"/>
    </row>
    <row r="37" spans="1:13" s="108" customFormat="1" ht="12.75" x14ac:dyDescent="0.25">
      <c r="A37" s="1012" t="s">
        <v>516</v>
      </c>
      <c r="B37" s="86" t="s">
        <v>819</v>
      </c>
      <c r="C37" s="1757"/>
      <c r="D37" s="46" t="s">
        <v>820</v>
      </c>
      <c r="E37" s="87">
        <v>2</v>
      </c>
      <c r="F37" s="28">
        <v>4</v>
      </c>
      <c r="G37" s="87">
        <f t="shared" si="0"/>
        <v>8</v>
      </c>
      <c r="H37" s="678" t="s">
        <v>3634</v>
      </c>
      <c r="I37" s="88"/>
      <c r="J37" s="1032">
        <f t="shared" si="1"/>
        <v>0</v>
      </c>
      <c r="K37" s="95"/>
      <c r="L37" s="95"/>
      <c r="M37" s="95"/>
    </row>
    <row r="38" spans="1:13" s="108" customFormat="1" ht="12.75" x14ac:dyDescent="0.25">
      <c r="A38" s="1012" t="s">
        <v>517</v>
      </c>
      <c r="B38" s="86" t="s">
        <v>821</v>
      </c>
      <c r="C38" s="1757"/>
      <c r="D38" s="46" t="s">
        <v>822</v>
      </c>
      <c r="E38" s="87">
        <v>2</v>
      </c>
      <c r="F38" s="28">
        <v>4</v>
      </c>
      <c r="G38" s="87">
        <f t="shared" si="0"/>
        <v>8</v>
      </c>
      <c r="H38" s="678" t="s">
        <v>3634</v>
      </c>
      <c r="I38" s="88"/>
      <c r="J38" s="1032">
        <f t="shared" si="1"/>
        <v>0</v>
      </c>
      <c r="K38" s="95"/>
      <c r="L38" s="95"/>
      <c r="M38" s="95"/>
    </row>
    <row r="39" spans="1:13" s="108" customFormat="1" ht="12.75" x14ac:dyDescent="0.25">
      <c r="A39" s="1012" t="s">
        <v>518</v>
      </c>
      <c r="B39" s="86" t="s">
        <v>823</v>
      </c>
      <c r="C39" s="1757"/>
      <c r="D39" s="46" t="s">
        <v>824</v>
      </c>
      <c r="E39" s="87">
        <v>2</v>
      </c>
      <c r="F39" s="28">
        <v>4</v>
      </c>
      <c r="G39" s="87">
        <f t="shared" si="0"/>
        <v>8</v>
      </c>
      <c r="H39" s="678" t="s">
        <v>3634</v>
      </c>
      <c r="I39" s="88"/>
      <c r="J39" s="1032">
        <f t="shared" si="1"/>
        <v>0</v>
      </c>
      <c r="K39" s="95"/>
      <c r="L39" s="95"/>
      <c r="M39" s="95"/>
    </row>
    <row r="40" spans="1:13" s="108" customFormat="1" ht="12.75" x14ac:dyDescent="0.25">
      <c r="A40" s="1012" t="s">
        <v>519</v>
      </c>
      <c r="B40" s="86" t="s">
        <v>825</v>
      </c>
      <c r="C40" s="1757"/>
      <c r="D40" s="46" t="s">
        <v>826</v>
      </c>
      <c r="E40" s="87">
        <v>2</v>
      </c>
      <c r="F40" s="28">
        <v>4</v>
      </c>
      <c r="G40" s="87">
        <f t="shared" si="0"/>
        <v>8</v>
      </c>
      <c r="H40" s="678" t="s">
        <v>3634</v>
      </c>
      <c r="I40" s="88"/>
      <c r="J40" s="1032">
        <f t="shared" si="1"/>
        <v>0</v>
      </c>
      <c r="K40" s="95"/>
      <c r="L40" s="95"/>
      <c r="M40" s="95"/>
    </row>
    <row r="41" spans="1:13" s="108" customFormat="1" ht="13.5" thickBot="1" x14ac:dyDescent="0.3">
      <c r="A41" s="750" t="s">
        <v>520</v>
      </c>
      <c r="B41" s="751" t="s">
        <v>4183</v>
      </c>
      <c r="C41" s="1758"/>
      <c r="D41" s="752" t="s">
        <v>3937</v>
      </c>
      <c r="E41" s="753">
        <v>0.25</v>
      </c>
      <c r="F41" s="401">
        <v>1</v>
      </c>
      <c r="G41" s="753">
        <f>E41*F41</f>
        <v>0.25</v>
      </c>
      <c r="H41" s="754"/>
      <c r="I41" s="1006"/>
      <c r="J41" s="755">
        <f>ROUND(I41,2)*G41</f>
        <v>0</v>
      </c>
      <c r="K41" s="127"/>
      <c r="L41" s="95"/>
      <c r="M41" s="95"/>
    </row>
    <row r="42" spans="1:13" s="102" customFormat="1" ht="15.75" thickBot="1" x14ac:dyDescent="0.3">
      <c r="A42" s="92"/>
      <c r="B42" s="92"/>
      <c r="C42" s="92"/>
      <c r="D42" s="93"/>
      <c r="E42" s="94"/>
      <c r="F42" s="94"/>
      <c r="G42" s="94"/>
      <c r="H42" s="95"/>
      <c r="I42" s="1037" t="s">
        <v>76</v>
      </c>
      <c r="J42" s="1016">
        <f>SUM(J10:J27,J29:J41)</f>
        <v>0</v>
      </c>
      <c r="K42" s="101"/>
      <c r="L42" s="100"/>
      <c r="M42" s="101"/>
    </row>
    <row r="43" spans="1:13" s="102" customFormat="1" ht="15" customHeight="1" x14ac:dyDescent="0.25">
      <c r="A43" s="101"/>
      <c r="B43" s="101"/>
      <c r="C43" s="101"/>
      <c r="D43" s="101"/>
      <c r="E43" s="100"/>
      <c r="F43" s="100"/>
      <c r="G43" s="100"/>
      <c r="H43" s="100"/>
      <c r="I43" s="101"/>
      <c r="J43" s="101"/>
      <c r="K43" s="101"/>
      <c r="L43" s="100"/>
      <c r="M43" s="101"/>
    </row>
    <row r="44" spans="1:13" s="102" customFormat="1" ht="15" customHeight="1" x14ac:dyDescent="0.25">
      <c r="A44" s="101"/>
      <c r="B44" s="101"/>
      <c r="C44" s="101"/>
      <c r="D44" s="101"/>
      <c r="E44" s="100"/>
      <c r="F44" s="100"/>
      <c r="G44" s="100"/>
      <c r="H44" s="100"/>
      <c r="I44" s="101"/>
      <c r="J44" s="101"/>
      <c r="K44" s="101"/>
      <c r="L44" s="100"/>
      <c r="M44" s="101"/>
    </row>
    <row r="45" spans="1:13" s="102" customFormat="1" ht="15" customHeight="1" x14ac:dyDescent="0.25">
      <c r="A45" s="101"/>
      <c r="B45" s="101"/>
      <c r="C45" s="101"/>
      <c r="D45" s="101"/>
      <c r="E45" s="100"/>
      <c r="F45" s="100"/>
      <c r="G45" s="100"/>
      <c r="H45" s="100"/>
      <c r="I45" s="101"/>
      <c r="J45" s="101"/>
      <c r="K45" s="103"/>
      <c r="L45" s="1463"/>
      <c r="M45" s="103"/>
    </row>
    <row r="46" spans="1:13" s="102" customFormat="1" ht="15" customHeight="1" x14ac:dyDescent="0.25">
      <c r="A46" s="103"/>
      <c r="B46" s="103"/>
      <c r="C46" s="103"/>
      <c r="D46" s="103"/>
      <c r="E46" s="1463"/>
      <c r="F46" s="1463"/>
      <c r="G46" s="1463"/>
      <c r="H46" s="1463"/>
      <c r="I46" s="103"/>
      <c r="J46" s="103"/>
      <c r="K46" s="103"/>
      <c r="L46" s="1463"/>
      <c r="M46" s="103"/>
    </row>
    <row r="47" spans="1:13" s="102" customFormat="1" ht="15" customHeight="1" x14ac:dyDescent="0.25">
      <c r="A47" s="103"/>
      <c r="B47" s="103"/>
      <c r="C47" s="103"/>
      <c r="D47" s="103"/>
      <c r="E47" s="1463"/>
      <c r="F47" s="1463"/>
      <c r="G47" s="1463"/>
      <c r="H47" s="1463"/>
      <c r="I47" s="103"/>
      <c r="J47" s="103"/>
      <c r="K47" s="103"/>
      <c r="L47" s="1463"/>
      <c r="M47" s="103"/>
    </row>
    <row r="48" spans="1:13" s="102" customFormat="1" ht="15" customHeight="1" x14ac:dyDescent="0.25">
      <c r="A48" s="103"/>
      <c r="B48" s="103"/>
      <c r="C48" s="103"/>
      <c r="D48" s="103"/>
      <c r="E48" s="1463"/>
      <c r="F48" s="1463"/>
      <c r="G48" s="1463"/>
      <c r="H48" s="1463"/>
      <c r="I48" s="103"/>
      <c r="J48" s="103"/>
      <c r="K48" s="103"/>
      <c r="L48" s="1463"/>
      <c r="M48" s="103"/>
    </row>
    <row r="49" spans="1:13" s="102" customFormat="1" ht="15" customHeight="1" x14ac:dyDescent="0.25">
      <c r="A49" s="103"/>
      <c r="B49" s="103"/>
      <c r="C49" s="103"/>
      <c r="D49" s="103"/>
      <c r="E49" s="1463"/>
      <c r="F49" s="1463"/>
      <c r="G49" s="1463"/>
      <c r="H49" s="1463"/>
      <c r="I49" s="103"/>
      <c r="J49" s="103"/>
      <c r="K49" s="103"/>
      <c r="L49" s="1463"/>
      <c r="M49" s="103"/>
    </row>
    <row r="50" spans="1:13" s="102" customFormat="1" ht="15" customHeight="1" x14ac:dyDescent="0.25">
      <c r="A50" s="103"/>
      <c r="B50" s="103"/>
      <c r="C50" s="103"/>
      <c r="D50" s="103"/>
      <c r="E50" s="1463"/>
      <c r="F50" s="1463"/>
      <c r="G50" s="1463"/>
      <c r="H50" s="1463"/>
      <c r="I50" s="103"/>
      <c r="J50" s="103"/>
      <c r="K50" s="103"/>
      <c r="L50" s="1463"/>
      <c r="M50" s="103"/>
    </row>
    <row r="51" spans="1:13" s="102" customFormat="1" ht="15" customHeight="1" x14ac:dyDescent="0.25">
      <c r="A51" s="103"/>
      <c r="B51" s="103"/>
      <c r="C51" s="103"/>
      <c r="D51" s="103"/>
      <c r="E51" s="1463"/>
      <c r="F51" s="1463"/>
      <c r="G51" s="1463"/>
      <c r="H51" s="1463"/>
      <c r="I51" s="103"/>
      <c r="J51" s="103"/>
      <c r="K51" s="103"/>
      <c r="L51" s="1463"/>
      <c r="M51" s="103"/>
    </row>
    <row r="52" spans="1:13" s="102" customFormat="1" ht="15" customHeight="1" x14ac:dyDescent="0.25">
      <c r="A52" s="103"/>
      <c r="B52" s="103"/>
      <c r="C52" s="103"/>
      <c r="D52" s="103"/>
      <c r="E52" s="1463"/>
      <c r="F52" s="1463"/>
      <c r="G52" s="1463"/>
      <c r="H52" s="1463"/>
      <c r="I52" s="103"/>
      <c r="J52" s="103"/>
      <c r="K52" s="103"/>
      <c r="L52" s="1463"/>
      <c r="M52" s="103"/>
    </row>
    <row r="53" spans="1:13" s="102" customFormat="1" ht="15" customHeight="1" x14ac:dyDescent="0.25">
      <c r="A53" s="103"/>
      <c r="B53" s="103"/>
      <c r="C53" s="103"/>
      <c r="D53" s="103"/>
      <c r="E53" s="1463"/>
      <c r="F53" s="1463"/>
      <c r="G53" s="1463"/>
      <c r="H53" s="1463"/>
      <c r="I53" s="103"/>
      <c r="J53" s="103"/>
      <c r="K53" s="103"/>
      <c r="L53" s="1463"/>
      <c r="M53" s="103"/>
    </row>
    <row r="54" spans="1:13" s="102" customFormat="1" ht="15" customHeight="1" x14ac:dyDescent="0.25">
      <c r="A54" s="103"/>
      <c r="B54" s="103"/>
      <c r="C54" s="103"/>
      <c r="D54" s="103"/>
      <c r="E54" s="1463"/>
      <c r="F54" s="1463"/>
      <c r="G54" s="1463"/>
      <c r="H54" s="1463"/>
      <c r="I54" s="103"/>
      <c r="J54" s="103"/>
      <c r="K54" s="103"/>
      <c r="L54" s="1463"/>
      <c r="M54" s="103"/>
    </row>
    <row r="55" spans="1:13" s="102" customFormat="1" ht="15" customHeight="1" x14ac:dyDescent="0.25">
      <c r="A55" s="103"/>
      <c r="B55" s="103"/>
      <c r="C55" s="103"/>
      <c r="D55" s="103"/>
      <c r="E55" s="1463"/>
      <c r="F55" s="1463"/>
      <c r="G55" s="1463"/>
      <c r="H55" s="1463"/>
      <c r="I55" s="103"/>
      <c r="J55" s="103"/>
      <c r="K55" s="103"/>
      <c r="L55" s="1463"/>
      <c r="M55" s="103"/>
    </row>
    <row r="56" spans="1:13" s="102" customFormat="1" ht="15" customHeight="1" x14ac:dyDescent="0.25">
      <c r="A56" s="103"/>
      <c r="B56" s="103"/>
      <c r="C56" s="103"/>
      <c r="D56" s="103"/>
      <c r="E56" s="1463"/>
      <c r="F56" s="1463"/>
      <c r="G56" s="1463"/>
      <c r="H56" s="1463"/>
      <c r="I56" s="103"/>
      <c r="J56" s="103"/>
      <c r="K56" s="103"/>
      <c r="L56" s="1463"/>
      <c r="M56" s="103"/>
    </row>
    <row r="57" spans="1:13" s="102" customFormat="1" ht="15" customHeight="1" x14ac:dyDescent="0.25">
      <c r="A57" s="103"/>
      <c r="B57" s="103"/>
      <c r="C57" s="103"/>
      <c r="D57" s="103"/>
      <c r="E57" s="1463"/>
      <c r="F57" s="1463"/>
      <c r="G57" s="1463"/>
      <c r="H57" s="1463"/>
      <c r="I57" s="103"/>
      <c r="J57" s="103"/>
      <c r="K57" s="103"/>
      <c r="L57" s="1463"/>
      <c r="M57" s="103"/>
    </row>
    <row r="58" spans="1:13" s="102" customFormat="1" ht="15" customHeight="1" x14ac:dyDescent="0.25">
      <c r="A58" s="103"/>
      <c r="B58" s="103"/>
      <c r="C58" s="103"/>
      <c r="D58" s="103"/>
      <c r="E58" s="1463"/>
      <c r="F58" s="1463"/>
      <c r="G58" s="1463"/>
      <c r="H58" s="1463"/>
      <c r="I58" s="103"/>
      <c r="J58" s="103"/>
      <c r="K58" s="103"/>
      <c r="L58" s="1463"/>
      <c r="M58" s="103"/>
    </row>
    <row r="59" spans="1:13" s="102" customFormat="1" ht="15" customHeight="1" x14ac:dyDescent="0.25">
      <c r="A59" s="103"/>
      <c r="B59" s="103"/>
      <c r="C59" s="103"/>
      <c r="D59" s="103"/>
      <c r="E59" s="1463"/>
      <c r="F59" s="1463"/>
      <c r="G59" s="1463"/>
      <c r="H59" s="1463"/>
      <c r="I59" s="103"/>
      <c r="J59" s="103"/>
      <c r="K59" s="103"/>
      <c r="L59" s="1463"/>
      <c r="M59" s="103"/>
    </row>
    <row r="60" spans="1:13" s="102" customFormat="1" ht="15" customHeight="1" x14ac:dyDescent="0.25">
      <c r="A60" s="103"/>
      <c r="B60" s="103"/>
      <c r="C60" s="103"/>
      <c r="D60" s="103"/>
      <c r="E60" s="1463"/>
      <c r="F60" s="1463"/>
      <c r="G60" s="1463"/>
      <c r="H60" s="1463"/>
      <c r="I60" s="103"/>
      <c r="J60" s="103"/>
      <c r="K60" s="103"/>
      <c r="L60" s="1463"/>
      <c r="M60" s="103"/>
    </row>
    <row r="61" spans="1:13" s="102" customFormat="1" ht="15" customHeight="1" x14ac:dyDescent="0.25">
      <c r="A61" s="103"/>
      <c r="B61" s="103"/>
      <c r="C61" s="103"/>
      <c r="D61" s="103"/>
      <c r="E61" s="1463"/>
      <c r="F61" s="1463"/>
      <c r="G61" s="1463"/>
      <c r="H61" s="1463"/>
      <c r="I61" s="103"/>
      <c r="J61" s="103"/>
      <c r="K61" s="103"/>
      <c r="L61" s="1463"/>
      <c r="M61" s="103"/>
    </row>
    <row r="62" spans="1:13" s="102" customFormat="1" ht="15" customHeight="1" x14ac:dyDescent="0.25">
      <c r="A62" s="103"/>
      <c r="B62" s="103"/>
      <c r="C62" s="103"/>
      <c r="D62" s="103"/>
      <c r="E62" s="1463"/>
      <c r="F62" s="1463"/>
      <c r="G62" s="1463"/>
      <c r="H62" s="1463"/>
      <c r="I62" s="103"/>
      <c r="J62" s="103"/>
      <c r="K62" s="103"/>
      <c r="L62" s="1463"/>
      <c r="M62" s="103"/>
    </row>
    <row r="63" spans="1:13" s="102" customFormat="1" x14ac:dyDescent="0.25">
      <c r="A63" s="103"/>
      <c r="B63" s="103"/>
      <c r="C63" s="103"/>
      <c r="D63" s="103"/>
      <c r="E63" s="1463"/>
      <c r="F63" s="1463"/>
      <c r="G63" s="1463"/>
      <c r="H63" s="1463"/>
      <c r="I63" s="103"/>
      <c r="J63" s="103"/>
      <c r="K63" s="103"/>
      <c r="L63" s="1463"/>
      <c r="M63" s="103"/>
    </row>
  </sheetData>
  <sheetProtection algorithmName="SHA-512" hashValue="tnP/jcU9ld0+eoUYyDiVSQytFwqHrFJYc520OawgeBQ6ZtRpR02gd4kYgoiPpxyZamofSCj7zPJv2DYOYqTAww==" saltValue="LT969T1q9amKVdTtL9vtjw==" spinCount="100000" sheet="1" objects="1" scenarios="1" sort="0" autoFilter="0" pivotTables="0"/>
  <mergeCells count="14">
    <mergeCell ref="C29:C41"/>
    <mergeCell ref="A1:D1"/>
    <mergeCell ref="E1:J1"/>
    <mergeCell ref="A2:J2"/>
    <mergeCell ref="A3:J3"/>
    <mergeCell ref="A4:J4"/>
    <mergeCell ref="A6:C6"/>
    <mergeCell ref="D6:J6"/>
    <mergeCell ref="C7:C27"/>
    <mergeCell ref="A28:C28"/>
    <mergeCell ref="D28:J28"/>
    <mergeCell ref="I8:J8"/>
    <mergeCell ref="I9:J9"/>
    <mergeCell ref="I7:J7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6">
    <tabColor rgb="FFFF0000"/>
    <pageSetUpPr fitToPage="1"/>
  </sheetPr>
  <dimension ref="A1:G16"/>
  <sheetViews>
    <sheetView workbookViewId="0">
      <selection activeCell="A3" sqref="A3"/>
    </sheetView>
  </sheetViews>
  <sheetFormatPr defaultColWidth="9.140625" defaultRowHeight="15" outlineLevelRow="1" x14ac:dyDescent="0.25"/>
  <cols>
    <col min="1" max="1" width="8.7109375" style="103" customWidth="1"/>
    <col min="2" max="2" width="12.7109375" style="103" customWidth="1"/>
    <col min="3" max="3" width="50.7109375" style="103" customWidth="1"/>
    <col min="4" max="4" width="20.7109375" style="103" customWidth="1"/>
    <col min="5" max="5" width="9.140625" style="103"/>
    <col min="6" max="6" width="16.7109375" style="103" bestFit="1" customWidth="1"/>
    <col min="7" max="7" width="12.7109375" style="103" customWidth="1"/>
    <col min="8" max="16384" width="9.140625" style="103"/>
  </cols>
  <sheetData>
    <row r="1" spans="1:7" ht="54" customHeight="1" x14ac:dyDescent="0.25">
      <c r="A1" s="1741"/>
      <c r="B1" s="1741"/>
      <c r="C1" s="1741"/>
      <c r="D1" s="1741"/>
      <c r="F1" s="222"/>
      <c r="G1" s="222"/>
    </row>
    <row r="2" spans="1:7" ht="15.75" x14ac:dyDescent="0.25">
      <c r="A2" s="1540" t="s">
        <v>862</v>
      </c>
      <c r="B2" s="1540"/>
      <c r="C2" s="1540"/>
      <c r="D2" s="1540"/>
      <c r="F2" s="222"/>
      <c r="G2" s="222"/>
    </row>
    <row r="3" spans="1:7" x14ac:dyDescent="0.25">
      <c r="C3" s="128"/>
      <c r="F3" s="222"/>
      <c r="G3" s="222"/>
    </row>
    <row r="4" spans="1:7" ht="15" customHeight="1" x14ac:dyDescent="0.25">
      <c r="A4" s="1540" t="s">
        <v>2767</v>
      </c>
      <c r="B4" s="1540"/>
      <c r="C4" s="1540"/>
      <c r="D4" s="1540"/>
    </row>
    <row r="5" spans="1:7" ht="15" customHeight="1" thickBot="1" x14ac:dyDescent="0.3"/>
    <row r="6" spans="1:7" ht="15" customHeight="1" thickTop="1" thickBot="1" x14ac:dyDescent="0.3">
      <c r="A6" s="129"/>
      <c r="B6" s="129"/>
      <c r="C6" s="129"/>
      <c r="D6" s="129"/>
    </row>
    <row r="7" spans="1:7" s="81" customFormat="1" ht="45" x14ac:dyDescent="0.25">
      <c r="A7" s="430" t="s">
        <v>2652</v>
      </c>
      <c r="B7" s="1480" t="s">
        <v>968</v>
      </c>
      <c r="C7" s="132" t="s">
        <v>969</v>
      </c>
      <c r="D7" s="1022" t="s">
        <v>979</v>
      </c>
    </row>
    <row r="8" spans="1:7" s="130" customFormat="1" outlineLevel="1" x14ac:dyDescent="0.25">
      <c r="A8" s="431" t="s">
        <v>2647</v>
      </c>
      <c r="B8" s="437" t="s">
        <v>970</v>
      </c>
      <c r="C8" s="131" t="s">
        <v>971</v>
      </c>
      <c r="D8" s="1023">
        <f>'Príloha č.5.2.1 - V-M STV'!J17</f>
        <v>0</v>
      </c>
    </row>
    <row r="9" spans="1:7" s="130" customFormat="1" outlineLevel="1" x14ac:dyDescent="0.25">
      <c r="A9" s="431" t="s">
        <v>2648</v>
      </c>
      <c r="B9" s="437" t="s">
        <v>972</v>
      </c>
      <c r="C9" s="131" t="s">
        <v>890</v>
      </c>
      <c r="D9" s="1023">
        <f>'Príloha č.5.2.2 - V-M EZS'!J20</f>
        <v>0</v>
      </c>
    </row>
    <row r="10" spans="1:7" s="130" customFormat="1" outlineLevel="1" x14ac:dyDescent="0.25">
      <c r="A10" s="431" t="s">
        <v>2649</v>
      </c>
      <c r="B10" s="437" t="s">
        <v>973</v>
      </c>
      <c r="C10" s="131" t="s">
        <v>837</v>
      </c>
      <c r="D10" s="1023">
        <f>'Príloha č.5.2.3 - V-M KD'!J34</f>
        <v>0</v>
      </c>
    </row>
    <row r="11" spans="1:7" s="130" customFormat="1" outlineLevel="1" x14ac:dyDescent="0.25">
      <c r="A11" s="431" t="s">
        <v>2650</v>
      </c>
      <c r="B11" s="437" t="s">
        <v>974</v>
      </c>
      <c r="C11" s="131" t="s">
        <v>975</v>
      </c>
      <c r="D11" s="1023">
        <f>'Príloha č.5.2.4 - V-M CSS'!J24</f>
        <v>0</v>
      </c>
    </row>
    <row r="12" spans="1:7" s="130" customFormat="1" ht="15.75" outlineLevel="1" thickBot="1" x14ac:dyDescent="0.3">
      <c r="A12" s="432" t="s">
        <v>2651</v>
      </c>
      <c r="B12" s="1040" t="s">
        <v>976</v>
      </c>
      <c r="C12" s="1025" t="s">
        <v>977</v>
      </c>
      <c r="D12" s="1026">
        <f>'Príloha č.5.2.5 - V-M TU'!J42</f>
        <v>0</v>
      </c>
    </row>
    <row r="13" spans="1:7" s="130" customFormat="1" ht="15.75" thickBot="1" x14ac:dyDescent="0.3">
      <c r="A13" s="1460"/>
      <c r="B13" s="1460"/>
      <c r="C13" s="1027" t="s">
        <v>76</v>
      </c>
      <c r="D13" s="1028">
        <f>SUM(D8:D12)</f>
        <v>0</v>
      </c>
    </row>
    <row r="14" spans="1:7" ht="15" customHeight="1" thickBot="1" x14ac:dyDescent="0.3">
      <c r="A14" s="101"/>
      <c r="B14" s="101"/>
      <c r="C14" s="101"/>
      <c r="D14" s="101"/>
    </row>
    <row r="15" spans="1:7" ht="15" customHeight="1" thickTop="1" x14ac:dyDescent="0.25">
      <c r="A15" s="129"/>
      <c r="B15" s="129"/>
      <c r="C15" s="129"/>
      <c r="D15" s="129"/>
    </row>
    <row r="16" spans="1:7" ht="15" customHeight="1" x14ac:dyDescent="0.25"/>
  </sheetData>
  <sheetProtection algorithmName="SHA-512" hashValue="OjLBCkR3UGlOqfsRaOiMdLnoRQu1zuhi64hRZG58N6MgYVoyallC4/e80lOgXZTLZF4yom2bXIF42wO3sHcq0w==" saltValue="Bp60gGtsFOHiwlXewWexiw==" spinCount="100000" sheet="1" objects="1" scenarios="1" sort="0" autoFilter="0" pivotTables="0"/>
  <mergeCells count="3">
    <mergeCell ref="A1:D1"/>
    <mergeCell ref="A2:D2"/>
    <mergeCell ref="A4:D4"/>
  </mergeCells>
  <printOptions horizontalCentered="1"/>
  <pageMargins left="0.59055118110236227" right="0.59055118110236227" top="0.59055118110236227" bottom="0.59055118110236227" header="0.19685039370078741" footer="0.19685039370078741"/>
  <pageSetup paperSize="9" scale="97" fitToHeight="0" orientation="portrait" r:id="rId1"/>
  <headerFooter>
    <oddFooter>Strana &amp;P z &amp;N</oddFooter>
  </headerFooter>
  <ignoredErrors>
    <ignoredError sqref="A8:A12" twoDigitTextYear="1"/>
  </ignoredErrors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7">
    <tabColor rgb="FFFF0000"/>
    <pageSetUpPr fitToPage="1"/>
  </sheetPr>
  <dimension ref="A1:P35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33" customWidth="1"/>
    <col min="2" max="2" width="10.7109375" style="133" customWidth="1"/>
    <col min="3" max="3" width="12.7109375" style="133" customWidth="1"/>
    <col min="4" max="4" width="70.7109375" style="133" customWidth="1"/>
    <col min="5" max="6" width="8.7109375" style="162" customWidth="1"/>
    <col min="7" max="7" width="13.7109375" style="163" customWidth="1"/>
    <col min="8" max="8" width="15.7109375" style="163" customWidth="1"/>
    <col min="9" max="9" width="14.7109375" style="133" customWidth="1"/>
    <col min="10" max="10" width="15.7109375" style="133" customWidth="1"/>
    <col min="11" max="11" width="10.42578125" style="133" customWidth="1"/>
    <col min="12" max="12" width="16.85546875" style="133" customWidth="1"/>
    <col min="13" max="13" width="17.7109375" style="133" customWidth="1"/>
    <col min="14" max="16384" width="9.140625" style="133"/>
  </cols>
  <sheetData>
    <row r="1" spans="1:16" ht="54" customHeight="1" x14ac:dyDescent="0.25">
      <c r="A1" s="1766"/>
      <c r="B1" s="1766"/>
      <c r="C1" s="1767"/>
      <c r="D1" s="1767"/>
      <c r="E1" s="1768" t="s">
        <v>2674</v>
      </c>
      <c r="F1" s="1768"/>
      <c r="G1" s="1768"/>
      <c r="H1" s="1768"/>
      <c r="I1" s="1768"/>
      <c r="J1" s="1768"/>
    </row>
    <row r="2" spans="1:16" ht="15.75" customHeight="1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  <c r="J2" s="1540"/>
    </row>
    <row r="3" spans="1:16" ht="15.75" customHeight="1" x14ac:dyDescent="0.25">
      <c r="A3" s="1540" t="s">
        <v>980</v>
      </c>
      <c r="B3" s="1540"/>
      <c r="C3" s="1540"/>
      <c r="D3" s="1540"/>
      <c r="E3" s="1540"/>
      <c r="F3" s="1540"/>
      <c r="G3" s="1540"/>
      <c r="H3" s="1540"/>
      <c r="I3" s="1540"/>
      <c r="J3" s="1540"/>
      <c r="L3" s="134"/>
      <c r="M3" s="135"/>
    </row>
    <row r="4" spans="1:16" ht="15" customHeight="1" thickBot="1" x14ac:dyDescent="0.3">
      <c r="A4" s="1769"/>
      <c r="B4" s="1769"/>
      <c r="C4" s="1769"/>
      <c r="D4" s="1769"/>
      <c r="E4" s="1769"/>
      <c r="F4" s="1769"/>
      <c r="G4" s="1769"/>
      <c r="H4" s="1769"/>
      <c r="I4" s="1769"/>
      <c r="J4" s="1769"/>
      <c r="K4" s="136"/>
      <c r="L4" s="137"/>
    </row>
    <row r="5" spans="1:16" s="139" customFormat="1" ht="60" customHeight="1" thickBot="1" x14ac:dyDescent="0.3">
      <c r="A5" s="1315" t="s">
        <v>486</v>
      </c>
      <c r="B5" s="1316" t="s">
        <v>0</v>
      </c>
      <c r="C5" s="1317" t="s">
        <v>1</v>
      </c>
      <c r="D5" s="1316" t="s">
        <v>2</v>
      </c>
      <c r="E5" s="1318" t="s">
        <v>2726</v>
      </c>
      <c r="F5" s="1318" t="s">
        <v>760</v>
      </c>
      <c r="G5" s="1318" t="s">
        <v>761</v>
      </c>
      <c r="H5" s="1318" t="s">
        <v>762</v>
      </c>
      <c r="I5" s="1322" t="s">
        <v>4409</v>
      </c>
      <c r="J5" s="1319" t="s">
        <v>4410</v>
      </c>
      <c r="K5" s="104"/>
      <c r="L5" s="104"/>
      <c r="M5" s="115"/>
      <c r="N5" s="138"/>
      <c r="O5" s="138"/>
      <c r="P5" s="138"/>
    </row>
    <row r="6" spans="1:16" s="139" customFormat="1" ht="12.75" x14ac:dyDescent="0.25">
      <c r="A6" s="1041" t="s">
        <v>487</v>
      </c>
      <c r="B6" s="140" t="s">
        <v>981</v>
      </c>
      <c r="C6" s="140" t="s">
        <v>982</v>
      </c>
      <c r="D6" s="141" t="s">
        <v>983</v>
      </c>
      <c r="E6" s="142">
        <v>1</v>
      </c>
      <c r="F6" s="140">
        <v>10</v>
      </c>
      <c r="G6" s="143">
        <f>F6*E6</f>
        <v>10</v>
      </c>
      <c r="H6" s="680" t="s">
        <v>3633</v>
      </c>
      <c r="I6" s="1764" t="s">
        <v>19</v>
      </c>
      <c r="J6" s="1765"/>
      <c r="K6" s="416"/>
      <c r="L6" s="144"/>
      <c r="M6" s="145"/>
    </row>
    <row r="7" spans="1:16" s="139" customFormat="1" ht="12.75" x14ac:dyDescent="0.25">
      <c r="A7" s="1042" t="s">
        <v>488</v>
      </c>
      <c r="B7" s="146" t="s">
        <v>984</v>
      </c>
      <c r="C7" s="146" t="s">
        <v>982</v>
      </c>
      <c r="D7" s="147" t="s">
        <v>870</v>
      </c>
      <c r="E7" s="148">
        <v>1</v>
      </c>
      <c r="F7" s="140">
        <v>10</v>
      </c>
      <c r="G7" s="149">
        <f t="shared" ref="G7:G15" si="0">F7*E7</f>
        <v>10</v>
      </c>
      <c r="H7" s="681" t="s">
        <v>3633</v>
      </c>
      <c r="I7" s="1675" t="s">
        <v>19</v>
      </c>
      <c r="J7" s="1676"/>
      <c r="K7" s="416"/>
      <c r="L7" s="144"/>
      <c r="M7" s="145"/>
    </row>
    <row r="8" spans="1:16" s="139" customFormat="1" ht="12.75" x14ac:dyDescent="0.25">
      <c r="A8" s="1042" t="s">
        <v>489</v>
      </c>
      <c r="B8" s="146" t="s">
        <v>985</v>
      </c>
      <c r="C8" s="146" t="s">
        <v>982</v>
      </c>
      <c r="D8" s="147" t="s">
        <v>872</v>
      </c>
      <c r="E8" s="148">
        <v>1</v>
      </c>
      <c r="F8" s="140">
        <v>10</v>
      </c>
      <c r="G8" s="149">
        <f t="shared" si="0"/>
        <v>10</v>
      </c>
      <c r="H8" s="681" t="s">
        <v>3633</v>
      </c>
      <c r="I8" s="1675" t="s">
        <v>19</v>
      </c>
      <c r="J8" s="1676"/>
      <c r="K8" s="416"/>
      <c r="L8" s="144"/>
      <c r="M8" s="145"/>
    </row>
    <row r="9" spans="1:16" s="139" customFormat="1" ht="12.75" x14ac:dyDescent="0.25">
      <c r="A9" s="1042" t="s">
        <v>490</v>
      </c>
      <c r="B9" s="146" t="s">
        <v>986</v>
      </c>
      <c r="C9" s="146" t="s">
        <v>982</v>
      </c>
      <c r="D9" s="147" t="s">
        <v>874</v>
      </c>
      <c r="E9" s="148">
        <v>1</v>
      </c>
      <c r="F9" s="140">
        <v>10</v>
      </c>
      <c r="G9" s="149">
        <f t="shared" si="0"/>
        <v>10</v>
      </c>
      <c r="H9" s="681" t="s">
        <v>3633</v>
      </c>
      <c r="I9" s="1675" t="s">
        <v>19</v>
      </c>
      <c r="J9" s="1676"/>
      <c r="K9" s="416"/>
      <c r="L9" s="144"/>
      <c r="M9" s="145"/>
    </row>
    <row r="10" spans="1:16" s="139" customFormat="1" ht="12.75" x14ac:dyDescent="0.25">
      <c r="A10" s="1042" t="s">
        <v>491</v>
      </c>
      <c r="B10" s="146" t="s">
        <v>987</v>
      </c>
      <c r="C10" s="146" t="s">
        <v>982</v>
      </c>
      <c r="D10" s="147" t="s">
        <v>988</v>
      </c>
      <c r="E10" s="148">
        <v>1</v>
      </c>
      <c r="F10" s="140">
        <v>10</v>
      </c>
      <c r="G10" s="149">
        <f t="shared" si="0"/>
        <v>10</v>
      </c>
      <c r="H10" s="681" t="s">
        <v>3633</v>
      </c>
      <c r="I10" s="150"/>
      <c r="J10" s="1043">
        <f t="shared" ref="J10:J15" si="1">ROUND(I10,2)*G10</f>
        <v>0</v>
      </c>
      <c r="K10" s="416"/>
      <c r="L10" s="144"/>
      <c r="M10" s="145"/>
    </row>
    <row r="11" spans="1:16" s="139" customFormat="1" ht="25.5" x14ac:dyDescent="0.25">
      <c r="A11" s="1042" t="s">
        <v>492</v>
      </c>
      <c r="B11" s="146" t="s">
        <v>989</v>
      </c>
      <c r="C11" s="146" t="s">
        <v>982</v>
      </c>
      <c r="D11" s="151" t="s">
        <v>990</v>
      </c>
      <c r="E11" s="148">
        <v>1</v>
      </c>
      <c r="F11" s="140">
        <v>10</v>
      </c>
      <c r="G11" s="149">
        <f t="shared" si="0"/>
        <v>10</v>
      </c>
      <c r="H11" s="681" t="s">
        <v>3633</v>
      </c>
      <c r="I11" s="150"/>
      <c r="J11" s="1043">
        <f t="shared" si="1"/>
        <v>0</v>
      </c>
      <c r="K11" s="416"/>
      <c r="L11" s="144"/>
      <c r="M11" s="145"/>
    </row>
    <row r="12" spans="1:16" s="139" customFormat="1" ht="12.75" x14ac:dyDescent="0.25">
      <c r="A12" s="1042" t="s">
        <v>493</v>
      </c>
      <c r="B12" s="146" t="s">
        <v>991</v>
      </c>
      <c r="C12" s="146" t="s">
        <v>880</v>
      </c>
      <c r="D12" s="147" t="s">
        <v>992</v>
      </c>
      <c r="E12" s="148">
        <v>1</v>
      </c>
      <c r="F12" s="146">
        <v>1</v>
      </c>
      <c r="G12" s="149">
        <f t="shared" si="0"/>
        <v>1</v>
      </c>
      <c r="H12" s="681" t="s">
        <v>3633</v>
      </c>
      <c r="I12" s="150"/>
      <c r="J12" s="1043">
        <f t="shared" si="1"/>
        <v>0</v>
      </c>
      <c r="K12" s="416"/>
      <c r="L12" s="144"/>
      <c r="M12" s="145"/>
    </row>
    <row r="13" spans="1:16" s="139" customFormat="1" ht="12.75" x14ac:dyDescent="0.25">
      <c r="A13" s="1042" t="s">
        <v>494</v>
      </c>
      <c r="B13" s="146" t="s">
        <v>993</v>
      </c>
      <c r="C13" s="146" t="s">
        <v>880</v>
      </c>
      <c r="D13" s="147" t="s">
        <v>994</v>
      </c>
      <c r="E13" s="148">
        <v>1</v>
      </c>
      <c r="F13" s="146">
        <v>1</v>
      </c>
      <c r="G13" s="149">
        <f t="shared" si="0"/>
        <v>1</v>
      </c>
      <c r="H13" s="681" t="s">
        <v>3633</v>
      </c>
      <c r="I13" s="150"/>
      <c r="J13" s="1043">
        <f t="shared" si="1"/>
        <v>0</v>
      </c>
      <c r="K13" s="416"/>
      <c r="L13" s="144"/>
      <c r="M13" s="145"/>
    </row>
    <row r="14" spans="1:16" s="139" customFormat="1" ht="12.75" x14ac:dyDescent="0.25">
      <c r="A14" s="1042" t="s">
        <v>495</v>
      </c>
      <c r="B14" s="146" t="s">
        <v>995</v>
      </c>
      <c r="C14" s="146" t="s">
        <v>880</v>
      </c>
      <c r="D14" s="147" t="s">
        <v>885</v>
      </c>
      <c r="E14" s="148">
        <v>1</v>
      </c>
      <c r="F14" s="146">
        <v>1</v>
      </c>
      <c r="G14" s="149">
        <f t="shared" si="0"/>
        <v>1</v>
      </c>
      <c r="H14" s="681" t="s">
        <v>3633</v>
      </c>
      <c r="I14" s="150"/>
      <c r="J14" s="1043">
        <f t="shared" si="1"/>
        <v>0</v>
      </c>
      <c r="K14" s="416"/>
      <c r="L14" s="144"/>
      <c r="M14" s="145"/>
    </row>
    <row r="15" spans="1:16" s="139" customFormat="1" ht="13.5" thickBot="1" x14ac:dyDescent="0.3">
      <c r="A15" s="1044" t="s">
        <v>496</v>
      </c>
      <c r="B15" s="708" t="s">
        <v>996</v>
      </c>
      <c r="C15" s="708" t="s">
        <v>880</v>
      </c>
      <c r="D15" s="714" t="s">
        <v>887</v>
      </c>
      <c r="E15" s="709">
        <v>1</v>
      </c>
      <c r="F15" s="708">
        <v>1</v>
      </c>
      <c r="G15" s="1045">
        <f t="shared" si="0"/>
        <v>1</v>
      </c>
      <c r="H15" s="711" t="s">
        <v>3633</v>
      </c>
      <c r="I15" s="1046"/>
      <c r="J15" s="1047">
        <f t="shared" si="1"/>
        <v>0</v>
      </c>
      <c r="K15" s="416"/>
      <c r="L15" s="144"/>
      <c r="M15" s="145"/>
    </row>
    <row r="16" spans="1:16" s="139" customFormat="1" ht="13.5" thickBot="1" x14ac:dyDescent="0.3">
      <c r="D16" s="152"/>
      <c r="G16" s="153"/>
      <c r="H16" s="154"/>
      <c r="I16" s="585" t="s">
        <v>76</v>
      </c>
      <c r="J16" s="586">
        <f>SUM(J10:J15)</f>
        <v>0</v>
      </c>
      <c r="K16" s="449"/>
      <c r="L16" s="155"/>
      <c r="M16" s="156"/>
    </row>
    <row r="17" spans="1:13" ht="15" customHeight="1" x14ac:dyDescent="0.25">
      <c r="D17" s="157"/>
      <c r="E17" s="158"/>
      <c r="F17" s="158"/>
      <c r="G17" s="159"/>
      <c r="H17" s="160"/>
      <c r="M17" s="135"/>
    </row>
    <row r="18" spans="1:13" ht="15" customHeight="1" x14ac:dyDescent="0.25">
      <c r="A18" s="161"/>
      <c r="B18" s="161"/>
      <c r="C18" s="1472"/>
      <c r="D18" s="157"/>
    </row>
    <row r="19" spans="1:13" ht="15" customHeight="1" x14ac:dyDescent="0.25">
      <c r="A19" s="164"/>
      <c r="B19" s="164"/>
      <c r="C19" s="165"/>
      <c r="D19" s="157"/>
    </row>
    <row r="20" spans="1:13" ht="15" customHeight="1" x14ac:dyDescent="0.25">
      <c r="A20" s="164"/>
      <c r="B20" s="164"/>
      <c r="C20" s="165"/>
      <c r="D20" s="157"/>
    </row>
    <row r="21" spans="1:13" ht="15" customHeight="1" x14ac:dyDescent="0.25">
      <c r="A21" s="164"/>
      <c r="B21" s="164"/>
      <c r="C21" s="165"/>
      <c r="D21" s="157"/>
    </row>
    <row r="22" spans="1:13" ht="15" customHeight="1" x14ac:dyDescent="0.25">
      <c r="A22" s="164"/>
      <c r="B22" s="164"/>
      <c r="C22" s="165"/>
      <c r="D22" s="157"/>
    </row>
    <row r="23" spans="1:13" ht="15" customHeight="1" x14ac:dyDescent="0.25">
      <c r="A23" s="164"/>
      <c r="B23" s="164"/>
      <c r="C23" s="165"/>
      <c r="D23" s="157"/>
    </row>
    <row r="24" spans="1:13" ht="15" customHeight="1" x14ac:dyDescent="0.25">
      <c r="A24" s="164"/>
      <c r="B24" s="164"/>
      <c r="C24" s="166"/>
      <c r="D24" s="157"/>
    </row>
    <row r="25" spans="1:13" ht="15" customHeight="1" x14ac:dyDescent="0.25">
      <c r="A25" s="164"/>
      <c r="B25" s="164"/>
      <c r="C25" s="165"/>
      <c r="D25" s="157"/>
    </row>
    <row r="26" spans="1:13" ht="15" customHeight="1" x14ac:dyDescent="0.25">
      <c r="A26" s="164"/>
      <c r="B26" s="164"/>
      <c r="C26" s="165"/>
      <c r="D26" s="1471"/>
    </row>
    <row r="27" spans="1:13" ht="15" customHeight="1" x14ac:dyDescent="0.25">
      <c r="A27" s="164"/>
      <c r="B27" s="164"/>
      <c r="C27" s="165"/>
    </row>
    <row r="28" spans="1:13" ht="15" customHeight="1" x14ac:dyDescent="0.25">
      <c r="A28" s="164"/>
      <c r="B28" s="164"/>
      <c r="C28" s="1475"/>
      <c r="E28" s="133"/>
      <c r="F28" s="133"/>
    </row>
    <row r="29" spans="1:13" ht="15" customHeight="1" x14ac:dyDescent="0.25">
      <c r="A29" s="164"/>
      <c r="B29" s="164"/>
      <c r="C29" s="165"/>
      <c r="E29" s="133"/>
      <c r="F29" s="133"/>
    </row>
    <row r="30" spans="1:13" ht="15" customHeight="1" x14ac:dyDescent="0.25">
      <c r="A30" s="164"/>
      <c r="B30" s="164"/>
      <c r="C30" s="167"/>
      <c r="E30" s="133"/>
      <c r="F30" s="133"/>
    </row>
    <row r="31" spans="1:13" ht="15" customHeight="1" x14ac:dyDescent="0.25">
      <c r="A31" s="164"/>
      <c r="B31" s="164"/>
      <c r="C31" s="168"/>
      <c r="E31" s="133"/>
      <c r="F31" s="133"/>
    </row>
    <row r="32" spans="1:13" x14ac:dyDescent="0.25">
      <c r="A32" s="163"/>
      <c r="B32" s="163"/>
      <c r="C32" s="165"/>
      <c r="E32" s="133"/>
      <c r="F32" s="133"/>
    </row>
    <row r="33" spans="1:6" x14ac:dyDescent="0.25">
      <c r="A33" s="163"/>
      <c r="B33" s="163"/>
      <c r="C33" s="167"/>
      <c r="E33" s="133"/>
      <c r="F33" s="133"/>
    </row>
    <row r="34" spans="1:6" x14ac:dyDescent="0.25">
      <c r="A34" s="163"/>
      <c r="B34" s="163"/>
      <c r="C34" s="167"/>
      <c r="E34" s="133"/>
      <c r="F34" s="133"/>
    </row>
    <row r="35" spans="1:6" x14ac:dyDescent="0.25">
      <c r="A35" s="163"/>
      <c r="B35" s="163"/>
      <c r="C35" s="1475"/>
      <c r="E35" s="133"/>
      <c r="F35" s="133"/>
    </row>
  </sheetData>
  <sheetProtection algorithmName="SHA-512" hashValue="odQp/kU6LXKy/6V72wEjuxAnVl9ilqON9gXtD96dBYIu5R34Zw/hAgVRipAwU965mB5Nhef6jmrkj5/T68Oq2A==" saltValue="q5sJaOQJS9jE2mmliBWPDA==" spinCount="100000" sheet="1" objects="1" scenarios="1" sort="0" autoFilter="0" pivotTables="0"/>
  <mergeCells count="9">
    <mergeCell ref="I6:J6"/>
    <mergeCell ref="I7:J7"/>
    <mergeCell ref="I8:J8"/>
    <mergeCell ref="I9:J9"/>
    <mergeCell ref="A1:D1"/>
    <mergeCell ref="E1:J1"/>
    <mergeCell ref="A2:J2"/>
    <mergeCell ref="A3:J3"/>
    <mergeCell ref="A4:J4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8">
    <tabColor rgb="FFFF0000"/>
    <pageSetUpPr fitToPage="1"/>
  </sheetPr>
  <dimension ref="A1:N51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33" customWidth="1"/>
    <col min="2" max="2" width="10.7109375" style="133" customWidth="1"/>
    <col min="3" max="3" width="12.7109375" style="133" customWidth="1"/>
    <col min="4" max="4" width="70.7109375" style="133" customWidth="1"/>
    <col min="5" max="6" width="8.7109375" style="162" customWidth="1"/>
    <col min="7" max="7" width="13.7109375" style="163" customWidth="1"/>
    <col min="8" max="8" width="15.7109375" style="163" customWidth="1"/>
    <col min="9" max="9" width="14.7109375" style="133" customWidth="1"/>
    <col min="10" max="10" width="15.7109375" style="133" customWidth="1"/>
    <col min="11" max="11" width="10.42578125" style="133" customWidth="1"/>
    <col min="12" max="12" width="16.85546875" style="133" customWidth="1"/>
    <col min="13" max="13" width="17.7109375" style="133" customWidth="1"/>
    <col min="14" max="14" width="20.5703125" style="133" bestFit="1" customWidth="1"/>
    <col min="15" max="16384" width="9.140625" style="133"/>
  </cols>
  <sheetData>
    <row r="1" spans="1:13" ht="54" customHeight="1" x14ac:dyDescent="0.25">
      <c r="A1" s="1770"/>
      <c r="B1" s="1770"/>
      <c r="C1" s="1770"/>
      <c r="D1" s="1770"/>
      <c r="E1" s="1771" t="s">
        <v>2675</v>
      </c>
      <c r="F1" s="1771"/>
      <c r="G1" s="1771"/>
      <c r="H1" s="1771"/>
      <c r="I1" s="1771"/>
      <c r="J1" s="1771"/>
      <c r="K1" s="158"/>
      <c r="L1" s="158"/>
      <c r="M1" s="158"/>
    </row>
    <row r="2" spans="1:13" ht="15.75" customHeight="1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  <c r="J2" s="1540"/>
      <c r="K2" s="158"/>
      <c r="L2" s="158"/>
      <c r="M2" s="158"/>
    </row>
    <row r="3" spans="1:13" ht="15.75" customHeight="1" x14ac:dyDescent="0.25">
      <c r="A3" s="1540" t="s">
        <v>997</v>
      </c>
      <c r="B3" s="1540"/>
      <c r="C3" s="1540"/>
      <c r="D3" s="1540"/>
      <c r="E3" s="1540"/>
      <c r="F3" s="1540"/>
      <c r="G3" s="1540"/>
      <c r="H3" s="1540"/>
      <c r="I3" s="1540"/>
      <c r="J3" s="1540"/>
      <c r="K3" s="162"/>
      <c r="L3" s="162"/>
      <c r="M3" s="135"/>
    </row>
    <row r="4" spans="1:13" ht="15" customHeight="1" thickBot="1" x14ac:dyDescent="0.3">
      <c r="A4" s="1772"/>
      <c r="B4" s="1772"/>
      <c r="C4" s="1772"/>
      <c r="D4" s="1772"/>
      <c r="E4" s="1772"/>
      <c r="F4" s="1772"/>
      <c r="G4" s="1772"/>
      <c r="H4" s="1772"/>
      <c r="I4" s="1772"/>
      <c r="J4" s="1772"/>
      <c r="K4" s="162"/>
      <c r="L4" s="137"/>
    </row>
    <row r="5" spans="1:13" s="139" customFormat="1" ht="60" customHeight="1" thickBot="1" x14ac:dyDescent="0.3">
      <c r="A5" s="1315" t="s">
        <v>486</v>
      </c>
      <c r="B5" s="1316" t="s">
        <v>0</v>
      </c>
      <c r="C5" s="1317" t="s">
        <v>1</v>
      </c>
      <c r="D5" s="1316" t="s">
        <v>2</v>
      </c>
      <c r="E5" s="1318" t="s">
        <v>2726</v>
      </c>
      <c r="F5" s="1318" t="s">
        <v>760</v>
      </c>
      <c r="G5" s="1318" t="s">
        <v>761</v>
      </c>
      <c r="H5" s="1318" t="s">
        <v>762</v>
      </c>
      <c r="I5" s="1318" t="s">
        <v>4409</v>
      </c>
      <c r="J5" s="1319" t="s">
        <v>4410</v>
      </c>
      <c r="K5" s="104"/>
      <c r="L5" s="104"/>
      <c r="M5" s="115"/>
    </row>
    <row r="6" spans="1:13" s="139" customFormat="1" ht="12.75" x14ac:dyDescent="0.25">
      <c r="A6" s="718" t="s">
        <v>487</v>
      </c>
      <c r="B6" s="140" t="s">
        <v>998</v>
      </c>
      <c r="C6" s="140" t="s">
        <v>999</v>
      </c>
      <c r="D6" s="171" t="s">
        <v>181</v>
      </c>
      <c r="E6" s="142">
        <v>2</v>
      </c>
      <c r="F6" s="142">
        <v>6</v>
      </c>
      <c r="G6" s="172">
        <f>F6*E6</f>
        <v>12</v>
      </c>
      <c r="H6" s="680" t="s">
        <v>3634</v>
      </c>
      <c r="I6" s="173"/>
      <c r="J6" s="719">
        <f>ROUND(I6,2)*G6</f>
        <v>0</v>
      </c>
      <c r="K6" s="417"/>
      <c r="L6" s="144"/>
      <c r="M6" s="144"/>
    </row>
    <row r="7" spans="1:13" s="139" customFormat="1" ht="12.75" x14ac:dyDescent="0.25">
      <c r="A7" s="716" t="s">
        <v>488</v>
      </c>
      <c r="B7" s="146" t="s">
        <v>1000</v>
      </c>
      <c r="C7" s="146" t="s">
        <v>999</v>
      </c>
      <c r="D7" s="175" t="s">
        <v>182</v>
      </c>
      <c r="E7" s="148">
        <v>2</v>
      </c>
      <c r="F7" s="148">
        <v>6</v>
      </c>
      <c r="G7" s="176">
        <f t="shared" ref="G7:G30" si="0">F7*E7</f>
        <v>12</v>
      </c>
      <c r="H7" s="681" t="s">
        <v>3634</v>
      </c>
      <c r="I7" s="177"/>
      <c r="J7" s="713">
        <f t="shared" ref="J7:J30" si="1">ROUND(I7,2)*G7</f>
        <v>0</v>
      </c>
      <c r="K7" s="417"/>
      <c r="L7" s="144"/>
      <c r="M7" s="144"/>
    </row>
    <row r="8" spans="1:13" s="139" customFormat="1" ht="12.75" x14ac:dyDescent="0.25">
      <c r="A8" s="716" t="s">
        <v>489</v>
      </c>
      <c r="B8" s="146" t="s">
        <v>1001</v>
      </c>
      <c r="C8" s="146" t="s">
        <v>999</v>
      </c>
      <c r="D8" s="175" t="s">
        <v>184</v>
      </c>
      <c r="E8" s="148">
        <v>2</v>
      </c>
      <c r="F8" s="148">
        <v>6</v>
      </c>
      <c r="G8" s="176">
        <f t="shared" si="0"/>
        <v>12</v>
      </c>
      <c r="H8" s="681" t="s">
        <v>3634</v>
      </c>
      <c r="I8" s="177"/>
      <c r="J8" s="713">
        <f t="shared" si="1"/>
        <v>0</v>
      </c>
      <c r="K8" s="417"/>
      <c r="L8" s="144"/>
      <c r="M8" s="144"/>
    </row>
    <row r="9" spans="1:13" s="139" customFormat="1" ht="12.75" x14ac:dyDescent="0.25">
      <c r="A9" s="716" t="s">
        <v>490</v>
      </c>
      <c r="B9" s="146" t="s">
        <v>1002</v>
      </c>
      <c r="C9" s="146" t="s">
        <v>999</v>
      </c>
      <c r="D9" s="175" t="s">
        <v>185</v>
      </c>
      <c r="E9" s="148">
        <v>2</v>
      </c>
      <c r="F9" s="148">
        <v>6</v>
      </c>
      <c r="G9" s="176">
        <f t="shared" si="0"/>
        <v>12</v>
      </c>
      <c r="H9" s="681" t="s">
        <v>3634</v>
      </c>
      <c r="I9" s="177"/>
      <c r="J9" s="713">
        <f t="shared" si="1"/>
        <v>0</v>
      </c>
      <c r="K9" s="417"/>
      <c r="L9" s="144"/>
      <c r="M9" s="144"/>
    </row>
    <row r="10" spans="1:13" s="139" customFormat="1" ht="12.75" x14ac:dyDescent="0.25">
      <c r="A10" s="716" t="s">
        <v>491</v>
      </c>
      <c r="B10" s="146" t="s">
        <v>1003</v>
      </c>
      <c r="C10" s="146" t="s">
        <v>999</v>
      </c>
      <c r="D10" s="175" t="s">
        <v>187</v>
      </c>
      <c r="E10" s="148">
        <v>2</v>
      </c>
      <c r="F10" s="148">
        <v>6</v>
      </c>
      <c r="G10" s="176">
        <f t="shared" si="0"/>
        <v>12</v>
      </c>
      <c r="H10" s="681" t="s">
        <v>3634</v>
      </c>
      <c r="I10" s="177"/>
      <c r="J10" s="713">
        <f t="shared" si="1"/>
        <v>0</v>
      </c>
      <c r="K10" s="417"/>
      <c r="L10" s="144"/>
      <c r="M10" s="144"/>
    </row>
    <row r="11" spans="1:13" s="139" customFormat="1" ht="12.75" x14ac:dyDescent="0.25">
      <c r="A11" s="716" t="s">
        <v>492</v>
      </c>
      <c r="B11" s="146" t="s">
        <v>1004</v>
      </c>
      <c r="C11" s="146" t="s">
        <v>999</v>
      </c>
      <c r="D11" s="147" t="s">
        <v>188</v>
      </c>
      <c r="E11" s="148">
        <v>2</v>
      </c>
      <c r="F11" s="148">
        <v>6</v>
      </c>
      <c r="G11" s="176">
        <f t="shared" si="0"/>
        <v>12</v>
      </c>
      <c r="H11" s="681" t="s">
        <v>3634</v>
      </c>
      <c r="I11" s="177"/>
      <c r="J11" s="713">
        <f t="shared" si="1"/>
        <v>0</v>
      </c>
      <c r="K11" s="417"/>
      <c r="L11" s="144"/>
      <c r="M11" s="144"/>
    </row>
    <row r="12" spans="1:13" s="139" customFormat="1" ht="12.75" x14ac:dyDescent="0.25">
      <c r="A12" s="716" t="s">
        <v>493</v>
      </c>
      <c r="B12" s="146" t="s">
        <v>1005</v>
      </c>
      <c r="C12" s="146" t="s">
        <v>999</v>
      </c>
      <c r="D12" s="175" t="s">
        <v>191</v>
      </c>
      <c r="E12" s="148">
        <v>2</v>
      </c>
      <c r="F12" s="148">
        <v>6</v>
      </c>
      <c r="G12" s="176">
        <f t="shared" si="0"/>
        <v>12</v>
      </c>
      <c r="H12" s="681" t="s">
        <v>3634</v>
      </c>
      <c r="I12" s="177"/>
      <c r="J12" s="713">
        <f t="shared" si="1"/>
        <v>0</v>
      </c>
      <c r="K12" s="417"/>
      <c r="L12" s="144"/>
      <c r="M12" s="144"/>
    </row>
    <row r="13" spans="1:13" s="139" customFormat="1" ht="12.75" x14ac:dyDescent="0.25">
      <c r="A13" s="716" t="s">
        <v>494</v>
      </c>
      <c r="B13" s="146" t="s">
        <v>1006</v>
      </c>
      <c r="C13" s="146" t="s">
        <v>999</v>
      </c>
      <c r="D13" s="175" t="s">
        <v>192</v>
      </c>
      <c r="E13" s="148">
        <v>2</v>
      </c>
      <c r="F13" s="148">
        <v>6</v>
      </c>
      <c r="G13" s="176">
        <f t="shared" si="0"/>
        <v>12</v>
      </c>
      <c r="H13" s="681" t="s">
        <v>3634</v>
      </c>
      <c r="I13" s="177"/>
      <c r="J13" s="713">
        <f t="shared" si="1"/>
        <v>0</v>
      </c>
      <c r="K13" s="417"/>
      <c r="L13" s="144"/>
      <c r="M13" s="144"/>
    </row>
    <row r="14" spans="1:13" s="139" customFormat="1" ht="12.75" x14ac:dyDescent="0.25">
      <c r="A14" s="716" t="s">
        <v>495</v>
      </c>
      <c r="B14" s="146" t="s">
        <v>1007</v>
      </c>
      <c r="C14" s="146" t="s">
        <v>999</v>
      </c>
      <c r="D14" s="175" t="s">
        <v>195</v>
      </c>
      <c r="E14" s="148">
        <v>2</v>
      </c>
      <c r="F14" s="148">
        <v>6</v>
      </c>
      <c r="G14" s="176">
        <f t="shared" si="0"/>
        <v>12</v>
      </c>
      <c r="H14" s="681" t="s">
        <v>3634</v>
      </c>
      <c r="I14" s="177"/>
      <c r="J14" s="713">
        <f t="shared" si="1"/>
        <v>0</v>
      </c>
      <c r="K14" s="417"/>
      <c r="L14" s="144"/>
      <c r="M14" s="144"/>
    </row>
    <row r="15" spans="1:13" s="139" customFormat="1" ht="12.75" x14ac:dyDescent="0.25">
      <c r="A15" s="716" t="s">
        <v>496</v>
      </c>
      <c r="B15" s="146" t="s">
        <v>1008</v>
      </c>
      <c r="C15" s="146" t="s">
        <v>999</v>
      </c>
      <c r="D15" s="147" t="s">
        <v>196</v>
      </c>
      <c r="E15" s="148">
        <v>2</v>
      </c>
      <c r="F15" s="148">
        <v>6</v>
      </c>
      <c r="G15" s="176">
        <f t="shared" si="0"/>
        <v>12</v>
      </c>
      <c r="H15" s="681" t="s">
        <v>3634</v>
      </c>
      <c r="I15" s="177"/>
      <c r="J15" s="713">
        <f t="shared" si="1"/>
        <v>0</v>
      </c>
      <c r="K15" s="417"/>
      <c r="L15" s="144"/>
      <c r="M15" s="144"/>
    </row>
    <row r="16" spans="1:13" s="139" customFormat="1" ht="12.75" x14ac:dyDescent="0.25">
      <c r="A16" s="716" t="s">
        <v>497</v>
      </c>
      <c r="B16" s="146" t="s">
        <v>1009</v>
      </c>
      <c r="C16" s="146" t="s">
        <v>999</v>
      </c>
      <c r="D16" s="147" t="s">
        <v>1010</v>
      </c>
      <c r="E16" s="148">
        <v>2</v>
      </c>
      <c r="F16" s="148">
        <v>6</v>
      </c>
      <c r="G16" s="176">
        <f t="shared" si="0"/>
        <v>12</v>
      </c>
      <c r="H16" s="681" t="s">
        <v>3634</v>
      </c>
      <c r="I16" s="177"/>
      <c r="J16" s="713">
        <f t="shared" si="1"/>
        <v>0</v>
      </c>
      <c r="K16" s="417"/>
      <c r="L16" s="144"/>
      <c r="M16" s="144"/>
    </row>
    <row r="17" spans="1:14" s="139" customFormat="1" ht="12.75" x14ac:dyDescent="0.25">
      <c r="A17" s="716" t="s">
        <v>498</v>
      </c>
      <c r="B17" s="146" t="s">
        <v>1011</v>
      </c>
      <c r="C17" s="146" t="s">
        <v>999</v>
      </c>
      <c r="D17" s="147" t="s">
        <v>198</v>
      </c>
      <c r="E17" s="148">
        <v>2</v>
      </c>
      <c r="F17" s="148">
        <v>6</v>
      </c>
      <c r="G17" s="176">
        <f t="shared" si="0"/>
        <v>12</v>
      </c>
      <c r="H17" s="681" t="s">
        <v>3634</v>
      </c>
      <c r="I17" s="177"/>
      <c r="J17" s="713">
        <f t="shared" si="1"/>
        <v>0</v>
      </c>
      <c r="K17" s="417"/>
      <c r="L17" s="144"/>
      <c r="M17" s="144"/>
    </row>
    <row r="18" spans="1:14" s="139" customFormat="1" ht="12.75" x14ac:dyDescent="0.25">
      <c r="A18" s="716" t="s">
        <v>499</v>
      </c>
      <c r="B18" s="146" t="s">
        <v>1012</v>
      </c>
      <c r="C18" s="146" t="s">
        <v>999</v>
      </c>
      <c r="D18" s="147" t="s">
        <v>928</v>
      </c>
      <c r="E18" s="148">
        <v>2</v>
      </c>
      <c r="F18" s="148">
        <v>6</v>
      </c>
      <c r="G18" s="176">
        <f t="shared" si="0"/>
        <v>12</v>
      </c>
      <c r="H18" s="681" t="s">
        <v>3634</v>
      </c>
      <c r="I18" s="177"/>
      <c r="J18" s="713">
        <f t="shared" si="1"/>
        <v>0</v>
      </c>
      <c r="K18" s="417"/>
      <c r="L18" s="144"/>
      <c r="M18" s="144"/>
    </row>
    <row r="19" spans="1:14" s="139" customFormat="1" ht="12.75" x14ac:dyDescent="0.25">
      <c r="A19" s="716" t="s">
        <v>500</v>
      </c>
      <c r="B19" s="146" t="s">
        <v>1013</v>
      </c>
      <c r="C19" s="146" t="s">
        <v>999</v>
      </c>
      <c r="D19" s="175" t="s">
        <v>199</v>
      </c>
      <c r="E19" s="148">
        <v>2</v>
      </c>
      <c r="F19" s="148">
        <v>6</v>
      </c>
      <c r="G19" s="176">
        <f t="shared" si="0"/>
        <v>12</v>
      </c>
      <c r="H19" s="681" t="s">
        <v>3634</v>
      </c>
      <c r="I19" s="177"/>
      <c r="J19" s="713">
        <f t="shared" si="1"/>
        <v>0</v>
      </c>
      <c r="K19" s="417"/>
      <c r="L19" s="144"/>
      <c r="M19" s="144"/>
    </row>
    <row r="20" spans="1:14" s="139" customFormat="1" ht="12.75" x14ac:dyDescent="0.25">
      <c r="A20" s="716" t="s">
        <v>501</v>
      </c>
      <c r="B20" s="146" t="s">
        <v>1014</v>
      </c>
      <c r="C20" s="146" t="s">
        <v>999</v>
      </c>
      <c r="D20" s="175" t="s">
        <v>200</v>
      </c>
      <c r="E20" s="148">
        <v>2</v>
      </c>
      <c r="F20" s="148">
        <v>6</v>
      </c>
      <c r="G20" s="176">
        <f t="shared" si="0"/>
        <v>12</v>
      </c>
      <c r="H20" s="681" t="s">
        <v>3634</v>
      </c>
      <c r="I20" s="177"/>
      <c r="J20" s="713">
        <f t="shared" si="1"/>
        <v>0</v>
      </c>
      <c r="K20" s="417"/>
      <c r="L20" s="144"/>
      <c r="M20" s="144"/>
    </row>
    <row r="21" spans="1:14" s="139" customFormat="1" ht="12.75" x14ac:dyDescent="0.25">
      <c r="A21" s="716" t="s">
        <v>502</v>
      </c>
      <c r="B21" s="146" t="s">
        <v>1015</v>
      </c>
      <c r="C21" s="146" t="s">
        <v>999</v>
      </c>
      <c r="D21" s="175" t="s">
        <v>202</v>
      </c>
      <c r="E21" s="148">
        <v>2</v>
      </c>
      <c r="F21" s="148">
        <v>6</v>
      </c>
      <c r="G21" s="176">
        <f t="shared" si="0"/>
        <v>12</v>
      </c>
      <c r="H21" s="681" t="s">
        <v>3634</v>
      </c>
      <c r="I21" s="177"/>
      <c r="J21" s="713">
        <f t="shared" si="1"/>
        <v>0</v>
      </c>
      <c r="K21" s="417"/>
      <c r="L21" s="144"/>
      <c r="M21" s="144"/>
    </row>
    <row r="22" spans="1:14" s="139" customFormat="1" ht="12.75" x14ac:dyDescent="0.25">
      <c r="A22" s="716" t="s">
        <v>503</v>
      </c>
      <c r="B22" s="146" t="s">
        <v>1016</v>
      </c>
      <c r="C22" s="146" t="s">
        <v>999</v>
      </c>
      <c r="D22" s="175" t="s">
        <v>203</v>
      </c>
      <c r="E22" s="148">
        <v>2</v>
      </c>
      <c r="F22" s="148">
        <v>6</v>
      </c>
      <c r="G22" s="176">
        <f t="shared" si="0"/>
        <v>12</v>
      </c>
      <c r="H22" s="681" t="s">
        <v>3634</v>
      </c>
      <c r="I22" s="177"/>
      <c r="J22" s="713">
        <f t="shared" si="1"/>
        <v>0</v>
      </c>
      <c r="K22" s="417"/>
      <c r="L22" s="144"/>
      <c r="M22" s="144"/>
    </row>
    <row r="23" spans="1:14" s="139" customFormat="1" ht="12.75" x14ac:dyDescent="0.25">
      <c r="A23" s="716" t="s">
        <v>504</v>
      </c>
      <c r="B23" s="146" t="s">
        <v>1017</v>
      </c>
      <c r="C23" s="146" t="s">
        <v>999</v>
      </c>
      <c r="D23" s="175" t="s">
        <v>189</v>
      </c>
      <c r="E23" s="148">
        <v>2</v>
      </c>
      <c r="F23" s="148">
        <v>6</v>
      </c>
      <c r="G23" s="176">
        <f t="shared" si="0"/>
        <v>12</v>
      </c>
      <c r="H23" s="681" t="s">
        <v>3634</v>
      </c>
      <c r="I23" s="177"/>
      <c r="J23" s="713">
        <f t="shared" si="1"/>
        <v>0</v>
      </c>
      <c r="K23" s="417"/>
      <c r="L23" s="144"/>
      <c r="M23" s="144"/>
    </row>
    <row r="24" spans="1:14" s="139" customFormat="1" ht="12.75" x14ac:dyDescent="0.25">
      <c r="A24" s="716" t="s">
        <v>505</v>
      </c>
      <c r="B24" s="146" t="s">
        <v>1018</v>
      </c>
      <c r="C24" s="146" t="s">
        <v>999</v>
      </c>
      <c r="D24" s="175" t="s">
        <v>207</v>
      </c>
      <c r="E24" s="148">
        <v>2</v>
      </c>
      <c r="F24" s="148">
        <v>6</v>
      </c>
      <c r="G24" s="176">
        <f t="shared" si="0"/>
        <v>12</v>
      </c>
      <c r="H24" s="681" t="s">
        <v>3634</v>
      </c>
      <c r="I24" s="177"/>
      <c r="J24" s="713">
        <f t="shared" si="1"/>
        <v>0</v>
      </c>
      <c r="K24" s="417"/>
      <c r="L24" s="144"/>
      <c r="M24" s="144"/>
    </row>
    <row r="25" spans="1:14" s="139" customFormat="1" ht="12.75" x14ac:dyDescent="0.25">
      <c r="A25" s="716" t="s">
        <v>506</v>
      </c>
      <c r="B25" s="146" t="s">
        <v>1019</v>
      </c>
      <c r="C25" s="146" t="s">
        <v>999</v>
      </c>
      <c r="D25" s="175" t="s">
        <v>936</v>
      </c>
      <c r="E25" s="148">
        <v>2</v>
      </c>
      <c r="F25" s="148">
        <v>6</v>
      </c>
      <c r="G25" s="176">
        <f t="shared" si="0"/>
        <v>12</v>
      </c>
      <c r="H25" s="681" t="s">
        <v>3634</v>
      </c>
      <c r="I25" s="177"/>
      <c r="J25" s="713">
        <f t="shared" si="1"/>
        <v>0</v>
      </c>
      <c r="K25" s="417"/>
      <c r="L25" s="144"/>
      <c r="M25" s="144"/>
    </row>
    <row r="26" spans="1:14" s="139" customFormat="1" ht="12.75" x14ac:dyDescent="0.25">
      <c r="A26" s="716" t="s">
        <v>507</v>
      </c>
      <c r="B26" s="146" t="s">
        <v>1020</v>
      </c>
      <c r="C26" s="146" t="s">
        <v>999</v>
      </c>
      <c r="D26" s="175" t="s">
        <v>938</v>
      </c>
      <c r="E26" s="148">
        <v>2</v>
      </c>
      <c r="F26" s="148">
        <v>6</v>
      </c>
      <c r="G26" s="176">
        <f t="shared" si="0"/>
        <v>12</v>
      </c>
      <c r="H26" s="681" t="s">
        <v>3634</v>
      </c>
      <c r="I26" s="177"/>
      <c r="J26" s="713">
        <f t="shared" si="1"/>
        <v>0</v>
      </c>
      <c r="K26" s="417"/>
      <c r="L26" s="144"/>
      <c r="M26" s="144"/>
    </row>
    <row r="27" spans="1:14" s="139" customFormat="1" ht="12.75" x14ac:dyDescent="0.25">
      <c r="A27" s="716" t="s">
        <v>508</v>
      </c>
      <c r="B27" s="146" t="s">
        <v>1021</v>
      </c>
      <c r="C27" s="146" t="s">
        <v>999</v>
      </c>
      <c r="D27" s="147" t="s">
        <v>940</v>
      </c>
      <c r="E27" s="148">
        <v>2</v>
      </c>
      <c r="F27" s="148">
        <v>6</v>
      </c>
      <c r="G27" s="176">
        <f t="shared" si="0"/>
        <v>12</v>
      </c>
      <c r="H27" s="681" t="s">
        <v>3634</v>
      </c>
      <c r="I27" s="177"/>
      <c r="J27" s="713">
        <f t="shared" si="1"/>
        <v>0</v>
      </c>
      <c r="K27" s="417"/>
      <c r="L27" s="144"/>
      <c r="M27" s="144"/>
    </row>
    <row r="28" spans="1:14" s="139" customFormat="1" ht="12.75" x14ac:dyDescent="0.25">
      <c r="A28" s="716" t="s">
        <v>509</v>
      </c>
      <c r="B28" s="146" t="s">
        <v>1022</v>
      </c>
      <c r="C28" s="146" t="s">
        <v>999</v>
      </c>
      <c r="D28" s="147" t="s">
        <v>942</v>
      </c>
      <c r="E28" s="148">
        <v>2</v>
      </c>
      <c r="F28" s="148">
        <v>6</v>
      </c>
      <c r="G28" s="176">
        <f t="shared" si="0"/>
        <v>12</v>
      </c>
      <c r="H28" s="681" t="s">
        <v>3634</v>
      </c>
      <c r="I28" s="177"/>
      <c r="J28" s="713">
        <f t="shared" si="1"/>
        <v>0</v>
      </c>
      <c r="K28" s="417"/>
      <c r="L28" s="144"/>
      <c r="M28" s="144"/>
    </row>
    <row r="29" spans="1:14" s="139" customFormat="1" ht="12.75" x14ac:dyDescent="0.25">
      <c r="A29" s="716" t="s">
        <v>510</v>
      </c>
      <c r="B29" s="146" t="s">
        <v>2622</v>
      </c>
      <c r="C29" s="146" t="s">
        <v>999</v>
      </c>
      <c r="D29" s="147" t="s">
        <v>1189</v>
      </c>
      <c r="E29" s="148">
        <v>0.25</v>
      </c>
      <c r="F29" s="148">
        <v>6</v>
      </c>
      <c r="G29" s="715">
        <f t="shared" si="0"/>
        <v>1.5</v>
      </c>
      <c r="H29" s="681"/>
      <c r="I29" s="177"/>
      <c r="J29" s="713">
        <f t="shared" si="1"/>
        <v>0</v>
      </c>
      <c r="K29" s="417"/>
      <c r="L29" s="144"/>
      <c r="M29" s="144"/>
    </row>
    <row r="30" spans="1:14" s="139" customFormat="1" ht="13.5" thickBot="1" x14ac:dyDescent="0.3">
      <c r="A30" s="717" t="s">
        <v>511</v>
      </c>
      <c r="B30" s="708" t="s">
        <v>3389</v>
      </c>
      <c r="C30" s="708" t="s">
        <v>999</v>
      </c>
      <c r="D30" s="714" t="s">
        <v>3387</v>
      </c>
      <c r="E30" s="709">
        <v>2</v>
      </c>
      <c r="F30" s="709">
        <v>6</v>
      </c>
      <c r="G30" s="710">
        <f t="shared" si="0"/>
        <v>12</v>
      </c>
      <c r="H30" s="711" t="s">
        <v>3634</v>
      </c>
      <c r="I30" s="712"/>
      <c r="J30" s="1048">
        <f t="shared" si="1"/>
        <v>0</v>
      </c>
      <c r="K30" s="417"/>
      <c r="L30" s="144"/>
      <c r="M30" s="144"/>
    </row>
    <row r="31" spans="1:14" s="139" customFormat="1" ht="12.75" x14ac:dyDescent="0.25">
      <c r="A31" s="886"/>
      <c r="B31" s="1556" t="s">
        <v>4338</v>
      </c>
      <c r="C31" s="1556"/>
      <c r="D31" s="1556"/>
      <c r="E31" s="1556"/>
      <c r="F31" s="1556"/>
      <c r="G31" s="1556"/>
      <c r="H31" s="1556"/>
      <c r="I31" s="1556"/>
      <c r="J31" s="1557"/>
      <c r="K31" s="418"/>
      <c r="L31" s="155"/>
      <c r="M31" s="155"/>
      <c r="N31" s="180"/>
    </row>
    <row r="32" spans="1:14" s="181" customFormat="1" ht="39" thickBot="1" x14ac:dyDescent="0.25">
      <c r="A32" s="867" t="s">
        <v>512</v>
      </c>
      <c r="B32" s="1569" t="s">
        <v>4339</v>
      </c>
      <c r="C32" s="1569"/>
      <c r="D32" s="399" t="s">
        <v>4340</v>
      </c>
      <c r="E32" s="403">
        <v>2</v>
      </c>
      <c r="F32" s="471">
        <v>1</v>
      </c>
      <c r="G32" s="753">
        <f>E32*F32</f>
        <v>2</v>
      </c>
      <c r="H32" s="1397" t="s">
        <v>3634</v>
      </c>
      <c r="I32" s="1380"/>
      <c r="J32" s="1381">
        <f>F32*G32*ROUND(I32, 2)</f>
        <v>0</v>
      </c>
      <c r="K32" s="185"/>
    </row>
    <row r="33" spans="1:11" s="181" customFormat="1" ht="15" customHeight="1" thickBot="1" x14ac:dyDescent="0.25">
      <c r="A33" s="139"/>
      <c r="B33" s="139"/>
      <c r="C33" s="139"/>
      <c r="D33" s="139"/>
      <c r="E33" s="178"/>
      <c r="F33" s="178"/>
      <c r="G33" s="153"/>
      <c r="H33" s="179"/>
      <c r="I33" s="823" t="s">
        <v>76</v>
      </c>
      <c r="J33" s="824">
        <f>SUM(J6:J30,J32)</f>
        <v>0</v>
      </c>
      <c r="K33" s="183"/>
    </row>
    <row r="34" spans="1:11" ht="15" customHeight="1" x14ac:dyDescent="0.25">
      <c r="A34" s="181"/>
      <c r="B34" s="181"/>
      <c r="C34" s="181"/>
      <c r="D34" s="181"/>
      <c r="E34" s="182"/>
      <c r="F34" s="182"/>
      <c r="G34" s="183"/>
      <c r="H34" s="184"/>
      <c r="I34" s="183"/>
      <c r="J34" s="183"/>
    </row>
    <row r="35" spans="1:11" ht="15" customHeight="1" x14ac:dyDescent="0.25">
      <c r="A35" s="186"/>
      <c r="B35" s="186"/>
      <c r="C35" s="181"/>
      <c r="D35" s="181"/>
      <c r="E35" s="182"/>
      <c r="F35" s="182"/>
      <c r="G35" s="183"/>
      <c r="H35" s="184"/>
      <c r="I35" s="183"/>
      <c r="J35" s="183"/>
    </row>
    <row r="36" spans="1:11" ht="15" customHeight="1" x14ac:dyDescent="0.25">
      <c r="A36" s="158"/>
      <c r="B36" s="158"/>
      <c r="C36" s="187"/>
      <c r="D36" s="158"/>
      <c r="E36" s="158"/>
      <c r="F36" s="158"/>
      <c r="G36" s="188"/>
    </row>
    <row r="37" spans="1:11" ht="15" customHeight="1" x14ac:dyDescent="0.25">
      <c r="A37" s="158"/>
      <c r="B37" s="158"/>
      <c r="C37" s="187"/>
      <c r="D37" s="158"/>
      <c r="E37" s="158"/>
      <c r="F37" s="158"/>
      <c r="G37" s="188"/>
    </row>
    <row r="38" spans="1:11" ht="15" customHeight="1" x14ac:dyDescent="0.25">
      <c r="A38" s="158"/>
      <c r="B38" s="158"/>
      <c r="C38" s="187"/>
      <c r="D38" s="189"/>
      <c r="E38" s="158"/>
      <c r="F38" s="158"/>
      <c r="G38" s="188"/>
    </row>
    <row r="39" spans="1:11" ht="15" customHeight="1" x14ac:dyDescent="0.25">
      <c r="A39" s="158"/>
      <c r="B39" s="158"/>
      <c r="C39" s="187"/>
      <c r="D39" s="158"/>
      <c r="E39" s="158"/>
      <c r="F39" s="158"/>
      <c r="G39" s="188"/>
    </row>
    <row r="40" spans="1:11" ht="15" customHeight="1" x14ac:dyDescent="0.25">
      <c r="A40" s="158"/>
      <c r="B40" s="158"/>
      <c r="C40" s="187"/>
      <c r="D40" s="158"/>
      <c r="E40" s="158"/>
      <c r="F40" s="158"/>
      <c r="G40" s="188"/>
    </row>
    <row r="41" spans="1:11" ht="15" customHeight="1" x14ac:dyDescent="0.25">
      <c r="A41" s="158"/>
      <c r="B41" s="158"/>
      <c r="C41" s="187"/>
      <c r="D41" s="158"/>
      <c r="E41" s="158"/>
      <c r="F41" s="158"/>
      <c r="G41" s="188"/>
    </row>
    <row r="42" spans="1:11" x14ac:dyDescent="0.25">
      <c r="A42" s="158"/>
      <c r="B42" s="158"/>
      <c r="C42" s="187"/>
      <c r="D42" s="158"/>
      <c r="E42" s="158"/>
      <c r="F42" s="158"/>
      <c r="G42" s="188"/>
    </row>
    <row r="43" spans="1:11" x14ac:dyDescent="0.25">
      <c r="A43" s="158"/>
      <c r="B43" s="158"/>
      <c r="C43" s="187"/>
      <c r="D43" s="158"/>
      <c r="E43" s="158"/>
      <c r="F43" s="158"/>
      <c r="G43" s="188"/>
    </row>
    <row r="44" spans="1:11" x14ac:dyDescent="0.25">
      <c r="A44" s="158"/>
      <c r="B44" s="158"/>
      <c r="C44" s="187"/>
      <c r="D44" s="189"/>
      <c r="E44" s="158"/>
      <c r="F44" s="158"/>
      <c r="G44" s="188"/>
    </row>
    <row r="45" spans="1:11" x14ac:dyDescent="0.25">
      <c r="A45" s="158"/>
      <c r="B45" s="158"/>
      <c r="C45" s="190"/>
      <c r="D45" s="189"/>
      <c r="E45" s="158"/>
      <c r="F45" s="158"/>
      <c r="G45" s="188"/>
    </row>
    <row r="46" spans="1:11" x14ac:dyDescent="0.25">
      <c r="A46" s="158"/>
      <c r="B46" s="158"/>
      <c r="C46" s="190"/>
      <c r="D46" s="189"/>
      <c r="E46" s="158"/>
      <c r="F46" s="158"/>
      <c r="G46" s="188"/>
    </row>
    <row r="47" spans="1:11" x14ac:dyDescent="0.25">
      <c r="A47" s="158"/>
      <c r="B47" s="158"/>
      <c r="C47" s="187"/>
      <c r="D47" s="189"/>
      <c r="E47" s="158"/>
      <c r="F47" s="158"/>
      <c r="G47" s="188"/>
    </row>
    <row r="48" spans="1:11" x14ac:dyDescent="0.25">
      <c r="A48" s="158"/>
      <c r="B48" s="158"/>
      <c r="C48" s="187"/>
      <c r="D48" s="189"/>
      <c r="E48" s="158"/>
      <c r="F48" s="158"/>
      <c r="G48" s="188"/>
    </row>
    <row r="49" spans="1:7" x14ac:dyDescent="0.25">
      <c r="A49" s="158"/>
      <c r="B49" s="158"/>
      <c r="C49" s="187"/>
      <c r="D49" s="189"/>
      <c r="E49" s="158"/>
      <c r="F49" s="158"/>
      <c r="G49" s="188"/>
    </row>
    <row r="50" spans="1:7" x14ac:dyDescent="0.25">
      <c r="A50" s="158"/>
      <c r="B50" s="158"/>
      <c r="C50" s="187"/>
      <c r="D50" s="189"/>
      <c r="E50" s="158"/>
      <c r="F50" s="158"/>
      <c r="G50" s="159"/>
    </row>
    <row r="51" spans="1:7" x14ac:dyDescent="0.25">
      <c r="C51" s="161"/>
      <c r="D51" s="1475"/>
    </row>
  </sheetData>
  <sheetProtection algorithmName="SHA-512" hashValue="777qc8v8MHWTLvE6x5caHH4N3v1SWVCWlKOEf3XilmNNiZHZHjItdKzTXwWTU1oBlqjoxuqSNCaUgzuOsfp3pg==" saltValue="VeW+d9hC3WE+sGNd6wPvxw==" spinCount="100000" sheet="1" objects="1" scenarios="1" sort="0" autoFilter="0" pivotTables="0"/>
  <mergeCells count="7">
    <mergeCell ref="B31:J31"/>
    <mergeCell ref="B32:C32"/>
    <mergeCell ref="A1:D1"/>
    <mergeCell ref="E1:J1"/>
    <mergeCell ref="A2:J2"/>
    <mergeCell ref="A3:J3"/>
    <mergeCell ref="A4:J4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9">
    <tabColor rgb="FFFF0000"/>
    <pageSetUpPr fitToPage="1"/>
  </sheetPr>
  <dimension ref="A1:N50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91" customWidth="1"/>
    <col min="2" max="2" width="10.7109375" style="191" customWidth="1"/>
    <col min="3" max="3" width="12.7109375" style="191" customWidth="1"/>
    <col min="4" max="4" width="70.7109375" style="191" customWidth="1"/>
    <col min="5" max="6" width="8.7109375" style="198" customWidth="1"/>
    <col min="7" max="7" width="13.7109375" style="191" customWidth="1"/>
    <col min="8" max="8" width="15.7109375" style="191" customWidth="1"/>
    <col min="9" max="9" width="14.7109375" style="191" customWidth="1"/>
    <col min="10" max="10" width="15.7109375" style="191" customWidth="1"/>
    <col min="11" max="11" width="10.42578125" style="191" customWidth="1"/>
    <col min="12" max="12" width="16.85546875" style="191" customWidth="1"/>
    <col min="13" max="13" width="17.7109375" style="191" customWidth="1"/>
    <col min="14" max="14" width="12.7109375" style="191" bestFit="1" customWidth="1"/>
    <col min="15" max="16384" width="9.140625" style="191"/>
  </cols>
  <sheetData>
    <row r="1" spans="1:14" ht="54" customHeight="1" x14ac:dyDescent="0.25">
      <c r="A1" s="1785"/>
      <c r="B1" s="1785"/>
      <c r="C1" s="1785"/>
      <c r="D1" s="1785"/>
      <c r="E1" s="1786" t="s">
        <v>2676</v>
      </c>
      <c r="F1" s="1786"/>
      <c r="G1" s="1786"/>
      <c r="H1" s="1786"/>
      <c r="I1" s="1786"/>
      <c r="J1" s="1786"/>
      <c r="L1" s="1473"/>
      <c r="M1" s="1473"/>
      <c r="N1" s="1473"/>
    </row>
    <row r="2" spans="1:14" ht="15.75" customHeight="1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  <c r="J2" s="1540"/>
      <c r="L2" s="1473"/>
      <c r="M2" s="1473"/>
      <c r="N2" s="1473"/>
    </row>
    <row r="3" spans="1:14" ht="15.75" customHeight="1" x14ac:dyDescent="0.25">
      <c r="A3" s="1540" t="s">
        <v>1023</v>
      </c>
      <c r="B3" s="1540"/>
      <c r="C3" s="1540"/>
      <c r="D3" s="1540"/>
      <c r="E3" s="1540"/>
      <c r="F3" s="1540"/>
      <c r="G3" s="1540"/>
      <c r="H3" s="1540"/>
      <c r="I3" s="1540"/>
      <c r="J3" s="1540"/>
      <c r="K3" s="159"/>
      <c r="L3" s="1473"/>
      <c r="M3" s="1473"/>
      <c r="N3" s="1473"/>
    </row>
    <row r="4" spans="1:14" ht="15" customHeight="1" thickBot="1" x14ac:dyDescent="0.3">
      <c r="A4" s="1787"/>
      <c r="B4" s="1787"/>
      <c r="C4" s="1787"/>
      <c r="D4" s="1787"/>
      <c r="E4" s="1787"/>
      <c r="F4" s="1787"/>
      <c r="G4" s="1787"/>
      <c r="H4" s="1787"/>
      <c r="I4" s="1787"/>
      <c r="J4" s="1787"/>
      <c r="L4" s="1473"/>
      <c r="M4" s="1473"/>
      <c r="N4" s="1473"/>
    </row>
    <row r="5" spans="1:14" s="192" customFormat="1" ht="60" customHeight="1" thickBot="1" x14ac:dyDescent="0.3">
      <c r="A5" s="1315" t="s">
        <v>486</v>
      </c>
      <c r="B5" s="1316" t="s">
        <v>0</v>
      </c>
      <c r="C5" s="1317" t="s">
        <v>1</v>
      </c>
      <c r="D5" s="1316" t="s">
        <v>2</v>
      </c>
      <c r="E5" s="1318" t="s">
        <v>2726</v>
      </c>
      <c r="F5" s="1318" t="s">
        <v>760</v>
      </c>
      <c r="G5" s="1318" t="s">
        <v>761</v>
      </c>
      <c r="H5" s="1318" t="s">
        <v>762</v>
      </c>
      <c r="I5" s="1322" t="s">
        <v>4409</v>
      </c>
      <c r="J5" s="1319" t="s">
        <v>4410</v>
      </c>
      <c r="K5" s="104"/>
    </row>
    <row r="6" spans="1:14" s="192" customFormat="1" ht="12.75" x14ac:dyDescent="0.25">
      <c r="A6" s="1773"/>
      <c r="B6" s="1774"/>
      <c r="C6" s="1775"/>
      <c r="D6" s="1776" t="s">
        <v>1024</v>
      </c>
      <c r="E6" s="1777"/>
      <c r="F6" s="1777"/>
      <c r="G6" s="1777"/>
      <c r="H6" s="1777"/>
      <c r="I6" s="1777"/>
      <c r="J6" s="1778"/>
      <c r="K6" s="104"/>
    </row>
    <row r="7" spans="1:14" s="192" customFormat="1" ht="12.75" x14ac:dyDescent="0.25">
      <c r="A7" s="1049" t="s">
        <v>487</v>
      </c>
      <c r="B7" s="193" t="s">
        <v>1025</v>
      </c>
      <c r="C7" s="193" t="s">
        <v>1026</v>
      </c>
      <c r="D7" s="194" t="s">
        <v>1027</v>
      </c>
      <c r="E7" s="193">
        <v>2</v>
      </c>
      <c r="F7" s="193">
        <v>52</v>
      </c>
      <c r="G7" s="193">
        <f>F7*E7</f>
        <v>104</v>
      </c>
      <c r="H7" s="681" t="s">
        <v>3634</v>
      </c>
      <c r="I7" s="177"/>
      <c r="J7" s="1050">
        <f>ROUND(I7,2)*G7</f>
        <v>0</v>
      </c>
      <c r="K7" s="202"/>
    </row>
    <row r="8" spans="1:14" s="192" customFormat="1" ht="12.75" x14ac:dyDescent="0.25">
      <c r="A8" s="1049" t="s">
        <v>488</v>
      </c>
      <c r="B8" s="193" t="s">
        <v>1028</v>
      </c>
      <c r="C8" s="193" t="s">
        <v>1026</v>
      </c>
      <c r="D8" s="195" t="s">
        <v>1029</v>
      </c>
      <c r="E8" s="193">
        <v>2</v>
      </c>
      <c r="F8" s="193">
        <v>52</v>
      </c>
      <c r="G8" s="193">
        <f t="shared" ref="G8:G22" si="0">F8*E8</f>
        <v>104</v>
      </c>
      <c r="H8" s="681" t="s">
        <v>3634</v>
      </c>
      <c r="I8" s="177"/>
      <c r="J8" s="1050">
        <f t="shared" ref="J8:J15" si="1">ROUND(I8,2)*G8</f>
        <v>0</v>
      </c>
      <c r="K8" s="202"/>
    </row>
    <row r="9" spans="1:14" s="192" customFormat="1" ht="12.75" x14ac:dyDescent="0.25">
      <c r="A9" s="1049" t="s">
        <v>489</v>
      </c>
      <c r="B9" s="193" t="s">
        <v>1030</v>
      </c>
      <c r="C9" s="193" t="s">
        <v>1026</v>
      </c>
      <c r="D9" s="195" t="s">
        <v>1031</v>
      </c>
      <c r="E9" s="193">
        <v>2</v>
      </c>
      <c r="F9" s="193">
        <v>52</v>
      </c>
      <c r="G9" s="193">
        <f t="shared" si="0"/>
        <v>104</v>
      </c>
      <c r="H9" s="681" t="s">
        <v>3634</v>
      </c>
      <c r="I9" s="177"/>
      <c r="J9" s="1050">
        <f t="shared" si="1"/>
        <v>0</v>
      </c>
      <c r="K9" s="202"/>
    </row>
    <row r="10" spans="1:14" s="192" customFormat="1" ht="12.75" x14ac:dyDescent="0.25">
      <c r="A10" s="1049" t="s">
        <v>490</v>
      </c>
      <c r="B10" s="193" t="s">
        <v>1032</v>
      </c>
      <c r="C10" s="193" t="s">
        <v>1026</v>
      </c>
      <c r="D10" s="195" t="s">
        <v>1033</v>
      </c>
      <c r="E10" s="193">
        <v>2</v>
      </c>
      <c r="F10" s="193">
        <v>52</v>
      </c>
      <c r="G10" s="193">
        <f t="shared" si="0"/>
        <v>104</v>
      </c>
      <c r="H10" s="681" t="s">
        <v>3634</v>
      </c>
      <c r="I10" s="177"/>
      <c r="J10" s="1050">
        <f t="shared" si="1"/>
        <v>0</v>
      </c>
      <c r="K10" s="202"/>
    </row>
    <row r="11" spans="1:14" s="192" customFormat="1" ht="12.75" x14ac:dyDescent="0.25">
      <c r="A11" s="1049" t="s">
        <v>491</v>
      </c>
      <c r="B11" s="193" t="s">
        <v>1034</v>
      </c>
      <c r="C11" s="193" t="s">
        <v>1026</v>
      </c>
      <c r="D11" s="195" t="s">
        <v>1035</v>
      </c>
      <c r="E11" s="193">
        <v>2</v>
      </c>
      <c r="F11" s="193">
        <v>52</v>
      </c>
      <c r="G11" s="193">
        <f t="shared" si="0"/>
        <v>104</v>
      </c>
      <c r="H11" s="681" t="s">
        <v>3634</v>
      </c>
      <c r="I11" s="177"/>
      <c r="J11" s="1050">
        <f t="shared" si="1"/>
        <v>0</v>
      </c>
      <c r="K11" s="202"/>
    </row>
    <row r="12" spans="1:14" s="192" customFormat="1" ht="12.75" x14ac:dyDescent="0.25">
      <c r="A12" s="1049" t="s">
        <v>492</v>
      </c>
      <c r="B12" s="193" t="s">
        <v>1036</v>
      </c>
      <c r="C12" s="193" t="s">
        <v>1026</v>
      </c>
      <c r="D12" s="195" t="s">
        <v>1037</v>
      </c>
      <c r="E12" s="193">
        <v>1</v>
      </c>
      <c r="F12" s="193">
        <v>52</v>
      </c>
      <c r="G12" s="193">
        <f t="shared" si="0"/>
        <v>52</v>
      </c>
      <c r="H12" s="681" t="s">
        <v>3633</v>
      </c>
      <c r="I12" s="177"/>
      <c r="J12" s="1050">
        <f t="shared" si="1"/>
        <v>0</v>
      </c>
      <c r="K12" s="202"/>
    </row>
    <row r="13" spans="1:14" s="192" customFormat="1" ht="12.75" x14ac:dyDescent="0.25">
      <c r="A13" s="1049" t="s">
        <v>493</v>
      </c>
      <c r="B13" s="193" t="s">
        <v>1038</v>
      </c>
      <c r="C13" s="193" t="s">
        <v>1026</v>
      </c>
      <c r="D13" s="195" t="s">
        <v>1039</v>
      </c>
      <c r="E13" s="193">
        <v>1</v>
      </c>
      <c r="F13" s="193">
        <v>52</v>
      </c>
      <c r="G13" s="193">
        <f t="shared" si="0"/>
        <v>52</v>
      </c>
      <c r="H13" s="681" t="s">
        <v>3633</v>
      </c>
      <c r="I13" s="177"/>
      <c r="J13" s="1050">
        <f t="shared" si="1"/>
        <v>0</v>
      </c>
      <c r="K13" s="202"/>
    </row>
    <row r="14" spans="1:14" s="192" customFormat="1" ht="12.75" x14ac:dyDescent="0.25">
      <c r="A14" s="1051" t="s">
        <v>494</v>
      </c>
      <c r="B14" s="1476" t="s">
        <v>1040</v>
      </c>
      <c r="C14" s="1476" t="s">
        <v>1026</v>
      </c>
      <c r="D14" s="196" t="s">
        <v>1189</v>
      </c>
      <c r="E14" s="1476">
        <v>0.25</v>
      </c>
      <c r="F14" s="1476">
        <v>52</v>
      </c>
      <c r="G14" s="217">
        <f t="shared" si="0"/>
        <v>13</v>
      </c>
      <c r="H14" s="682"/>
      <c r="I14" s="177"/>
      <c r="J14" s="1050">
        <f t="shared" si="1"/>
        <v>0</v>
      </c>
      <c r="K14" s="202"/>
    </row>
    <row r="15" spans="1:14" s="192" customFormat="1" ht="13.5" thickBot="1" x14ac:dyDescent="0.3">
      <c r="A15" s="1051" t="s">
        <v>495</v>
      </c>
      <c r="B15" s="1476" t="s">
        <v>2623</v>
      </c>
      <c r="C15" s="1476" t="s">
        <v>1041</v>
      </c>
      <c r="D15" s="196" t="s">
        <v>1042</v>
      </c>
      <c r="E15" s="1476">
        <v>2</v>
      </c>
      <c r="F15" s="1476">
        <v>35</v>
      </c>
      <c r="G15" s="1476">
        <f t="shared" si="0"/>
        <v>70</v>
      </c>
      <c r="H15" s="682" t="s">
        <v>3634</v>
      </c>
      <c r="I15" s="177"/>
      <c r="J15" s="1050">
        <f t="shared" si="1"/>
        <v>0</v>
      </c>
      <c r="K15" s="202"/>
    </row>
    <row r="16" spans="1:14" s="192" customFormat="1" ht="12.75" x14ac:dyDescent="0.25">
      <c r="A16" s="1779"/>
      <c r="B16" s="1780"/>
      <c r="C16" s="1781"/>
      <c r="D16" s="1782" t="s">
        <v>1043</v>
      </c>
      <c r="E16" s="1783"/>
      <c r="F16" s="1783"/>
      <c r="G16" s="1783"/>
      <c r="H16" s="1783"/>
      <c r="I16" s="1783"/>
      <c r="J16" s="1784"/>
      <c r="K16" s="202"/>
    </row>
    <row r="17" spans="1:11" s="192" customFormat="1" ht="12.75" x14ac:dyDescent="0.25">
      <c r="A17" s="1049" t="s">
        <v>496</v>
      </c>
      <c r="B17" s="193" t="s">
        <v>1044</v>
      </c>
      <c r="C17" s="193" t="s">
        <v>1045</v>
      </c>
      <c r="D17" s="147" t="s">
        <v>1046</v>
      </c>
      <c r="E17" s="193">
        <v>2</v>
      </c>
      <c r="F17" s="193">
        <v>27</v>
      </c>
      <c r="G17" s="193">
        <f t="shared" si="0"/>
        <v>54</v>
      </c>
      <c r="H17" s="681" t="s">
        <v>3634</v>
      </c>
      <c r="I17" s="177"/>
      <c r="J17" s="1050">
        <f>ROUND(I17,2)*G17</f>
        <v>0</v>
      </c>
      <c r="K17" s="202"/>
    </row>
    <row r="18" spans="1:11" s="192" customFormat="1" ht="12.75" x14ac:dyDescent="0.25">
      <c r="A18" s="1049" t="s">
        <v>497</v>
      </c>
      <c r="B18" s="193" t="s">
        <v>1047</v>
      </c>
      <c r="C18" s="193" t="s">
        <v>1045</v>
      </c>
      <c r="D18" s="147" t="s">
        <v>328</v>
      </c>
      <c r="E18" s="193">
        <v>2</v>
      </c>
      <c r="F18" s="193">
        <v>27</v>
      </c>
      <c r="G18" s="193">
        <f t="shared" si="0"/>
        <v>54</v>
      </c>
      <c r="H18" s="681" t="s">
        <v>3634</v>
      </c>
      <c r="I18" s="177"/>
      <c r="J18" s="1050">
        <f t="shared" ref="J18:J22" si="2">ROUND(I18,2)*G18</f>
        <v>0</v>
      </c>
      <c r="K18" s="202"/>
    </row>
    <row r="19" spans="1:11" s="192" customFormat="1" ht="12.75" x14ac:dyDescent="0.25">
      <c r="A19" s="1049" t="s">
        <v>498</v>
      </c>
      <c r="B19" s="193" t="s">
        <v>1048</v>
      </c>
      <c r="C19" s="193" t="s">
        <v>1045</v>
      </c>
      <c r="D19" s="147" t="s">
        <v>1049</v>
      </c>
      <c r="E19" s="193">
        <v>2</v>
      </c>
      <c r="F19" s="193">
        <v>27</v>
      </c>
      <c r="G19" s="193">
        <f t="shared" si="0"/>
        <v>54</v>
      </c>
      <c r="H19" s="681" t="s">
        <v>3634</v>
      </c>
      <c r="I19" s="177"/>
      <c r="J19" s="1050">
        <f t="shared" si="2"/>
        <v>0</v>
      </c>
      <c r="K19" s="202"/>
    </row>
    <row r="20" spans="1:11" s="192" customFormat="1" ht="12.75" x14ac:dyDescent="0.25">
      <c r="A20" s="1049" t="s">
        <v>499</v>
      </c>
      <c r="B20" s="193" t="s">
        <v>1050</v>
      </c>
      <c r="C20" s="193" t="s">
        <v>1045</v>
      </c>
      <c r="D20" s="147" t="s">
        <v>330</v>
      </c>
      <c r="E20" s="193">
        <v>2</v>
      </c>
      <c r="F20" s="193">
        <v>27</v>
      </c>
      <c r="G20" s="193">
        <f t="shared" si="0"/>
        <v>54</v>
      </c>
      <c r="H20" s="681" t="s">
        <v>3634</v>
      </c>
      <c r="I20" s="177"/>
      <c r="J20" s="1050">
        <f t="shared" si="2"/>
        <v>0</v>
      </c>
      <c r="K20" s="202"/>
    </row>
    <row r="21" spans="1:11" s="192" customFormat="1" ht="12.75" x14ac:dyDescent="0.25">
      <c r="A21" s="1051" t="s">
        <v>500</v>
      </c>
      <c r="B21" s="1476" t="s">
        <v>1051</v>
      </c>
      <c r="C21" s="1476" t="s">
        <v>1045</v>
      </c>
      <c r="D21" s="390" t="s">
        <v>1189</v>
      </c>
      <c r="E21" s="1476">
        <v>0.25</v>
      </c>
      <c r="F21" s="1476">
        <v>27</v>
      </c>
      <c r="G21" s="1476">
        <f t="shared" si="0"/>
        <v>6.75</v>
      </c>
      <c r="H21" s="682"/>
      <c r="I21" s="177"/>
      <c r="J21" s="1050">
        <f t="shared" si="2"/>
        <v>0</v>
      </c>
      <c r="K21" s="202"/>
    </row>
    <row r="22" spans="1:11" s="192" customFormat="1" ht="13.5" thickBot="1" x14ac:dyDescent="0.3">
      <c r="A22" s="1052" t="s">
        <v>501</v>
      </c>
      <c r="B22" s="1053" t="s">
        <v>2624</v>
      </c>
      <c r="C22" s="1053" t="s">
        <v>1052</v>
      </c>
      <c r="D22" s="714" t="s">
        <v>1053</v>
      </c>
      <c r="E22" s="1053">
        <v>2</v>
      </c>
      <c r="F22" s="1053">
        <v>10</v>
      </c>
      <c r="G22" s="1053">
        <f t="shared" si="0"/>
        <v>20</v>
      </c>
      <c r="H22" s="711" t="s">
        <v>3634</v>
      </c>
      <c r="I22" s="712"/>
      <c r="J22" s="1054">
        <f t="shared" si="2"/>
        <v>0</v>
      </c>
      <c r="K22" s="202"/>
    </row>
    <row r="23" spans="1:11" s="192" customFormat="1" ht="13.5" thickBot="1" x14ac:dyDescent="0.3">
      <c r="E23" s="197"/>
      <c r="F23" s="197"/>
      <c r="I23" s="1055" t="s">
        <v>76</v>
      </c>
      <c r="J23" s="1056">
        <f>SUM(J7:J15,J17:J22)</f>
        <v>0</v>
      </c>
      <c r="K23" s="206"/>
    </row>
    <row r="24" spans="1:11" ht="15" customHeight="1" x14ac:dyDescent="0.25">
      <c r="D24" s="1470"/>
      <c r="E24" s="191"/>
      <c r="F24" s="191"/>
    </row>
    <row r="25" spans="1:11" ht="15" customHeight="1" x14ac:dyDescent="0.25">
      <c r="D25" s="1470"/>
      <c r="E25" s="191"/>
      <c r="F25" s="191"/>
    </row>
    <row r="26" spans="1:11" x14ac:dyDescent="0.25">
      <c r="D26" s="1470"/>
      <c r="E26" s="191"/>
      <c r="F26" s="191"/>
    </row>
    <row r="27" spans="1:11" x14ac:dyDescent="0.25">
      <c r="D27" s="1470"/>
      <c r="E27" s="191"/>
      <c r="F27" s="191"/>
    </row>
    <row r="28" spans="1:11" x14ac:dyDescent="0.25">
      <c r="D28" s="1470"/>
      <c r="E28" s="191"/>
      <c r="F28" s="191"/>
    </row>
    <row r="29" spans="1:11" x14ac:dyDescent="0.25">
      <c r="D29" s="1470"/>
      <c r="E29" s="191"/>
      <c r="F29" s="191"/>
    </row>
    <row r="30" spans="1:11" x14ac:dyDescent="0.25">
      <c r="D30" s="1470"/>
      <c r="E30" s="191"/>
      <c r="F30" s="191"/>
    </row>
    <row r="31" spans="1:11" x14ac:dyDescent="0.25">
      <c r="D31" s="1470"/>
      <c r="E31" s="191"/>
      <c r="F31" s="191"/>
    </row>
    <row r="32" spans="1:11" x14ac:dyDescent="0.25">
      <c r="D32" s="1470"/>
      <c r="E32" s="191"/>
      <c r="F32" s="191"/>
    </row>
    <row r="33" spans="4:6" x14ac:dyDescent="0.25">
      <c r="D33" s="1470"/>
      <c r="E33" s="191"/>
      <c r="F33" s="191"/>
    </row>
    <row r="34" spans="4:6" x14ac:dyDescent="0.25">
      <c r="D34" s="163"/>
      <c r="E34" s="191"/>
      <c r="F34" s="191"/>
    </row>
    <row r="35" spans="4:6" x14ac:dyDescent="0.25">
      <c r="D35" s="1469"/>
      <c r="E35" s="191"/>
      <c r="F35" s="191"/>
    </row>
    <row r="36" spans="4:6" x14ac:dyDescent="0.25">
      <c r="D36" s="1475"/>
      <c r="E36" s="191"/>
      <c r="F36" s="191"/>
    </row>
    <row r="37" spans="4:6" x14ac:dyDescent="0.25">
      <c r="D37" s="1470"/>
      <c r="E37" s="191"/>
      <c r="F37" s="191"/>
    </row>
    <row r="38" spans="4:6" x14ac:dyDescent="0.25">
      <c r="D38" s="1470"/>
      <c r="E38" s="191"/>
      <c r="F38" s="191"/>
    </row>
    <row r="39" spans="4:6" x14ac:dyDescent="0.25">
      <c r="D39" s="1470"/>
      <c r="E39" s="191"/>
      <c r="F39" s="191"/>
    </row>
    <row r="40" spans="4:6" x14ac:dyDescent="0.25">
      <c r="D40" s="1470"/>
      <c r="E40" s="191"/>
      <c r="F40" s="191"/>
    </row>
    <row r="41" spans="4:6" x14ac:dyDescent="0.25">
      <c r="D41" s="1470"/>
      <c r="E41" s="191"/>
      <c r="F41" s="191"/>
    </row>
    <row r="42" spans="4:6" x14ac:dyDescent="0.25">
      <c r="D42" s="1470"/>
      <c r="E42" s="191"/>
      <c r="F42" s="191"/>
    </row>
    <row r="43" spans="4:6" x14ac:dyDescent="0.25">
      <c r="D43" s="1470"/>
      <c r="E43" s="191"/>
      <c r="F43" s="191"/>
    </row>
    <row r="44" spans="4:6" x14ac:dyDescent="0.25">
      <c r="D44" s="133"/>
      <c r="E44" s="191"/>
      <c r="F44" s="191"/>
    </row>
    <row r="45" spans="4:6" x14ac:dyDescent="0.25">
      <c r="D45" s="133"/>
      <c r="E45" s="191"/>
      <c r="F45" s="191"/>
    </row>
    <row r="46" spans="4:6" x14ac:dyDescent="0.25">
      <c r="D46" s="133"/>
      <c r="E46" s="191"/>
      <c r="F46" s="191"/>
    </row>
    <row r="47" spans="4:6" x14ac:dyDescent="0.25">
      <c r="D47" s="133"/>
      <c r="E47" s="191"/>
      <c r="F47" s="191"/>
    </row>
    <row r="48" spans="4:6" x14ac:dyDescent="0.25">
      <c r="D48" s="133"/>
      <c r="E48" s="191"/>
      <c r="F48" s="191"/>
    </row>
    <row r="49" spans="4:6" x14ac:dyDescent="0.25">
      <c r="D49" s="1470"/>
      <c r="E49" s="191"/>
      <c r="F49" s="191"/>
    </row>
    <row r="50" spans="4:6" x14ac:dyDescent="0.25">
      <c r="D50" s="1470"/>
      <c r="E50" s="191"/>
      <c r="F50" s="191"/>
    </row>
  </sheetData>
  <sheetProtection algorithmName="SHA-512" hashValue="NsxWsBudzgpzZ0wu7I22JVWAAZ+Op7LQ14h3GfOu/uX/yQyCNmGm5XEVaplPtt1EVSpmpkISUH5dUhGSwGbugw==" saltValue="1SRUrjAOGx+pbqwO/Z0lag==" spinCount="100000" sheet="1" objects="1" scenarios="1" sort="0" autoFilter="0" pivotTables="0"/>
  <mergeCells count="9">
    <mergeCell ref="A6:C6"/>
    <mergeCell ref="D6:J6"/>
    <mergeCell ref="A16:C16"/>
    <mergeCell ref="D16:J16"/>
    <mergeCell ref="A1:D1"/>
    <mergeCell ref="E1:J1"/>
    <mergeCell ref="A2:J2"/>
    <mergeCell ref="A3:J3"/>
    <mergeCell ref="A4:J4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0">
    <tabColor rgb="FFFF0000"/>
    <pageSetUpPr fitToPage="1"/>
  </sheetPr>
  <dimension ref="A1:N61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91" customWidth="1"/>
    <col min="2" max="2" width="10.7109375" style="191" customWidth="1"/>
    <col min="3" max="3" width="12.7109375" style="191" customWidth="1"/>
    <col min="4" max="4" width="70.7109375" style="191" customWidth="1"/>
    <col min="5" max="5" width="8.7109375" style="191" customWidth="1"/>
    <col min="6" max="6" width="8.7109375" style="198" customWidth="1"/>
    <col min="7" max="7" width="13.7109375" style="212" customWidth="1"/>
    <col min="8" max="8" width="15.7109375" style="213" customWidth="1"/>
    <col min="9" max="9" width="14.7109375" style="191" customWidth="1"/>
    <col min="10" max="10" width="15.7109375" style="191" customWidth="1"/>
    <col min="11" max="11" width="10.42578125" style="191" customWidth="1"/>
    <col min="12" max="12" width="16.85546875" style="191" customWidth="1"/>
    <col min="13" max="13" width="17.7109375" style="191" customWidth="1"/>
    <col min="14" max="14" width="12.7109375" style="191" bestFit="1" customWidth="1"/>
    <col min="15" max="16384" width="9.140625" style="191"/>
  </cols>
  <sheetData>
    <row r="1" spans="1:14" ht="54" customHeight="1" x14ac:dyDescent="0.25">
      <c r="A1" s="1785"/>
      <c r="B1" s="1785"/>
      <c r="C1" s="1785"/>
      <c r="D1" s="1785"/>
      <c r="E1" s="1786" t="s">
        <v>2677</v>
      </c>
      <c r="F1" s="1786"/>
      <c r="G1" s="1786"/>
      <c r="H1" s="1786"/>
      <c r="I1" s="1786"/>
      <c r="J1" s="1786"/>
      <c r="L1" s="1473"/>
      <c r="M1" s="1473"/>
      <c r="N1" s="1473"/>
    </row>
    <row r="2" spans="1:14" ht="15.75" customHeight="1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  <c r="J2" s="1540"/>
      <c r="L2" s="1473"/>
      <c r="M2" s="1473"/>
      <c r="N2" s="1473"/>
    </row>
    <row r="3" spans="1:14" ht="15.75" customHeight="1" x14ac:dyDescent="0.25">
      <c r="A3" s="1540" t="s">
        <v>1054</v>
      </c>
      <c r="B3" s="1540"/>
      <c r="C3" s="1540"/>
      <c r="D3" s="1540"/>
      <c r="E3" s="1540"/>
      <c r="F3" s="1540"/>
      <c r="G3" s="1540"/>
      <c r="H3" s="1540"/>
      <c r="I3" s="1540"/>
      <c r="J3" s="1540"/>
      <c r="K3" s="159"/>
      <c r="L3" s="1473"/>
      <c r="M3" s="1473"/>
      <c r="N3" s="1473"/>
    </row>
    <row r="4" spans="1:14" ht="15" customHeight="1" thickBot="1" x14ac:dyDescent="0.3">
      <c r="A4" s="1787"/>
      <c r="B4" s="1787"/>
      <c r="C4" s="1787"/>
      <c r="D4" s="1787"/>
      <c r="E4" s="1787"/>
      <c r="F4" s="1787"/>
      <c r="G4" s="1787"/>
      <c r="H4" s="1787"/>
      <c r="I4" s="1787"/>
      <c r="J4" s="1787"/>
      <c r="L4" s="1473"/>
      <c r="M4" s="1473"/>
      <c r="N4" s="1473"/>
    </row>
    <row r="5" spans="1:14" s="192" customFormat="1" ht="60" customHeight="1" thickBot="1" x14ac:dyDescent="0.3">
      <c r="A5" s="1315" t="s">
        <v>486</v>
      </c>
      <c r="B5" s="1316" t="s">
        <v>0</v>
      </c>
      <c r="C5" s="1317" t="s">
        <v>1</v>
      </c>
      <c r="D5" s="1316" t="s">
        <v>2</v>
      </c>
      <c r="E5" s="1318" t="s">
        <v>2726</v>
      </c>
      <c r="F5" s="1318" t="s">
        <v>760</v>
      </c>
      <c r="G5" s="1318" t="s">
        <v>761</v>
      </c>
      <c r="H5" s="1318" t="s">
        <v>762</v>
      </c>
      <c r="I5" s="1322" t="s">
        <v>4409</v>
      </c>
      <c r="J5" s="1319" t="s">
        <v>4410</v>
      </c>
      <c r="K5" s="104"/>
      <c r="L5" s="1473"/>
      <c r="M5" s="1473"/>
      <c r="N5" s="1473"/>
    </row>
    <row r="6" spans="1:14" s="192" customFormat="1" x14ac:dyDescent="0.25">
      <c r="A6" s="1057" t="s">
        <v>487</v>
      </c>
      <c r="B6" s="199" t="s">
        <v>1055</v>
      </c>
      <c r="C6" s="199" t="s">
        <v>1056</v>
      </c>
      <c r="D6" s="200" t="s">
        <v>1057</v>
      </c>
      <c r="E6" s="199">
        <v>2</v>
      </c>
      <c r="F6" s="199">
        <v>22</v>
      </c>
      <c r="G6" s="199">
        <f>F6*E6</f>
        <v>44</v>
      </c>
      <c r="H6" s="683" t="s">
        <v>3634</v>
      </c>
      <c r="I6" s="1788" t="s">
        <v>19</v>
      </c>
      <c r="J6" s="1789"/>
      <c r="K6" s="202"/>
      <c r="L6" s="1473"/>
      <c r="M6" s="1473"/>
      <c r="N6" s="1473"/>
    </row>
    <row r="7" spans="1:14" s="192" customFormat="1" x14ac:dyDescent="0.25">
      <c r="A7" s="1049" t="s">
        <v>488</v>
      </c>
      <c r="B7" s="193" t="s">
        <v>1058</v>
      </c>
      <c r="C7" s="193" t="s">
        <v>1056</v>
      </c>
      <c r="D7" s="195" t="s">
        <v>1059</v>
      </c>
      <c r="E7" s="193">
        <v>2</v>
      </c>
      <c r="F7" s="193">
        <v>22</v>
      </c>
      <c r="G7" s="193">
        <f t="shared" ref="G7:G25" si="0">F7*E7</f>
        <v>44</v>
      </c>
      <c r="H7" s="684" t="s">
        <v>3634</v>
      </c>
      <c r="I7" s="1551" t="s">
        <v>19</v>
      </c>
      <c r="J7" s="1552"/>
      <c r="K7" s="202"/>
      <c r="L7" s="1473"/>
      <c r="M7" s="1473"/>
      <c r="N7" s="1473"/>
    </row>
    <row r="8" spans="1:14" s="192" customFormat="1" x14ac:dyDescent="0.25">
      <c r="A8" s="1049" t="s">
        <v>489</v>
      </c>
      <c r="B8" s="193" t="s">
        <v>1060</v>
      </c>
      <c r="C8" s="193" t="s">
        <v>1056</v>
      </c>
      <c r="D8" s="195" t="s">
        <v>21</v>
      </c>
      <c r="E8" s="193">
        <v>2</v>
      </c>
      <c r="F8" s="193">
        <v>22</v>
      </c>
      <c r="G8" s="193">
        <f t="shared" si="0"/>
        <v>44</v>
      </c>
      <c r="H8" s="684" t="s">
        <v>3634</v>
      </c>
      <c r="I8" s="1551" t="s">
        <v>19</v>
      </c>
      <c r="J8" s="1552"/>
      <c r="K8" s="202"/>
      <c r="L8" s="1473"/>
      <c r="M8" s="1473"/>
      <c r="N8" s="1473"/>
    </row>
    <row r="9" spans="1:14" s="192" customFormat="1" x14ac:dyDescent="0.25">
      <c r="A9" s="1049" t="s">
        <v>490</v>
      </c>
      <c r="B9" s="193" t="s">
        <v>1061</v>
      </c>
      <c r="C9" s="193" t="s">
        <v>1056</v>
      </c>
      <c r="D9" s="195" t="s">
        <v>772</v>
      </c>
      <c r="E9" s="193">
        <v>2</v>
      </c>
      <c r="F9" s="193">
        <v>22</v>
      </c>
      <c r="G9" s="193">
        <f t="shared" si="0"/>
        <v>44</v>
      </c>
      <c r="H9" s="684" t="s">
        <v>3634</v>
      </c>
      <c r="I9" s="201"/>
      <c r="J9" s="1043">
        <f t="shared" ref="J9:J25" si="1">ROUND(I9,2)*G9</f>
        <v>0</v>
      </c>
      <c r="K9" s="202"/>
      <c r="L9" s="1473"/>
      <c r="M9" s="1473"/>
      <c r="N9" s="1473"/>
    </row>
    <row r="10" spans="1:14" s="192" customFormat="1" x14ac:dyDescent="0.25">
      <c r="A10" s="1049" t="s">
        <v>491</v>
      </c>
      <c r="B10" s="193" t="s">
        <v>1062</v>
      </c>
      <c r="C10" s="193" t="s">
        <v>1056</v>
      </c>
      <c r="D10" s="195" t="s">
        <v>774</v>
      </c>
      <c r="E10" s="193">
        <v>2</v>
      </c>
      <c r="F10" s="193">
        <v>22</v>
      </c>
      <c r="G10" s="193">
        <f t="shared" si="0"/>
        <v>44</v>
      </c>
      <c r="H10" s="684" t="s">
        <v>3634</v>
      </c>
      <c r="I10" s="201"/>
      <c r="J10" s="1043">
        <f t="shared" si="1"/>
        <v>0</v>
      </c>
      <c r="K10" s="202"/>
      <c r="L10" s="1473"/>
      <c r="M10" s="1473"/>
      <c r="N10" s="1473"/>
    </row>
    <row r="11" spans="1:14" s="192" customFormat="1" x14ac:dyDescent="0.25">
      <c r="A11" s="1049" t="s">
        <v>492</v>
      </c>
      <c r="B11" s="193" t="s">
        <v>1063</v>
      </c>
      <c r="C11" s="193" t="s">
        <v>1056</v>
      </c>
      <c r="D11" s="195" t="s">
        <v>313</v>
      </c>
      <c r="E11" s="193">
        <v>2</v>
      </c>
      <c r="F11" s="193">
        <v>22</v>
      </c>
      <c r="G11" s="193">
        <f t="shared" si="0"/>
        <v>44</v>
      </c>
      <c r="H11" s="684" t="s">
        <v>3634</v>
      </c>
      <c r="I11" s="201"/>
      <c r="J11" s="1043">
        <f t="shared" si="1"/>
        <v>0</v>
      </c>
      <c r="K11" s="202"/>
      <c r="L11" s="1473"/>
      <c r="M11" s="1473"/>
      <c r="N11" s="1473"/>
    </row>
    <row r="12" spans="1:14" s="192" customFormat="1" x14ac:dyDescent="0.25">
      <c r="A12" s="1049" t="s">
        <v>493</v>
      </c>
      <c r="B12" s="193" t="s">
        <v>1064</v>
      </c>
      <c r="C12" s="193" t="s">
        <v>1056</v>
      </c>
      <c r="D12" s="195" t="s">
        <v>314</v>
      </c>
      <c r="E12" s="193">
        <v>2</v>
      </c>
      <c r="F12" s="193">
        <v>22</v>
      </c>
      <c r="G12" s="193">
        <f t="shared" si="0"/>
        <v>44</v>
      </c>
      <c r="H12" s="684" t="s">
        <v>3634</v>
      </c>
      <c r="I12" s="201"/>
      <c r="J12" s="1043">
        <f t="shared" si="1"/>
        <v>0</v>
      </c>
      <c r="K12" s="202"/>
      <c r="L12" s="1473"/>
      <c r="M12" s="1473"/>
      <c r="N12" s="1473"/>
    </row>
    <row r="13" spans="1:14" s="192" customFormat="1" x14ac:dyDescent="0.25">
      <c r="A13" s="1049" t="s">
        <v>494</v>
      </c>
      <c r="B13" s="193" t="s">
        <v>1065</v>
      </c>
      <c r="C13" s="193" t="s">
        <v>1056</v>
      </c>
      <c r="D13" s="175" t="s">
        <v>780</v>
      </c>
      <c r="E13" s="193">
        <v>2</v>
      </c>
      <c r="F13" s="193">
        <v>4</v>
      </c>
      <c r="G13" s="193">
        <f t="shared" si="0"/>
        <v>8</v>
      </c>
      <c r="H13" s="684" t="s">
        <v>3634</v>
      </c>
      <c r="I13" s="201"/>
      <c r="J13" s="1043">
        <f t="shared" si="1"/>
        <v>0</v>
      </c>
      <c r="K13" s="202"/>
      <c r="L13" s="1473"/>
      <c r="M13" s="1473"/>
      <c r="N13" s="1473"/>
    </row>
    <row r="14" spans="1:14" s="192" customFormat="1" x14ac:dyDescent="0.25">
      <c r="A14" s="1049" t="s">
        <v>495</v>
      </c>
      <c r="B14" s="193" t="s">
        <v>1066</v>
      </c>
      <c r="C14" s="193" t="s">
        <v>1056</v>
      </c>
      <c r="D14" s="175" t="s">
        <v>130</v>
      </c>
      <c r="E14" s="193">
        <v>2</v>
      </c>
      <c r="F14" s="193">
        <v>4</v>
      </c>
      <c r="G14" s="193">
        <f t="shared" si="0"/>
        <v>8</v>
      </c>
      <c r="H14" s="684" t="s">
        <v>3634</v>
      </c>
      <c r="I14" s="201"/>
      <c r="J14" s="1043">
        <f t="shared" si="1"/>
        <v>0</v>
      </c>
      <c r="K14" s="202"/>
      <c r="L14" s="1473"/>
      <c r="M14" s="1473"/>
      <c r="N14" s="1473"/>
    </row>
    <row r="15" spans="1:14" s="192" customFormat="1" ht="12.75" x14ac:dyDescent="0.25">
      <c r="A15" s="1049" t="s">
        <v>496</v>
      </c>
      <c r="B15" s="193" t="s">
        <v>1067</v>
      </c>
      <c r="C15" s="193" t="s">
        <v>1056</v>
      </c>
      <c r="D15" s="195" t="s">
        <v>1068</v>
      </c>
      <c r="E15" s="193">
        <v>2</v>
      </c>
      <c r="F15" s="193">
        <v>4</v>
      </c>
      <c r="G15" s="193">
        <f t="shared" si="0"/>
        <v>8</v>
      </c>
      <c r="H15" s="684" t="s">
        <v>3634</v>
      </c>
      <c r="I15" s="201"/>
      <c r="J15" s="1043">
        <f t="shared" si="1"/>
        <v>0</v>
      </c>
      <c r="K15" s="202"/>
      <c r="L15" s="202"/>
      <c r="M15" s="144"/>
    </row>
    <row r="16" spans="1:14" s="192" customFormat="1" ht="12.75" x14ac:dyDescent="0.25">
      <c r="A16" s="1049" t="s">
        <v>497</v>
      </c>
      <c r="B16" s="193" t="s">
        <v>1069</v>
      </c>
      <c r="C16" s="193" t="s">
        <v>1056</v>
      </c>
      <c r="D16" s="194" t="s">
        <v>786</v>
      </c>
      <c r="E16" s="193">
        <v>2</v>
      </c>
      <c r="F16" s="193">
        <v>22</v>
      </c>
      <c r="G16" s="193">
        <f t="shared" si="0"/>
        <v>44</v>
      </c>
      <c r="H16" s="684" t="s">
        <v>3634</v>
      </c>
      <c r="I16" s="201"/>
      <c r="J16" s="1043">
        <f t="shared" si="1"/>
        <v>0</v>
      </c>
      <c r="K16" s="202"/>
      <c r="L16" s="202"/>
      <c r="M16" s="144"/>
    </row>
    <row r="17" spans="1:14" s="192" customFormat="1" ht="12.75" x14ac:dyDescent="0.25">
      <c r="A17" s="1049" t="s">
        <v>498</v>
      </c>
      <c r="B17" s="193" t="s">
        <v>1070</v>
      </c>
      <c r="C17" s="193" t="s">
        <v>1056</v>
      </c>
      <c r="D17" s="195" t="s">
        <v>434</v>
      </c>
      <c r="E17" s="193">
        <v>2</v>
      </c>
      <c r="F17" s="193">
        <v>22</v>
      </c>
      <c r="G17" s="193">
        <f t="shared" si="0"/>
        <v>44</v>
      </c>
      <c r="H17" s="684" t="s">
        <v>3634</v>
      </c>
      <c r="I17" s="201"/>
      <c r="J17" s="1043">
        <f t="shared" si="1"/>
        <v>0</v>
      </c>
      <c r="K17" s="202"/>
      <c r="L17" s="202"/>
      <c r="M17" s="144"/>
    </row>
    <row r="18" spans="1:14" s="192" customFormat="1" ht="12.75" x14ac:dyDescent="0.25">
      <c r="A18" s="1049" t="s">
        <v>499</v>
      </c>
      <c r="B18" s="193" t="s">
        <v>1071</v>
      </c>
      <c r="C18" s="193" t="s">
        <v>1056</v>
      </c>
      <c r="D18" s="195" t="s">
        <v>789</v>
      </c>
      <c r="E18" s="193">
        <v>2</v>
      </c>
      <c r="F18" s="193">
        <v>22</v>
      </c>
      <c r="G18" s="193">
        <f t="shared" si="0"/>
        <v>44</v>
      </c>
      <c r="H18" s="684" t="s">
        <v>3634</v>
      </c>
      <c r="I18" s="201"/>
      <c r="J18" s="1043">
        <f t="shared" si="1"/>
        <v>0</v>
      </c>
      <c r="K18" s="202"/>
      <c r="L18" s="202"/>
      <c r="M18" s="144"/>
    </row>
    <row r="19" spans="1:14" s="192" customFormat="1" ht="12.75" x14ac:dyDescent="0.25">
      <c r="A19" s="1049" t="s">
        <v>500</v>
      </c>
      <c r="B19" s="193" t="s">
        <v>1072</v>
      </c>
      <c r="C19" s="193" t="s">
        <v>1056</v>
      </c>
      <c r="D19" s="195" t="s">
        <v>1073</v>
      </c>
      <c r="E19" s="193">
        <v>2</v>
      </c>
      <c r="F19" s="193">
        <v>22</v>
      </c>
      <c r="G19" s="193">
        <f t="shared" si="0"/>
        <v>44</v>
      </c>
      <c r="H19" s="684" t="s">
        <v>3634</v>
      </c>
      <c r="I19" s="201"/>
      <c r="J19" s="1043">
        <f t="shared" si="1"/>
        <v>0</v>
      </c>
      <c r="K19" s="202"/>
      <c r="L19" s="202"/>
      <c r="M19" s="144"/>
    </row>
    <row r="20" spans="1:14" s="192" customFormat="1" ht="12.75" x14ac:dyDescent="0.25">
      <c r="A20" s="1049" t="s">
        <v>501</v>
      </c>
      <c r="B20" s="193" t="s">
        <v>1074</v>
      </c>
      <c r="C20" s="193" t="s">
        <v>1056</v>
      </c>
      <c r="D20" s="175" t="s">
        <v>316</v>
      </c>
      <c r="E20" s="193">
        <v>2</v>
      </c>
      <c r="F20" s="193">
        <v>4</v>
      </c>
      <c r="G20" s="193">
        <f t="shared" si="0"/>
        <v>8</v>
      </c>
      <c r="H20" s="684" t="s">
        <v>3634</v>
      </c>
      <c r="I20" s="201"/>
      <c r="J20" s="1043">
        <f t="shared" si="1"/>
        <v>0</v>
      </c>
      <c r="K20" s="202"/>
      <c r="L20" s="202"/>
      <c r="M20" s="144"/>
    </row>
    <row r="21" spans="1:14" s="192" customFormat="1" ht="12.75" x14ac:dyDescent="0.25">
      <c r="A21" s="1049" t="s">
        <v>502</v>
      </c>
      <c r="B21" s="193" t="s">
        <v>1075</v>
      </c>
      <c r="C21" s="193" t="s">
        <v>1056</v>
      </c>
      <c r="D21" s="175" t="s">
        <v>1076</v>
      </c>
      <c r="E21" s="193">
        <v>2</v>
      </c>
      <c r="F21" s="193">
        <v>22</v>
      </c>
      <c r="G21" s="193">
        <f t="shared" si="0"/>
        <v>44</v>
      </c>
      <c r="H21" s="684" t="s">
        <v>3634</v>
      </c>
      <c r="I21" s="201"/>
      <c r="J21" s="1043">
        <f t="shared" si="1"/>
        <v>0</v>
      </c>
      <c r="K21" s="202"/>
      <c r="L21" s="202"/>
      <c r="M21" s="144"/>
    </row>
    <row r="22" spans="1:14" s="192" customFormat="1" ht="12.75" x14ac:dyDescent="0.25">
      <c r="A22" s="1049" t="s">
        <v>503</v>
      </c>
      <c r="B22" s="193" t="s">
        <v>1077</v>
      </c>
      <c r="C22" s="193" t="s">
        <v>1056</v>
      </c>
      <c r="D22" s="175" t="s">
        <v>1189</v>
      </c>
      <c r="E22" s="193">
        <v>0.25</v>
      </c>
      <c r="F22" s="193">
        <v>22</v>
      </c>
      <c r="G22" s="193">
        <f t="shared" si="0"/>
        <v>5.5</v>
      </c>
      <c r="H22" s="684"/>
      <c r="I22" s="201"/>
      <c r="J22" s="1043">
        <f t="shared" si="1"/>
        <v>0</v>
      </c>
      <c r="K22" s="202"/>
      <c r="L22" s="202"/>
      <c r="M22" s="144"/>
    </row>
    <row r="23" spans="1:14" s="192" customFormat="1" ht="12.75" x14ac:dyDescent="0.25">
      <c r="A23" s="1049" t="s">
        <v>504</v>
      </c>
      <c r="B23" s="193" t="s">
        <v>1078</v>
      </c>
      <c r="C23" s="193" t="s">
        <v>1056</v>
      </c>
      <c r="D23" s="175" t="s">
        <v>797</v>
      </c>
      <c r="E23" s="193">
        <v>2</v>
      </c>
      <c r="F23" s="193">
        <v>22</v>
      </c>
      <c r="G23" s="193">
        <f t="shared" si="0"/>
        <v>44</v>
      </c>
      <c r="H23" s="684" t="s">
        <v>3634</v>
      </c>
      <c r="I23" s="201"/>
      <c r="J23" s="1043">
        <f t="shared" si="1"/>
        <v>0</v>
      </c>
      <c r="K23" s="202"/>
      <c r="L23" s="202"/>
      <c r="M23" s="144"/>
    </row>
    <row r="24" spans="1:14" s="192" customFormat="1" ht="12.75" x14ac:dyDescent="0.25">
      <c r="A24" s="1049" t="s">
        <v>505</v>
      </c>
      <c r="B24" s="193" t="s">
        <v>1080</v>
      </c>
      <c r="C24" s="193" t="s">
        <v>1056</v>
      </c>
      <c r="D24" s="175" t="s">
        <v>1079</v>
      </c>
      <c r="E24" s="193">
        <v>2</v>
      </c>
      <c r="F24" s="193">
        <v>18</v>
      </c>
      <c r="G24" s="193">
        <f t="shared" si="0"/>
        <v>36</v>
      </c>
      <c r="H24" s="684" t="s">
        <v>3634</v>
      </c>
      <c r="I24" s="201"/>
      <c r="J24" s="1043">
        <f t="shared" si="1"/>
        <v>0</v>
      </c>
      <c r="K24" s="202"/>
      <c r="L24" s="202"/>
      <c r="M24" s="144"/>
      <c r="N24" s="203"/>
    </row>
    <row r="25" spans="1:14" s="192" customFormat="1" ht="13.5" thickBot="1" x14ac:dyDescent="0.3">
      <c r="A25" s="1052" t="s">
        <v>506</v>
      </c>
      <c r="B25" s="1053" t="s">
        <v>2625</v>
      </c>
      <c r="C25" s="1053" t="s">
        <v>1056</v>
      </c>
      <c r="D25" s="1058" t="s">
        <v>1081</v>
      </c>
      <c r="E25" s="1053">
        <v>2</v>
      </c>
      <c r="F25" s="1053">
        <v>4</v>
      </c>
      <c r="G25" s="1053">
        <f t="shared" si="0"/>
        <v>8</v>
      </c>
      <c r="H25" s="1059" t="s">
        <v>3634</v>
      </c>
      <c r="I25" s="1060"/>
      <c r="J25" s="1047">
        <f t="shared" si="1"/>
        <v>0</v>
      </c>
      <c r="K25" s="202"/>
      <c r="L25" s="202"/>
      <c r="M25" s="144"/>
    </row>
    <row r="26" spans="1:14" s="192" customFormat="1" ht="13.5" thickBot="1" x14ac:dyDescent="0.3">
      <c r="D26" s="139"/>
      <c r="F26" s="197"/>
      <c r="G26" s="204"/>
      <c r="H26" s="205"/>
      <c r="I26" s="1055" t="s">
        <v>76</v>
      </c>
      <c r="J26" s="1056">
        <f>SUM(J9:J25)</f>
        <v>0</v>
      </c>
      <c r="K26" s="206"/>
      <c r="L26" s="206"/>
      <c r="M26" s="155"/>
    </row>
    <row r="27" spans="1:14" ht="15" customHeight="1" x14ac:dyDescent="0.25">
      <c r="A27" s="207"/>
      <c r="B27" s="207"/>
      <c r="C27" s="207"/>
      <c r="D27" s="208"/>
      <c r="E27" s="207"/>
      <c r="F27" s="207"/>
      <c r="G27" s="209"/>
      <c r="H27" s="209"/>
      <c r="I27" s="207"/>
      <c r="J27" s="207"/>
      <c r="K27" s="207"/>
    </row>
    <row r="28" spans="1:14" ht="15" customHeight="1" x14ac:dyDescent="0.25">
      <c r="A28" s="207"/>
      <c r="B28" s="207"/>
      <c r="C28" s="207"/>
      <c r="D28" s="190"/>
      <c r="E28" s="207"/>
      <c r="F28" s="207"/>
      <c r="G28" s="209"/>
      <c r="H28" s="209"/>
      <c r="I28" s="207"/>
      <c r="J28" s="207"/>
      <c r="K28" s="207"/>
    </row>
    <row r="29" spans="1:14" ht="15" customHeight="1" x14ac:dyDescent="0.25">
      <c r="A29" s="207"/>
      <c r="B29" s="207"/>
      <c r="C29" s="207"/>
      <c r="D29" s="190"/>
      <c r="E29" s="207"/>
      <c r="F29" s="207"/>
      <c r="G29" s="209"/>
      <c r="H29" s="209"/>
      <c r="I29" s="207"/>
      <c r="J29" s="207"/>
      <c r="K29" s="207"/>
    </row>
    <row r="30" spans="1:14" ht="15" customHeight="1" x14ac:dyDescent="0.25">
      <c r="A30" s="207"/>
      <c r="B30" s="207"/>
      <c r="C30" s="207"/>
      <c r="D30" s="190"/>
      <c r="E30" s="207"/>
      <c r="F30" s="207"/>
      <c r="G30" s="209"/>
      <c r="H30" s="209"/>
      <c r="I30" s="207"/>
      <c r="J30" s="207"/>
      <c r="K30" s="207"/>
    </row>
    <row r="31" spans="1:14" ht="15" customHeight="1" x14ac:dyDescent="0.25">
      <c r="A31" s="207"/>
      <c r="B31" s="207"/>
      <c r="C31" s="207"/>
      <c r="D31" s="190"/>
      <c r="E31" s="207"/>
      <c r="F31" s="207"/>
      <c r="G31" s="209"/>
      <c r="H31" s="209"/>
      <c r="I31" s="207"/>
      <c r="J31" s="207"/>
      <c r="K31" s="207"/>
    </row>
    <row r="32" spans="1:14" ht="15" customHeight="1" x14ac:dyDescent="0.25">
      <c r="A32" s="207"/>
      <c r="B32" s="207"/>
      <c r="C32" s="207"/>
      <c r="D32" s="190"/>
      <c r="E32" s="207"/>
      <c r="F32" s="207"/>
      <c r="G32" s="209"/>
      <c r="H32" s="209"/>
      <c r="I32" s="207"/>
      <c r="J32" s="207"/>
      <c r="K32" s="207"/>
    </row>
    <row r="33" spans="1:11" ht="15" customHeight="1" x14ac:dyDescent="0.25">
      <c r="A33" s="207"/>
      <c r="B33" s="207"/>
      <c r="C33" s="207"/>
      <c r="D33" s="190"/>
      <c r="E33" s="207"/>
      <c r="F33" s="207"/>
      <c r="G33" s="209"/>
      <c r="H33" s="209"/>
      <c r="I33" s="207"/>
      <c r="J33" s="207"/>
      <c r="K33" s="207"/>
    </row>
    <row r="34" spans="1:11" ht="15" customHeight="1" x14ac:dyDescent="0.25">
      <c r="A34" s="207"/>
      <c r="B34" s="207"/>
      <c r="C34" s="207"/>
      <c r="D34" s="190"/>
      <c r="E34" s="207"/>
      <c r="F34" s="207"/>
      <c r="G34" s="209"/>
      <c r="H34" s="209"/>
      <c r="I34" s="207"/>
      <c r="J34" s="207"/>
      <c r="K34" s="207"/>
    </row>
    <row r="35" spans="1:11" ht="15" customHeight="1" x14ac:dyDescent="0.25">
      <c r="A35" s="207"/>
      <c r="B35" s="207"/>
      <c r="C35" s="207"/>
      <c r="D35" s="208"/>
      <c r="E35" s="207"/>
      <c r="F35" s="207"/>
      <c r="G35" s="209"/>
      <c r="H35" s="209"/>
      <c r="I35" s="207"/>
      <c r="J35" s="207"/>
      <c r="K35" s="207"/>
    </row>
    <row r="36" spans="1:11" ht="15" customHeight="1" x14ac:dyDescent="0.25">
      <c r="A36" s="207"/>
      <c r="B36" s="207"/>
      <c r="C36" s="207"/>
      <c r="D36" s="208"/>
      <c r="E36" s="207"/>
      <c r="F36" s="207"/>
      <c r="G36" s="209"/>
      <c r="H36" s="209"/>
      <c r="I36" s="207"/>
      <c r="J36" s="207"/>
      <c r="K36" s="207"/>
    </row>
    <row r="37" spans="1:11" x14ac:dyDescent="0.25">
      <c r="A37" s="207"/>
      <c r="B37" s="207"/>
      <c r="C37" s="207"/>
      <c r="D37" s="208"/>
      <c r="E37" s="207"/>
      <c r="F37" s="207"/>
      <c r="G37" s="209"/>
      <c r="H37" s="209"/>
      <c r="I37" s="207"/>
      <c r="J37" s="207"/>
      <c r="K37" s="207"/>
    </row>
    <row r="38" spans="1:11" x14ac:dyDescent="0.25">
      <c r="A38" s="207"/>
      <c r="B38" s="207"/>
      <c r="C38" s="207"/>
      <c r="D38" s="190"/>
      <c r="E38" s="207"/>
      <c r="F38" s="207"/>
      <c r="G38" s="209"/>
      <c r="H38" s="209"/>
      <c r="I38" s="207"/>
      <c r="J38" s="207"/>
      <c r="K38" s="207"/>
    </row>
    <row r="39" spans="1:11" x14ac:dyDescent="0.25">
      <c r="A39" s="207"/>
      <c r="B39" s="207"/>
      <c r="C39" s="207"/>
      <c r="D39" s="208"/>
      <c r="E39" s="207"/>
      <c r="F39" s="207"/>
      <c r="G39" s="209"/>
      <c r="H39" s="209"/>
      <c r="I39" s="207"/>
      <c r="J39" s="207"/>
      <c r="K39" s="207"/>
    </row>
    <row r="40" spans="1:11" x14ac:dyDescent="0.25">
      <c r="A40" s="207"/>
      <c r="B40" s="207"/>
      <c r="C40" s="207"/>
      <c r="D40" s="208"/>
      <c r="E40" s="207"/>
      <c r="F40" s="207"/>
      <c r="G40" s="209"/>
      <c r="H40" s="209"/>
      <c r="I40" s="207"/>
      <c r="J40" s="207"/>
      <c r="K40" s="207"/>
    </row>
    <row r="41" spans="1:11" x14ac:dyDescent="0.25">
      <c r="A41" s="207"/>
      <c r="B41" s="207"/>
      <c r="C41" s="207"/>
      <c r="D41" s="208"/>
      <c r="E41" s="207"/>
      <c r="F41" s="207"/>
      <c r="G41" s="209"/>
      <c r="H41" s="209"/>
      <c r="I41" s="207"/>
      <c r="J41" s="207"/>
      <c r="K41" s="207"/>
    </row>
    <row r="42" spans="1:11" x14ac:dyDescent="0.25">
      <c r="A42" s="207"/>
      <c r="B42" s="207"/>
      <c r="C42" s="207"/>
      <c r="D42" s="208"/>
      <c r="E42" s="207"/>
      <c r="F42" s="207"/>
      <c r="G42" s="209"/>
      <c r="H42" s="209"/>
      <c r="I42" s="207"/>
      <c r="J42" s="207"/>
      <c r="K42" s="207"/>
    </row>
    <row r="43" spans="1:11" x14ac:dyDescent="0.25">
      <c r="A43" s="207"/>
      <c r="B43" s="207"/>
      <c r="C43" s="207"/>
      <c r="D43" s="208"/>
      <c r="E43" s="207"/>
      <c r="F43" s="207"/>
      <c r="G43" s="209"/>
      <c r="H43" s="209"/>
      <c r="I43" s="207"/>
      <c r="J43" s="207"/>
      <c r="K43" s="207"/>
    </row>
    <row r="44" spans="1:11" x14ac:dyDescent="0.25">
      <c r="A44" s="207"/>
      <c r="B44" s="207"/>
      <c r="C44" s="207"/>
      <c r="D44" s="190"/>
      <c r="E44" s="207"/>
      <c r="F44" s="207"/>
      <c r="G44" s="209"/>
      <c r="H44" s="209"/>
      <c r="I44" s="207"/>
      <c r="J44" s="207"/>
      <c r="K44" s="207"/>
    </row>
    <row r="45" spans="1:11" x14ac:dyDescent="0.25">
      <c r="A45" s="207"/>
      <c r="B45" s="207"/>
      <c r="C45" s="207"/>
      <c r="D45" s="208"/>
      <c r="E45" s="207"/>
      <c r="F45" s="207"/>
      <c r="G45" s="209"/>
      <c r="H45" s="209"/>
      <c r="I45" s="207"/>
      <c r="J45" s="207"/>
      <c r="K45" s="207"/>
    </row>
    <row r="46" spans="1:11" x14ac:dyDescent="0.25">
      <c r="A46" s="207"/>
      <c r="B46" s="207"/>
      <c r="C46" s="207"/>
      <c r="D46" s="210"/>
      <c r="E46" s="207"/>
      <c r="F46" s="207"/>
      <c r="G46" s="209"/>
      <c r="H46" s="211"/>
      <c r="I46" s="207"/>
      <c r="J46" s="207"/>
      <c r="K46" s="207"/>
    </row>
    <row r="47" spans="1:11" x14ac:dyDescent="0.25">
      <c r="A47" s="207"/>
      <c r="B47" s="207"/>
      <c r="C47" s="207"/>
      <c r="D47" s="208"/>
      <c r="E47" s="207"/>
      <c r="F47" s="207"/>
      <c r="G47" s="209"/>
      <c r="H47" s="209"/>
      <c r="I47" s="207"/>
      <c r="J47" s="207"/>
      <c r="K47" s="207"/>
    </row>
    <row r="48" spans="1:11" x14ac:dyDescent="0.25">
      <c r="A48" s="207"/>
      <c r="B48" s="207"/>
      <c r="C48" s="207"/>
      <c r="D48" s="190"/>
      <c r="E48" s="207"/>
      <c r="F48" s="207"/>
      <c r="G48" s="209"/>
      <c r="H48" s="209"/>
      <c r="I48" s="207"/>
      <c r="J48" s="207"/>
      <c r="K48" s="207"/>
    </row>
    <row r="49" spans="1:11" x14ac:dyDescent="0.25">
      <c r="A49" s="207"/>
      <c r="B49" s="207"/>
      <c r="C49" s="207"/>
      <c r="D49" s="208"/>
      <c r="E49" s="207"/>
      <c r="F49" s="207"/>
      <c r="G49" s="209"/>
      <c r="H49" s="209"/>
      <c r="I49" s="207"/>
      <c r="J49" s="207"/>
      <c r="K49" s="207"/>
    </row>
    <row r="50" spans="1:11" x14ac:dyDescent="0.25">
      <c r="A50" s="207"/>
      <c r="B50" s="207"/>
      <c r="C50" s="207"/>
      <c r="D50" s="208"/>
      <c r="E50" s="207"/>
      <c r="F50" s="207"/>
      <c r="G50" s="209"/>
      <c r="H50" s="209"/>
      <c r="I50" s="207"/>
      <c r="J50" s="207"/>
      <c r="K50" s="207"/>
    </row>
    <row r="51" spans="1:11" x14ac:dyDescent="0.25">
      <c r="D51" s="1470"/>
    </row>
    <row r="52" spans="1:11" x14ac:dyDescent="0.25">
      <c r="D52" s="1470"/>
    </row>
    <row r="53" spans="1:11" x14ac:dyDescent="0.25">
      <c r="D53" s="1470"/>
    </row>
    <row r="54" spans="1:11" x14ac:dyDescent="0.25">
      <c r="D54" s="1470"/>
    </row>
    <row r="55" spans="1:11" x14ac:dyDescent="0.25">
      <c r="D55" s="133"/>
    </row>
    <row r="56" spans="1:11" x14ac:dyDescent="0.25">
      <c r="D56" s="133"/>
    </row>
    <row r="57" spans="1:11" x14ac:dyDescent="0.25">
      <c r="D57" s="133"/>
    </row>
    <row r="58" spans="1:11" x14ac:dyDescent="0.25">
      <c r="D58" s="133"/>
    </row>
    <row r="59" spans="1:11" x14ac:dyDescent="0.25">
      <c r="D59" s="133"/>
    </row>
    <row r="60" spans="1:11" x14ac:dyDescent="0.25">
      <c r="D60" s="1470"/>
    </row>
    <row r="61" spans="1:11" x14ac:dyDescent="0.25">
      <c r="D61" s="1470"/>
      <c r="F61" s="191"/>
      <c r="G61" s="213"/>
    </row>
  </sheetData>
  <sheetProtection algorithmName="SHA-512" hashValue="9VeFUyogsR5FGjDYpkjIbLeeyR9YWWy8hVRCSGxDwt6Kv+MquPJ1L1sSseFcAVphbpBb9MykrQz+lG7xk+lEyg==" saltValue="H+rhBY+m3PntWQ6nWKCL2w==" spinCount="100000" sheet="1" objects="1" scenarios="1" sort="0" autoFilter="0" pivotTables="0"/>
  <mergeCells count="8">
    <mergeCell ref="I6:J6"/>
    <mergeCell ref="I7:J7"/>
    <mergeCell ref="I8:J8"/>
    <mergeCell ref="A1:D1"/>
    <mergeCell ref="E1:J1"/>
    <mergeCell ref="A2:J2"/>
    <mergeCell ref="A3:J3"/>
    <mergeCell ref="A4:J4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1">
    <tabColor rgb="FFFF0000"/>
    <pageSetUpPr fitToPage="1"/>
  </sheetPr>
  <dimension ref="A1:N77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91" customWidth="1"/>
    <col min="2" max="2" width="10.7109375" style="191" customWidth="1"/>
    <col min="3" max="3" width="12.7109375" style="191" customWidth="1"/>
    <col min="4" max="4" width="70.7109375" style="191" customWidth="1"/>
    <col min="5" max="6" width="8.7109375" style="198" customWidth="1"/>
    <col min="7" max="7" width="13.7109375" style="191" customWidth="1"/>
    <col min="8" max="8" width="15.7109375" style="191" customWidth="1"/>
    <col min="9" max="9" width="14.7109375" style="191" customWidth="1"/>
    <col min="10" max="10" width="15.7109375" style="191" customWidth="1"/>
    <col min="11" max="11" width="10.42578125" style="191" customWidth="1"/>
    <col min="12" max="12" width="16.85546875" style="191" customWidth="1"/>
    <col min="13" max="13" width="17.7109375" style="191" customWidth="1"/>
    <col min="14" max="14" width="12.7109375" style="191" bestFit="1" customWidth="1"/>
    <col min="15" max="16384" width="9.140625" style="191"/>
  </cols>
  <sheetData>
    <row r="1" spans="1:13" ht="54" customHeight="1" x14ac:dyDescent="0.25">
      <c r="A1" s="1790"/>
      <c r="B1" s="1790"/>
      <c r="C1" s="1791"/>
      <c r="D1" s="1791"/>
      <c r="E1" s="1786" t="s">
        <v>2678</v>
      </c>
      <c r="F1" s="1786"/>
      <c r="G1" s="1786"/>
      <c r="H1" s="1786"/>
      <c r="I1" s="1786"/>
      <c r="J1" s="1786"/>
      <c r="L1" s="1473"/>
      <c r="M1" s="1473"/>
    </row>
    <row r="2" spans="1:13" ht="15.75" customHeight="1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  <c r="J2" s="1540"/>
      <c r="L2" s="1473"/>
      <c r="M2" s="1473"/>
    </row>
    <row r="3" spans="1:13" ht="15.75" customHeight="1" x14ac:dyDescent="0.25">
      <c r="A3" s="1540" t="s">
        <v>1082</v>
      </c>
      <c r="B3" s="1540"/>
      <c r="C3" s="1540"/>
      <c r="D3" s="1540"/>
      <c r="E3" s="1540"/>
      <c r="F3" s="1540"/>
      <c r="G3" s="1540"/>
      <c r="H3" s="1540"/>
      <c r="I3" s="1540"/>
      <c r="J3" s="1540"/>
      <c r="K3" s="159"/>
      <c r="L3" s="1473"/>
      <c r="M3" s="1473"/>
    </row>
    <row r="4" spans="1:13" ht="15" customHeight="1" thickBot="1" x14ac:dyDescent="0.3">
      <c r="A4" s="214"/>
      <c r="B4" s="214"/>
      <c r="E4" s="212"/>
      <c r="F4" s="212"/>
      <c r="G4" s="213"/>
      <c r="H4" s="213"/>
      <c r="I4" s="213"/>
      <c r="L4" s="1473"/>
      <c r="M4" s="1473"/>
    </row>
    <row r="5" spans="1:13" s="192" customFormat="1" ht="60" customHeight="1" thickBot="1" x14ac:dyDescent="0.3">
      <c r="A5" s="1315" t="s">
        <v>486</v>
      </c>
      <c r="B5" s="1316" t="s">
        <v>0</v>
      </c>
      <c r="C5" s="1317" t="s">
        <v>1</v>
      </c>
      <c r="D5" s="1316" t="s">
        <v>2</v>
      </c>
      <c r="E5" s="1318" t="s">
        <v>2726</v>
      </c>
      <c r="F5" s="1318" t="s">
        <v>760</v>
      </c>
      <c r="G5" s="1318" t="s">
        <v>761</v>
      </c>
      <c r="H5" s="1318" t="s">
        <v>762</v>
      </c>
      <c r="I5" s="1322" t="s">
        <v>4409</v>
      </c>
      <c r="J5" s="1319" t="s">
        <v>4410</v>
      </c>
      <c r="K5" s="104"/>
      <c r="L5" s="1473"/>
      <c r="M5" s="1473"/>
    </row>
    <row r="6" spans="1:13" s="192" customFormat="1" ht="15" customHeight="1" x14ac:dyDescent="0.25">
      <c r="A6" s="1057" t="s">
        <v>487</v>
      </c>
      <c r="B6" s="199" t="s">
        <v>1083</v>
      </c>
      <c r="C6" s="199" t="s">
        <v>1084</v>
      </c>
      <c r="D6" s="200" t="s">
        <v>1085</v>
      </c>
      <c r="E6" s="199">
        <v>2</v>
      </c>
      <c r="F6" s="199">
        <v>6</v>
      </c>
      <c r="G6" s="215">
        <f>F6*E6</f>
        <v>12</v>
      </c>
      <c r="H6" s="680" t="s">
        <v>3634</v>
      </c>
      <c r="I6" s="1788" t="s">
        <v>19</v>
      </c>
      <c r="J6" s="1789"/>
      <c r="K6" s="202"/>
      <c r="L6" s="1473"/>
      <c r="M6" s="1473"/>
    </row>
    <row r="7" spans="1:13" s="192" customFormat="1" ht="15" customHeight="1" x14ac:dyDescent="0.25">
      <c r="A7" s="1049" t="s">
        <v>488</v>
      </c>
      <c r="B7" s="193" t="s">
        <v>1086</v>
      </c>
      <c r="C7" s="193" t="s">
        <v>1084</v>
      </c>
      <c r="D7" s="195" t="s">
        <v>949</v>
      </c>
      <c r="E7" s="193">
        <v>2</v>
      </c>
      <c r="F7" s="199">
        <v>6</v>
      </c>
      <c r="G7" s="216">
        <f t="shared" ref="G7:G40" si="0">F7*E7</f>
        <v>12</v>
      </c>
      <c r="H7" s="681" t="s">
        <v>3634</v>
      </c>
      <c r="I7" s="1551" t="s">
        <v>19</v>
      </c>
      <c r="J7" s="1552"/>
      <c r="K7" s="202"/>
      <c r="L7" s="1473"/>
      <c r="M7" s="1473"/>
    </row>
    <row r="8" spans="1:13" s="192" customFormat="1" ht="15" customHeight="1" x14ac:dyDescent="0.25">
      <c r="A8" s="1049" t="s">
        <v>489</v>
      </c>
      <c r="B8" s="193" t="s">
        <v>1087</v>
      </c>
      <c r="C8" s="193" t="s">
        <v>1084</v>
      </c>
      <c r="D8" s="195" t="s">
        <v>1088</v>
      </c>
      <c r="E8" s="193">
        <v>2</v>
      </c>
      <c r="F8" s="199">
        <v>6</v>
      </c>
      <c r="G8" s="216">
        <f t="shared" si="0"/>
        <v>12</v>
      </c>
      <c r="H8" s="681" t="s">
        <v>3634</v>
      </c>
      <c r="I8" s="1551" t="s">
        <v>19</v>
      </c>
      <c r="J8" s="1552"/>
      <c r="K8" s="202"/>
      <c r="L8" s="1473"/>
      <c r="M8" s="1473"/>
    </row>
    <row r="9" spans="1:13" s="192" customFormat="1" ht="15" customHeight="1" x14ac:dyDescent="0.25">
      <c r="A9" s="1049" t="s">
        <v>490</v>
      </c>
      <c r="B9" s="193" t="s">
        <v>1089</v>
      </c>
      <c r="C9" s="193" t="s">
        <v>1084</v>
      </c>
      <c r="D9" s="195" t="s">
        <v>772</v>
      </c>
      <c r="E9" s="193">
        <v>2</v>
      </c>
      <c r="F9" s="199">
        <v>6</v>
      </c>
      <c r="G9" s="216">
        <f t="shared" si="0"/>
        <v>12</v>
      </c>
      <c r="H9" s="681" t="s">
        <v>3634</v>
      </c>
      <c r="I9" s="177"/>
      <c r="J9" s="1061">
        <f t="shared" ref="J9:J26" si="1">ROUND(I9,2)*G9</f>
        <v>0</v>
      </c>
      <c r="K9" s="202"/>
      <c r="L9" s="1473"/>
      <c r="M9" s="1473"/>
    </row>
    <row r="10" spans="1:13" s="192" customFormat="1" ht="15" customHeight="1" x14ac:dyDescent="0.25">
      <c r="A10" s="1049" t="s">
        <v>491</v>
      </c>
      <c r="B10" s="193" t="s">
        <v>1090</v>
      </c>
      <c r="C10" s="193" t="s">
        <v>1084</v>
      </c>
      <c r="D10" s="195" t="s">
        <v>956</v>
      </c>
      <c r="E10" s="193">
        <v>2</v>
      </c>
      <c r="F10" s="199">
        <v>6</v>
      </c>
      <c r="G10" s="216">
        <f t="shared" si="0"/>
        <v>12</v>
      </c>
      <c r="H10" s="681" t="s">
        <v>3634</v>
      </c>
      <c r="I10" s="177"/>
      <c r="J10" s="1061">
        <f t="shared" si="1"/>
        <v>0</v>
      </c>
      <c r="K10" s="202"/>
      <c r="L10" s="1473"/>
      <c r="M10" s="1473"/>
    </row>
    <row r="11" spans="1:13" s="192" customFormat="1" ht="15" customHeight="1" x14ac:dyDescent="0.25">
      <c r="A11" s="1049" t="s">
        <v>492</v>
      </c>
      <c r="B11" s="193" t="s">
        <v>1091</v>
      </c>
      <c r="C11" s="193" t="s">
        <v>1084</v>
      </c>
      <c r="D11" s="195" t="s">
        <v>313</v>
      </c>
      <c r="E11" s="193">
        <v>2</v>
      </c>
      <c r="F11" s="199">
        <v>6</v>
      </c>
      <c r="G11" s="216">
        <f t="shared" si="0"/>
        <v>12</v>
      </c>
      <c r="H11" s="681" t="s">
        <v>3634</v>
      </c>
      <c r="I11" s="177"/>
      <c r="J11" s="1061">
        <f t="shared" si="1"/>
        <v>0</v>
      </c>
      <c r="K11" s="202"/>
      <c r="L11" s="1473"/>
      <c r="M11" s="1473"/>
    </row>
    <row r="12" spans="1:13" s="192" customFormat="1" ht="15" customHeight="1" x14ac:dyDescent="0.25">
      <c r="A12" s="1049" t="s">
        <v>493</v>
      </c>
      <c r="B12" s="193" t="s">
        <v>1092</v>
      </c>
      <c r="C12" s="193" t="s">
        <v>1084</v>
      </c>
      <c r="D12" s="195" t="s">
        <v>314</v>
      </c>
      <c r="E12" s="193">
        <v>2</v>
      </c>
      <c r="F12" s="199">
        <v>6</v>
      </c>
      <c r="G12" s="216">
        <f t="shared" si="0"/>
        <v>12</v>
      </c>
      <c r="H12" s="681" t="s">
        <v>3634</v>
      </c>
      <c r="I12" s="177"/>
      <c r="J12" s="1061">
        <f t="shared" si="1"/>
        <v>0</v>
      </c>
      <c r="K12" s="202"/>
      <c r="L12" s="145"/>
      <c r="M12" s="145"/>
    </row>
    <row r="13" spans="1:13" s="192" customFormat="1" ht="15" customHeight="1" x14ac:dyDescent="0.25">
      <c r="A13" s="1049" t="s">
        <v>494</v>
      </c>
      <c r="B13" s="193" t="s">
        <v>1093</v>
      </c>
      <c r="C13" s="193" t="s">
        <v>1084</v>
      </c>
      <c r="D13" s="195" t="s">
        <v>1094</v>
      </c>
      <c r="E13" s="193">
        <v>2</v>
      </c>
      <c r="F13" s="199">
        <v>6</v>
      </c>
      <c r="G13" s="216">
        <f t="shared" si="0"/>
        <v>12</v>
      </c>
      <c r="H13" s="681" t="s">
        <v>3634</v>
      </c>
      <c r="I13" s="177"/>
      <c r="J13" s="1061">
        <f t="shared" si="1"/>
        <v>0</v>
      </c>
      <c r="K13" s="202"/>
      <c r="L13" s="145"/>
      <c r="M13" s="145"/>
    </row>
    <row r="14" spans="1:13" s="192" customFormat="1" ht="15" customHeight="1" x14ac:dyDescent="0.25">
      <c r="A14" s="1049" t="s">
        <v>495</v>
      </c>
      <c r="B14" s="193" t="s">
        <v>1095</v>
      </c>
      <c r="C14" s="193" t="s">
        <v>1084</v>
      </c>
      <c r="D14" s="195" t="s">
        <v>780</v>
      </c>
      <c r="E14" s="193">
        <v>2</v>
      </c>
      <c r="F14" s="199">
        <v>6</v>
      </c>
      <c r="G14" s="216">
        <f t="shared" si="0"/>
        <v>12</v>
      </c>
      <c r="H14" s="681" t="s">
        <v>3634</v>
      </c>
      <c r="I14" s="177"/>
      <c r="J14" s="1061">
        <f t="shared" si="1"/>
        <v>0</v>
      </c>
      <c r="K14" s="202"/>
      <c r="L14" s="145"/>
      <c r="M14" s="145"/>
    </row>
    <row r="15" spans="1:13" s="192" customFormat="1" ht="15" customHeight="1" x14ac:dyDescent="0.25">
      <c r="A15" s="1049" t="s">
        <v>496</v>
      </c>
      <c r="B15" s="193" t="s">
        <v>1096</v>
      </c>
      <c r="C15" s="193" t="s">
        <v>1084</v>
      </c>
      <c r="D15" s="195" t="s">
        <v>130</v>
      </c>
      <c r="E15" s="193">
        <v>2</v>
      </c>
      <c r="F15" s="199">
        <v>6</v>
      </c>
      <c r="G15" s="216">
        <f t="shared" si="0"/>
        <v>12</v>
      </c>
      <c r="H15" s="681" t="s">
        <v>3634</v>
      </c>
      <c r="I15" s="177"/>
      <c r="J15" s="1061">
        <f t="shared" si="1"/>
        <v>0</v>
      </c>
      <c r="K15" s="202"/>
      <c r="L15" s="145"/>
      <c r="M15" s="145"/>
    </row>
    <row r="16" spans="1:13" s="192" customFormat="1" ht="15" customHeight="1" x14ac:dyDescent="0.25">
      <c r="A16" s="1049" t="s">
        <v>497</v>
      </c>
      <c r="B16" s="193" t="s">
        <v>1097</v>
      </c>
      <c r="C16" s="193" t="s">
        <v>1084</v>
      </c>
      <c r="D16" s="175" t="s">
        <v>784</v>
      </c>
      <c r="E16" s="193">
        <v>2</v>
      </c>
      <c r="F16" s="199">
        <v>6</v>
      </c>
      <c r="G16" s="216">
        <f t="shared" si="0"/>
        <v>12</v>
      </c>
      <c r="H16" s="681" t="s">
        <v>3634</v>
      </c>
      <c r="I16" s="177"/>
      <c r="J16" s="1061">
        <f t="shared" si="1"/>
        <v>0</v>
      </c>
      <c r="K16" s="202"/>
      <c r="L16" s="145"/>
      <c r="M16" s="145"/>
    </row>
    <row r="17" spans="1:13" s="192" customFormat="1" ht="15" customHeight="1" x14ac:dyDescent="0.25">
      <c r="A17" s="1049" t="s">
        <v>498</v>
      </c>
      <c r="B17" s="193" t="s">
        <v>1098</v>
      </c>
      <c r="C17" s="193" t="s">
        <v>1084</v>
      </c>
      <c r="D17" s="195" t="s">
        <v>786</v>
      </c>
      <c r="E17" s="193">
        <v>2</v>
      </c>
      <c r="F17" s="193">
        <v>3</v>
      </c>
      <c r="G17" s="216">
        <f t="shared" si="0"/>
        <v>6</v>
      </c>
      <c r="H17" s="681" t="s">
        <v>3634</v>
      </c>
      <c r="I17" s="177"/>
      <c r="J17" s="1061">
        <f t="shared" si="1"/>
        <v>0</v>
      </c>
      <c r="K17" s="202"/>
      <c r="L17" s="145"/>
      <c r="M17" s="145"/>
    </row>
    <row r="18" spans="1:13" s="192" customFormat="1" ht="15" customHeight="1" x14ac:dyDescent="0.25">
      <c r="A18" s="1049" t="s">
        <v>499</v>
      </c>
      <c r="B18" s="193" t="s">
        <v>1099</v>
      </c>
      <c r="C18" s="193" t="s">
        <v>1084</v>
      </c>
      <c r="D18" s="195" t="s">
        <v>434</v>
      </c>
      <c r="E18" s="193">
        <v>2</v>
      </c>
      <c r="F18" s="193">
        <v>6</v>
      </c>
      <c r="G18" s="216">
        <f t="shared" si="0"/>
        <v>12</v>
      </c>
      <c r="H18" s="681" t="s">
        <v>3634</v>
      </c>
      <c r="I18" s="177"/>
      <c r="J18" s="1061">
        <f t="shared" si="1"/>
        <v>0</v>
      </c>
      <c r="K18" s="202"/>
      <c r="L18" s="145"/>
      <c r="M18" s="145"/>
    </row>
    <row r="19" spans="1:13" s="192" customFormat="1" ht="15" customHeight="1" x14ac:dyDescent="0.25">
      <c r="A19" s="1049" t="s">
        <v>500</v>
      </c>
      <c r="B19" s="193" t="s">
        <v>1100</v>
      </c>
      <c r="C19" s="193" t="s">
        <v>1084</v>
      </c>
      <c r="D19" s="194" t="s">
        <v>789</v>
      </c>
      <c r="E19" s="193">
        <v>2</v>
      </c>
      <c r="F19" s="193">
        <v>6</v>
      </c>
      <c r="G19" s="216">
        <f t="shared" si="0"/>
        <v>12</v>
      </c>
      <c r="H19" s="681" t="s">
        <v>3634</v>
      </c>
      <c r="I19" s="177"/>
      <c r="J19" s="1061">
        <f t="shared" si="1"/>
        <v>0</v>
      </c>
      <c r="K19" s="202"/>
      <c r="L19" s="145"/>
      <c r="M19" s="145"/>
    </row>
    <row r="20" spans="1:13" s="192" customFormat="1" ht="15" customHeight="1" x14ac:dyDescent="0.25">
      <c r="A20" s="1049" t="s">
        <v>501</v>
      </c>
      <c r="B20" s="193" t="s">
        <v>1101</v>
      </c>
      <c r="C20" s="193" t="s">
        <v>1084</v>
      </c>
      <c r="D20" s="194" t="s">
        <v>315</v>
      </c>
      <c r="E20" s="193">
        <v>2</v>
      </c>
      <c r="F20" s="193">
        <v>6</v>
      </c>
      <c r="G20" s="216">
        <f t="shared" si="0"/>
        <v>12</v>
      </c>
      <c r="H20" s="681" t="s">
        <v>3634</v>
      </c>
      <c r="I20" s="177"/>
      <c r="J20" s="1061">
        <f t="shared" si="1"/>
        <v>0</v>
      </c>
      <c r="K20" s="202"/>
      <c r="L20" s="145"/>
      <c r="M20" s="145"/>
    </row>
    <row r="21" spans="1:13" s="192" customFormat="1" ht="15" customHeight="1" x14ac:dyDescent="0.25">
      <c r="A21" s="1049" t="s">
        <v>502</v>
      </c>
      <c r="B21" s="193" t="s">
        <v>1102</v>
      </c>
      <c r="C21" s="193" t="s">
        <v>1084</v>
      </c>
      <c r="D21" s="195" t="s">
        <v>793</v>
      </c>
      <c r="E21" s="193">
        <v>2</v>
      </c>
      <c r="F21" s="193">
        <v>3</v>
      </c>
      <c r="G21" s="216">
        <f t="shared" si="0"/>
        <v>6</v>
      </c>
      <c r="H21" s="681" t="s">
        <v>3634</v>
      </c>
      <c r="I21" s="177"/>
      <c r="J21" s="1061">
        <f t="shared" si="1"/>
        <v>0</v>
      </c>
      <c r="K21" s="202"/>
      <c r="L21" s="145"/>
      <c r="M21" s="145"/>
    </row>
    <row r="22" spans="1:13" s="192" customFormat="1" ht="15" customHeight="1" x14ac:dyDescent="0.25">
      <c r="A22" s="1049" t="s">
        <v>503</v>
      </c>
      <c r="B22" s="193" t="s">
        <v>1103</v>
      </c>
      <c r="C22" s="193" t="s">
        <v>1084</v>
      </c>
      <c r="D22" s="195" t="s">
        <v>795</v>
      </c>
      <c r="E22" s="193">
        <v>2</v>
      </c>
      <c r="F22" s="193">
        <v>6</v>
      </c>
      <c r="G22" s="216">
        <f t="shared" si="0"/>
        <v>12</v>
      </c>
      <c r="H22" s="681" t="s">
        <v>3634</v>
      </c>
      <c r="I22" s="177"/>
      <c r="J22" s="1061">
        <f t="shared" si="1"/>
        <v>0</v>
      </c>
      <c r="K22" s="202"/>
      <c r="L22" s="145"/>
      <c r="M22" s="145"/>
    </row>
    <row r="23" spans="1:13" s="192" customFormat="1" ht="15" customHeight="1" x14ac:dyDescent="0.25">
      <c r="A23" s="1049" t="s">
        <v>504</v>
      </c>
      <c r="B23" s="193" t="s">
        <v>1104</v>
      </c>
      <c r="C23" s="193" t="s">
        <v>1084</v>
      </c>
      <c r="D23" s="195" t="s">
        <v>1189</v>
      </c>
      <c r="E23" s="193">
        <v>0.25</v>
      </c>
      <c r="F23" s="193">
        <v>6</v>
      </c>
      <c r="G23" s="411">
        <f t="shared" si="0"/>
        <v>1.5</v>
      </c>
      <c r="H23" s="681"/>
      <c r="I23" s="177"/>
      <c r="J23" s="1061">
        <f t="shared" si="1"/>
        <v>0</v>
      </c>
      <c r="K23" s="202"/>
      <c r="L23" s="145"/>
      <c r="M23" s="145"/>
    </row>
    <row r="24" spans="1:13" s="192" customFormat="1" ht="15" customHeight="1" x14ac:dyDescent="0.25">
      <c r="A24" s="1049" t="s">
        <v>505</v>
      </c>
      <c r="B24" s="193" t="s">
        <v>1105</v>
      </c>
      <c r="C24" s="193" t="s">
        <v>1084</v>
      </c>
      <c r="D24" s="195" t="s">
        <v>797</v>
      </c>
      <c r="E24" s="193">
        <v>2</v>
      </c>
      <c r="F24" s="193">
        <v>6</v>
      </c>
      <c r="G24" s="216">
        <f t="shared" si="0"/>
        <v>12</v>
      </c>
      <c r="H24" s="681" t="s">
        <v>3634</v>
      </c>
      <c r="I24" s="177"/>
      <c r="J24" s="1061">
        <f t="shared" si="1"/>
        <v>0</v>
      </c>
      <c r="K24" s="202"/>
      <c r="L24" s="145"/>
      <c r="M24" s="145"/>
    </row>
    <row r="25" spans="1:13" s="192" customFormat="1" ht="15" customHeight="1" x14ac:dyDescent="0.25">
      <c r="A25" s="1049" t="s">
        <v>506</v>
      </c>
      <c r="B25" s="193" t="s">
        <v>1107</v>
      </c>
      <c r="C25" s="193" t="s">
        <v>1084</v>
      </c>
      <c r="D25" s="195" t="s">
        <v>1106</v>
      </c>
      <c r="E25" s="193">
        <v>2</v>
      </c>
      <c r="F25" s="193">
        <v>3</v>
      </c>
      <c r="G25" s="216">
        <f t="shared" si="0"/>
        <v>6</v>
      </c>
      <c r="H25" s="681" t="s">
        <v>3634</v>
      </c>
      <c r="I25" s="177"/>
      <c r="J25" s="1061">
        <f t="shared" si="1"/>
        <v>0</v>
      </c>
      <c r="K25" s="202"/>
      <c r="L25" s="145"/>
      <c r="M25" s="145"/>
    </row>
    <row r="26" spans="1:13" s="192" customFormat="1" ht="15" customHeight="1" thickBot="1" x14ac:dyDescent="0.3">
      <c r="A26" s="1051" t="s">
        <v>507</v>
      </c>
      <c r="B26" s="1476" t="s">
        <v>2626</v>
      </c>
      <c r="C26" s="1476" t="s">
        <v>1084</v>
      </c>
      <c r="D26" s="196" t="s">
        <v>801</v>
      </c>
      <c r="E26" s="1476">
        <v>2</v>
      </c>
      <c r="F26" s="1476">
        <v>6</v>
      </c>
      <c r="G26" s="217">
        <f t="shared" si="0"/>
        <v>12</v>
      </c>
      <c r="H26" s="682" t="s">
        <v>3634</v>
      </c>
      <c r="I26" s="177"/>
      <c r="J26" s="1061">
        <f t="shared" si="1"/>
        <v>0</v>
      </c>
      <c r="K26" s="202"/>
      <c r="L26" s="145"/>
      <c r="M26" s="145"/>
    </row>
    <row r="27" spans="1:13" s="192" customFormat="1" ht="15" customHeight="1" x14ac:dyDescent="0.25">
      <c r="A27" s="1779"/>
      <c r="B27" s="1780"/>
      <c r="C27" s="1781"/>
      <c r="D27" s="1792" t="s">
        <v>1108</v>
      </c>
      <c r="E27" s="1793"/>
      <c r="F27" s="1793"/>
      <c r="G27" s="1793"/>
      <c r="H27" s="1793"/>
      <c r="I27" s="1793"/>
      <c r="J27" s="1794"/>
      <c r="K27" s="202"/>
      <c r="L27" s="145"/>
      <c r="M27" s="145"/>
    </row>
    <row r="28" spans="1:13" s="192" customFormat="1" ht="15" customHeight="1" x14ac:dyDescent="0.25">
      <c r="A28" s="1049" t="s">
        <v>508</v>
      </c>
      <c r="B28" s="193" t="s">
        <v>1109</v>
      </c>
      <c r="C28" s="193" t="s">
        <v>1084</v>
      </c>
      <c r="D28" s="218" t="s">
        <v>1110</v>
      </c>
      <c r="E28" s="193">
        <v>2</v>
      </c>
      <c r="F28" s="193">
        <v>4</v>
      </c>
      <c r="G28" s="216">
        <f t="shared" si="0"/>
        <v>8</v>
      </c>
      <c r="H28" s="681" t="s">
        <v>3634</v>
      </c>
      <c r="I28" s="177"/>
      <c r="J28" s="1061">
        <f>ROUND(I28,2)*G28</f>
        <v>0</v>
      </c>
      <c r="K28" s="202"/>
      <c r="L28" s="145"/>
      <c r="M28" s="145"/>
    </row>
    <row r="29" spans="1:13" s="192" customFormat="1" ht="15" customHeight="1" x14ac:dyDescent="0.25">
      <c r="A29" s="1049" t="s">
        <v>509</v>
      </c>
      <c r="B29" s="193" t="s">
        <v>1111</v>
      </c>
      <c r="C29" s="193" t="s">
        <v>1084</v>
      </c>
      <c r="D29" s="175" t="s">
        <v>807</v>
      </c>
      <c r="E29" s="193">
        <v>2</v>
      </c>
      <c r="F29" s="193">
        <v>4</v>
      </c>
      <c r="G29" s="216">
        <f t="shared" si="0"/>
        <v>8</v>
      </c>
      <c r="H29" s="681" t="s">
        <v>3634</v>
      </c>
      <c r="I29" s="177"/>
      <c r="J29" s="1061">
        <f t="shared" ref="J29:J38" si="2">ROUND(I29,2)*G29</f>
        <v>0</v>
      </c>
      <c r="K29" s="202"/>
      <c r="L29" s="145"/>
      <c r="M29" s="145"/>
    </row>
    <row r="30" spans="1:13" s="192" customFormat="1" ht="15" customHeight="1" x14ac:dyDescent="0.25">
      <c r="A30" s="1049" t="s">
        <v>510</v>
      </c>
      <c r="B30" s="193" t="s">
        <v>1112</v>
      </c>
      <c r="C30" s="193" t="s">
        <v>1084</v>
      </c>
      <c r="D30" s="195" t="s">
        <v>809</v>
      </c>
      <c r="E30" s="193">
        <v>2</v>
      </c>
      <c r="F30" s="193">
        <v>4</v>
      </c>
      <c r="G30" s="216">
        <f t="shared" si="0"/>
        <v>8</v>
      </c>
      <c r="H30" s="681" t="s">
        <v>3634</v>
      </c>
      <c r="I30" s="177"/>
      <c r="J30" s="1061">
        <f t="shared" si="2"/>
        <v>0</v>
      </c>
      <c r="K30" s="202"/>
      <c r="L30" s="145"/>
      <c r="M30" s="145"/>
    </row>
    <row r="31" spans="1:13" s="192" customFormat="1" ht="15" customHeight="1" x14ac:dyDescent="0.25">
      <c r="A31" s="1049" t="s">
        <v>511</v>
      </c>
      <c r="B31" s="193" t="s">
        <v>1113</v>
      </c>
      <c r="C31" s="193" t="s">
        <v>1084</v>
      </c>
      <c r="D31" s="195" t="s">
        <v>1114</v>
      </c>
      <c r="E31" s="193">
        <v>2</v>
      </c>
      <c r="F31" s="193">
        <v>4</v>
      </c>
      <c r="G31" s="216">
        <f t="shared" si="0"/>
        <v>8</v>
      </c>
      <c r="H31" s="681" t="s">
        <v>3634</v>
      </c>
      <c r="I31" s="177"/>
      <c r="J31" s="1061">
        <f t="shared" si="2"/>
        <v>0</v>
      </c>
      <c r="K31" s="202"/>
      <c r="L31" s="145"/>
      <c r="M31" s="145"/>
    </row>
    <row r="32" spans="1:13" s="192" customFormat="1" ht="15" customHeight="1" x14ac:dyDescent="0.25">
      <c r="A32" s="1049" t="s">
        <v>512</v>
      </c>
      <c r="B32" s="193" t="s">
        <v>1115</v>
      </c>
      <c r="C32" s="193" t="s">
        <v>1084</v>
      </c>
      <c r="D32" s="195" t="s">
        <v>813</v>
      </c>
      <c r="E32" s="193">
        <v>2</v>
      </c>
      <c r="F32" s="193">
        <v>4</v>
      </c>
      <c r="G32" s="216">
        <f t="shared" si="0"/>
        <v>8</v>
      </c>
      <c r="H32" s="681" t="s">
        <v>3634</v>
      </c>
      <c r="I32" s="177"/>
      <c r="J32" s="1061">
        <f t="shared" si="2"/>
        <v>0</v>
      </c>
      <c r="K32" s="202"/>
      <c r="L32" s="145"/>
      <c r="M32" s="145"/>
    </row>
    <row r="33" spans="1:14" s="192" customFormat="1" ht="15" customHeight="1" x14ac:dyDescent="0.25">
      <c r="A33" s="1049" t="s">
        <v>513</v>
      </c>
      <c r="B33" s="193" t="s">
        <v>1116</v>
      </c>
      <c r="C33" s="193" t="s">
        <v>1084</v>
      </c>
      <c r="D33" s="195" t="s">
        <v>159</v>
      </c>
      <c r="E33" s="193">
        <v>2</v>
      </c>
      <c r="F33" s="193">
        <v>4</v>
      </c>
      <c r="G33" s="216">
        <f t="shared" si="0"/>
        <v>8</v>
      </c>
      <c r="H33" s="681" t="s">
        <v>3634</v>
      </c>
      <c r="I33" s="177"/>
      <c r="J33" s="1061">
        <f t="shared" si="2"/>
        <v>0</v>
      </c>
      <c r="K33" s="202"/>
      <c r="L33" s="145"/>
      <c r="M33" s="145"/>
    </row>
    <row r="34" spans="1:14" s="192" customFormat="1" ht="15" customHeight="1" x14ac:dyDescent="0.25">
      <c r="A34" s="1049" t="s">
        <v>514</v>
      </c>
      <c r="B34" s="193" t="s">
        <v>1117</v>
      </c>
      <c r="C34" s="193" t="s">
        <v>1084</v>
      </c>
      <c r="D34" s="195" t="s">
        <v>816</v>
      </c>
      <c r="E34" s="193">
        <v>2</v>
      </c>
      <c r="F34" s="193">
        <v>4</v>
      </c>
      <c r="G34" s="216">
        <f t="shared" si="0"/>
        <v>8</v>
      </c>
      <c r="H34" s="681" t="s">
        <v>3634</v>
      </c>
      <c r="I34" s="177"/>
      <c r="J34" s="1061">
        <f t="shared" si="2"/>
        <v>0</v>
      </c>
      <c r="K34" s="202"/>
      <c r="L34" s="145"/>
      <c r="M34" s="145"/>
    </row>
    <row r="35" spans="1:14" s="192" customFormat="1" ht="15" customHeight="1" x14ac:dyDescent="0.25">
      <c r="A35" s="1049" t="s">
        <v>515</v>
      </c>
      <c r="B35" s="193" t="s">
        <v>1118</v>
      </c>
      <c r="C35" s="193" t="s">
        <v>1084</v>
      </c>
      <c r="D35" s="195" t="s">
        <v>818</v>
      </c>
      <c r="E35" s="193">
        <v>2</v>
      </c>
      <c r="F35" s="193">
        <v>4</v>
      </c>
      <c r="G35" s="216">
        <f t="shared" si="0"/>
        <v>8</v>
      </c>
      <c r="H35" s="681" t="s">
        <v>3634</v>
      </c>
      <c r="I35" s="177"/>
      <c r="J35" s="1061">
        <f t="shared" si="2"/>
        <v>0</v>
      </c>
      <c r="K35" s="202"/>
      <c r="L35" s="145"/>
      <c r="M35" s="145"/>
    </row>
    <row r="36" spans="1:14" s="192" customFormat="1" ht="15" customHeight="1" x14ac:dyDescent="0.25">
      <c r="A36" s="1049" t="s">
        <v>516</v>
      </c>
      <c r="B36" s="193" t="s">
        <v>1119</v>
      </c>
      <c r="C36" s="193" t="s">
        <v>1084</v>
      </c>
      <c r="D36" s="195" t="s">
        <v>820</v>
      </c>
      <c r="E36" s="193">
        <v>2</v>
      </c>
      <c r="F36" s="193">
        <v>4</v>
      </c>
      <c r="G36" s="216">
        <f t="shared" si="0"/>
        <v>8</v>
      </c>
      <c r="H36" s="681" t="s">
        <v>3634</v>
      </c>
      <c r="I36" s="177"/>
      <c r="J36" s="1061">
        <f t="shared" si="2"/>
        <v>0</v>
      </c>
      <c r="K36" s="202"/>
      <c r="L36" s="145"/>
      <c r="M36" s="145"/>
    </row>
    <row r="37" spans="1:14" s="192" customFormat="1" ht="15" customHeight="1" x14ac:dyDescent="0.25">
      <c r="A37" s="1049" t="s">
        <v>517</v>
      </c>
      <c r="B37" s="193" t="s">
        <v>1120</v>
      </c>
      <c r="C37" s="193" t="s">
        <v>1084</v>
      </c>
      <c r="D37" s="195" t="s">
        <v>822</v>
      </c>
      <c r="E37" s="193">
        <v>2</v>
      </c>
      <c r="F37" s="193">
        <v>4</v>
      </c>
      <c r="G37" s="216">
        <f t="shared" si="0"/>
        <v>8</v>
      </c>
      <c r="H37" s="681" t="s">
        <v>3634</v>
      </c>
      <c r="I37" s="177"/>
      <c r="J37" s="1061">
        <f t="shared" si="2"/>
        <v>0</v>
      </c>
      <c r="K37" s="202"/>
      <c r="L37" s="145"/>
      <c r="M37" s="145"/>
    </row>
    <row r="38" spans="1:14" s="192" customFormat="1" ht="15" customHeight="1" x14ac:dyDescent="0.25">
      <c r="A38" s="1049" t="s">
        <v>518</v>
      </c>
      <c r="B38" s="193" t="s">
        <v>1121</v>
      </c>
      <c r="C38" s="193" t="s">
        <v>1084</v>
      </c>
      <c r="D38" s="195" t="s">
        <v>1122</v>
      </c>
      <c r="E38" s="193">
        <v>2</v>
      </c>
      <c r="F38" s="193">
        <v>4</v>
      </c>
      <c r="G38" s="216">
        <f t="shared" si="0"/>
        <v>8</v>
      </c>
      <c r="H38" s="681" t="s">
        <v>3634</v>
      </c>
      <c r="I38" s="177"/>
      <c r="J38" s="1061">
        <f t="shared" si="2"/>
        <v>0</v>
      </c>
      <c r="K38" s="202"/>
      <c r="L38" s="145"/>
      <c r="M38" s="145"/>
    </row>
    <row r="39" spans="1:14" s="192" customFormat="1" ht="15" customHeight="1" x14ac:dyDescent="0.25">
      <c r="A39" s="1051" t="s">
        <v>519</v>
      </c>
      <c r="B39" s="1476" t="s">
        <v>1123</v>
      </c>
      <c r="C39" s="1476" t="s">
        <v>1084</v>
      </c>
      <c r="D39" s="196" t="s">
        <v>1124</v>
      </c>
      <c r="E39" s="1476">
        <v>2</v>
      </c>
      <c r="F39" s="1476">
        <v>4</v>
      </c>
      <c r="G39" s="217">
        <f t="shared" ref="G39" si="3">F39*E39</f>
        <v>8</v>
      </c>
      <c r="H39" s="775" t="s">
        <v>3634</v>
      </c>
      <c r="I39" s="177"/>
      <c r="J39" s="1061">
        <f t="shared" ref="J39" si="4">ROUND(I39,2)*G39</f>
        <v>0</v>
      </c>
      <c r="K39" s="202"/>
      <c r="L39" s="145"/>
      <c r="M39" s="145"/>
    </row>
    <row r="40" spans="1:14" s="192" customFormat="1" ht="15" customHeight="1" thickBot="1" x14ac:dyDescent="0.3">
      <c r="A40" s="1052" t="s">
        <v>520</v>
      </c>
      <c r="B40" s="1053" t="s">
        <v>2944</v>
      </c>
      <c r="C40" s="1053" t="s">
        <v>1084</v>
      </c>
      <c r="D40" s="1062" t="s">
        <v>1189</v>
      </c>
      <c r="E40" s="1053">
        <v>0.25</v>
      </c>
      <c r="F40" s="1053">
        <v>4</v>
      </c>
      <c r="G40" s="1063">
        <f t="shared" si="0"/>
        <v>1</v>
      </c>
      <c r="H40" s="711"/>
      <c r="I40" s="712"/>
      <c r="J40" s="1064">
        <f>ROUND(I40,2)*G40</f>
        <v>0</v>
      </c>
      <c r="K40" s="202"/>
      <c r="L40" s="145"/>
      <c r="M40" s="145"/>
    </row>
    <row r="41" spans="1:14" s="192" customFormat="1" ht="15" customHeight="1" thickBot="1" x14ac:dyDescent="0.3">
      <c r="E41" s="197"/>
      <c r="F41" s="197"/>
      <c r="G41" s="219"/>
      <c r="I41" s="1055" t="s">
        <v>76</v>
      </c>
      <c r="J41" s="1056">
        <f>SUM(J9:J26,J28:J40)</f>
        <v>0</v>
      </c>
      <c r="K41" s="206"/>
      <c r="L41" s="155"/>
      <c r="M41" s="155"/>
      <c r="N41" s="203"/>
    </row>
    <row r="42" spans="1:14" ht="15" customHeight="1" x14ac:dyDescent="0.25">
      <c r="M42" s="220"/>
    </row>
    <row r="43" spans="1:14" ht="15" customHeight="1" x14ac:dyDescent="0.25">
      <c r="D43" s="208"/>
    </row>
    <row r="44" spans="1:14" ht="15" customHeight="1" x14ac:dyDescent="0.25">
      <c r="D44" s="207"/>
    </row>
    <row r="45" spans="1:14" ht="15" customHeight="1" x14ac:dyDescent="0.25">
      <c r="D45" s="207"/>
    </row>
    <row r="46" spans="1:14" ht="15" customHeight="1" x14ac:dyDescent="0.25">
      <c r="D46" s="207"/>
    </row>
    <row r="47" spans="1:14" ht="15" customHeight="1" x14ac:dyDescent="0.25">
      <c r="D47" s="207"/>
    </row>
    <row r="48" spans="1:14" ht="15" customHeight="1" x14ac:dyDescent="0.25">
      <c r="D48" s="1470"/>
    </row>
    <row r="49" spans="4:6" ht="15" customHeight="1" x14ac:dyDescent="0.25">
      <c r="D49" s="1470"/>
    </row>
    <row r="50" spans="4:6" ht="15" customHeight="1" x14ac:dyDescent="0.25">
      <c r="D50" s="1470"/>
    </row>
    <row r="51" spans="4:6" ht="15" customHeight="1" x14ac:dyDescent="0.25">
      <c r="D51" s="1470"/>
    </row>
    <row r="52" spans="4:6" ht="15" customHeight="1" x14ac:dyDescent="0.25">
      <c r="D52" s="1470"/>
    </row>
    <row r="53" spans="4:6" ht="15" customHeight="1" x14ac:dyDescent="0.25">
      <c r="D53" s="1470"/>
    </row>
    <row r="54" spans="4:6" ht="15" customHeight="1" x14ac:dyDescent="0.25">
      <c r="D54" s="1470"/>
    </row>
    <row r="55" spans="4:6" ht="15" customHeight="1" x14ac:dyDescent="0.25">
      <c r="D55" s="1470"/>
      <c r="E55" s="191"/>
      <c r="F55" s="191"/>
    </row>
    <row r="56" spans="4:6" ht="15" customHeight="1" x14ac:dyDescent="0.25">
      <c r="D56" s="1470"/>
      <c r="E56" s="191"/>
      <c r="F56" s="191"/>
    </row>
    <row r="57" spans="4:6" ht="15" customHeight="1" x14ac:dyDescent="0.25">
      <c r="D57" s="1470"/>
      <c r="E57" s="191"/>
      <c r="F57" s="191"/>
    </row>
    <row r="58" spans="4:6" ht="15" customHeight="1" x14ac:dyDescent="0.25">
      <c r="D58" s="1470"/>
      <c r="E58" s="191"/>
      <c r="F58" s="191"/>
    </row>
    <row r="59" spans="4:6" ht="15" customHeight="1" x14ac:dyDescent="0.25">
      <c r="D59" s="1470"/>
      <c r="E59" s="191"/>
      <c r="F59" s="191"/>
    </row>
    <row r="60" spans="4:6" ht="15" customHeight="1" x14ac:dyDescent="0.25">
      <c r="D60" s="1470"/>
      <c r="E60" s="191"/>
      <c r="F60" s="191"/>
    </row>
    <row r="61" spans="4:6" ht="15" customHeight="1" x14ac:dyDescent="0.25">
      <c r="D61" s="163"/>
      <c r="E61" s="191"/>
      <c r="F61" s="191"/>
    </row>
    <row r="62" spans="4:6" ht="15" customHeight="1" x14ac:dyDescent="0.25">
      <c r="D62" s="1469"/>
      <c r="E62" s="191"/>
      <c r="F62" s="191"/>
    </row>
    <row r="63" spans="4:6" ht="15" customHeight="1" x14ac:dyDescent="0.25">
      <c r="D63" s="1475"/>
      <c r="E63" s="191"/>
      <c r="F63" s="191"/>
    </row>
    <row r="64" spans="4:6" x14ac:dyDescent="0.25">
      <c r="D64" s="1470"/>
      <c r="E64" s="191"/>
      <c r="F64" s="191"/>
    </row>
    <row r="65" spans="4:6" x14ac:dyDescent="0.25">
      <c r="D65" s="1470"/>
      <c r="E65" s="191"/>
      <c r="F65" s="191"/>
    </row>
    <row r="66" spans="4:6" x14ac:dyDescent="0.25">
      <c r="D66" s="1470"/>
      <c r="E66" s="191"/>
      <c r="F66" s="191"/>
    </row>
    <row r="67" spans="4:6" x14ac:dyDescent="0.25">
      <c r="D67" s="1470"/>
      <c r="E67" s="191"/>
      <c r="F67" s="191"/>
    </row>
    <row r="68" spans="4:6" x14ac:dyDescent="0.25">
      <c r="D68" s="1470"/>
      <c r="E68" s="191"/>
      <c r="F68" s="191"/>
    </row>
    <row r="69" spans="4:6" x14ac:dyDescent="0.25">
      <c r="D69" s="1470"/>
      <c r="E69" s="191"/>
      <c r="F69" s="191"/>
    </row>
    <row r="70" spans="4:6" x14ac:dyDescent="0.25">
      <c r="D70" s="1470"/>
      <c r="E70" s="191"/>
      <c r="F70" s="191"/>
    </row>
    <row r="71" spans="4:6" x14ac:dyDescent="0.25">
      <c r="D71" s="133"/>
      <c r="E71" s="191"/>
      <c r="F71" s="191"/>
    </row>
    <row r="72" spans="4:6" x14ac:dyDescent="0.25">
      <c r="D72" s="133"/>
      <c r="E72" s="191"/>
      <c r="F72" s="191"/>
    </row>
    <row r="73" spans="4:6" x14ac:dyDescent="0.25">
      <c r="D73" s="133"/>
      <c r="E73" s="191"/>
      <c r="F73" s="191"/>
    </row>
    <row r="74" spans="4:6" x14ac:dyDescent="0.25">
      <c r="D74" s="133"/>
      <c r="E74" s="191"/>
      <c r="F74" s="191"/>
    </row>
    <row r="75" spans="4:6" x14ac:dyDescent="0.25">
      <c r="D75" s="133"/>
      <c r="E75" s="191"/>
      <c r="F75" s="191"/>
    </row>
    <row r="76" spans="4:6" x14ac:dyDescent="0.25">
      <c r="D76" s="1470"/>
      <c r="E76" s="191"/>
      <c r="F76" s="191"/>
    </row>
    <row r="77" spans="4:6" x14ac:dyDescent="0.25">
      <c r="D77" s="1470"/>
      <c r="E77" s="191"/>
      <c r="F77" s="191"/>
    </row>
  </sheetData>
  <sheetProtection algorithmName="SHA-512" hashValue="a7NKT+vxX/G4GudgQVSCTV08aiOwcH2lInIHPXRaV96tilSjCniY9UZOn4SgvczZrI+aivYkiOMiCGlUOewOUQ==" saltValue="PecTi3s9WIvUo/fFORoa/Q==" spinCount="100000" sheet="1" objects="1" scenarios="1" sort="0" autoFilter="0" pivotTables="0"/>
  <mergeCells count="9">
    <mergeCell ref="A1:D1"/>
    <mergeCell ref="E1:J1"/>
    <mergeCell ref="A2:J2"/>
    <mergeCell ref="A3:J3"/>
    <mergeCell ref="A27:C27"/>
    <mergeCell ref="D27:J27"/>
    <mergeCell ref="I6:J6"/>
    <mergeCell ref="I7:J7"/>
    <mergeCell ref="I8:J8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2">
    <tabColor rgb="FFFF0000"/>
    <pageSetUpPr fitToPage="1"/>
  </sheetPr>
  <dimension ref="A1:M43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33" customWidth="1"/>
    <col min="2" max="2" width="10.7109375" style="133" customWidth="1"/>
    <col min="3" max="3" width="12.7109375" style="133" customWidth="1"/>
    <col min="4" max="4" width="70.7109375" style="133" customWidth="1"/>
    <col min="5" max="6" width="8.7109375" style="162" customWidth="1"/>
    <col min="7" max="7" width="13.7109375" style="163" customWidth="1"/>
    <col min="8" max="8" width="15.7109375" style="163" customWidth="1"/>
    <col min="9" max="9" width="14.7109375" style="133" customWidth="1"/>
    <col min="10" max="10" width="15.7109375" style="133" customWidth="1"/>
    <col min="11" max="11" width="10.42578125" style="133" customWidth="1"/>
    <col min="12" max="12" width="16.85546875" style="133" customWidth="1"/>
    <col min="13" max="13" width="17.7109375" style="133" customWidth="1"/>
    <col min="14" max="17" width="9.140625" style="133"/>
    <col min="18" max="18" width="11.140625" style="133" customWidth="1"/>
    <col min="19" max="16384" width="9.140625" style="133"/>
  </cols>
  <sheetData>
    <row r="1" spans="1:13" ht="54" customHeight="1" x14ac:dyDescent="0.25">
      <c r="A1" s="1770"/>
      <c r="B1" s="1770"/>
      <c r="C1" s="1770"/>
      <c r="D1" s="1770"/>
      <c r="E1" s="1768" t="s">
        <v>2679</v>
      </c>
      <c r="F1" s="1768"/>
      <c r="G1" s="1768"/>
      <c r="H1" s="1768"/>
      <c r="I1" s="1768"/>
      <c r="J1" s="1768"/>
    </row>
    <row r="2" spans="1:13" ht="15.75" customHeight="1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  <c r="J2" s="1540"/>
    </row>
    <row r="3" spans="1:13" ht="15.75" customHeight="1" x14ac:dyDescent="0.25">
      <c r="A3" s="1540" t="s">
        <v>1125</v>
      </c>
      <c r="B3" s="1540"/>
      <c r="C3" s="1540"/>
      <c r="D3" s="1540"/>
      <c r="E3" s="1540"/>
      <c r="F3" s="1540"/>
      <c r="G3" s="1540"/>
      <c r="H3" s="1540"/>
      <c r="I3" s="1540"/>
      <c r="J3" s="1540"/>
    </row>
    <row r="4" spans="1:13" ht="15" customHeight="1" thickBot="1" x14ac:dyDescent="0.3">
      <c r="A4" s="1769"/>
      <c r="B4" s="1769"/>
      <c r="C4" s="1769"/>
      <c r="D4" s="1769"/>
      <c r="E4" s="1769"/>
      <c r="F4" s="1769"/>
      <c r="G4" s="1769"/>
      <c r="H4" s="1769"/>
      <c r="I4" s="1769"/>
      <c r="J4" s="1769"/>
      <c r="K4" s="221"/>
      <c r="L4" s="137"/>
    </row>
    <row r="5" spans="1:13" s="139" customFormat="1" ht="60" customHeight="1" thickBot="1" x14ac:dyDescent="0.3">
      <c r="A5" s="1315" t="s">
        <v>486</v>
      </c>
      <c r="B5" s="1316" t="s">
        <v>0</v>
      </c>
      <c r="C5" s="1317" t="s">
        <v>1</v>
      </c>
      <c r="D5" s="1316" t="s">
        <v>2</v>
      </c>
      <c r="E5" s="1318" t="s">
        <v>2726</v>
      </c>
      <c r="F5" s="1318" t="s">
        <v>760</v>
      </c>
      <c r="G5" s="1318" t="s">
        <v>761</v>
      </c>
      <c r="H5" s="1318" t="s">
        <v>762</v>
      </c>
      <c r="I5" s="1322" t="s">
        <v>4409</v>
      </c>
      <c r="J5" s="1319" t="s">
        <v>4410</v>
      </c>
      <c r="K5" s="104"/>
      <c r="L5" s="104"/>
      <c r="M5" s="115"/>
    </row>
    <row r="6" spans="1:13" s="139" customFormat="1" ht="12.75" x14ac:dyDescent="0.25">
      <c r="A6" s="1041" t="s">
        <v>487</v>
      </c>
      <c r="B6" s="140" t="s">
        <v>1126</v>
      </c>
      <c r="C6" s="140" t="s">
        <v>1127</v>
      </c>
      <c r="D6" s="141" t="s">
        <v>1128</v>
      </c>
      <c r="E6" s="142">
        <v>2</v>
      </c>
      <c r="F6" s="140">
        <v>4</v>
      </c>
      <c r="G6" s="172">
        <f>F6*E6</f>
        <v>8</v>
      </c>
      <c r="H6" s="680" t="s">
        <v>3634</v>
      </c>
      <c r="I6" s="173"/>
      <c r="J6" s="1043">
        <f>ROUND(I6,2)*G6</f>
        <v>0</v>
      </c>
      <c r="K6" s="416"/>
      <c r="L6" s="144"/>
      <c r="M6" s="144"/>
    </row>
    <row r="7" spans="1:13" s="139" customFormat="1" ht="12.75" x14ac:dyDescent="0.25">
      <c r="A7" s="1042" t="s">
        <v>488</v>
      </c>
      <c r="B7" s="146" t="s">
        <v>1129</v>
      </c>
      <c r="C7" s="146" t="s">
        <v>1127</v>
      </c>
      <c r="D7" s="147" t="s">
        <v>1130</v>
      </c>
      <c r="E7" s="148">
        <v>2</v>
      </c>
      <c r="F7" s="146">
        <v>4</v>
      </c>
      <c r="G7" s="176">
        <f t="shared" ref="G7:G14" si="0">F7*E7</f>
        <v>8</v>
      </c>
      <c r="H7" s="681" t="s">
        <v>3634</v>
      </c>
      <c r="I7" s="173"/>
      <c r="J7" s="1043">
        <f t="shared" ref="J7:J14" si="1">ROUND(I7,2)*G7</f>
        <v>0</v>
      </c>
      <c r="K7" s="416"/>
      <c r="L7" s="144"/>
      <c r="M7" s="144"/>
    </row>
    <row r="8" spans="1:13" s="139" customFormat="1" ht="12.75" x14ac:dyDescent="0.25">
      <c r="A8" s="1042" t="s">
        <v>489</v>
      </c>
      <c r="B8" s="146" t="s">
        <v>1131</v>
      </c>
      <c r="C8" s="146" t="s">
        <v>1127</v>
      </c>
      <c r="D8" s="175" t="s">
        <v>1132</v>
      </c>
      <c r="E8" s="148">
        <v>2</v>
      </c>
      <c r="F8" s="146">
        <v>4</v>
      </c>
      <c r="G8" s="176">
        <f t="shared" si="0"/>
        <v>8</v>
      </c>
      <c r="H8" s="681" t="s">
        <v>3634</v>
      </c>
      <c r="I8" s="173"/>
      <c r="J8" s="1043">
        <f t="shared" si="1"/>
        <v>0</v>
      </c>
      <c r="K8" s="416"/>
      <c r="L8" s="144"/>
      <c r="M8" s="144"/>
    </row>
    <row r="9" spans="1:13" s="139" customFormat="1" ht="12.75" x14ac:dyDescent="0.25">
      <c r="A9" s="1042" t="s">
        <v>490</v>
      </c>
      <c r="B9" s="146" t="s">
        <v>1133</v>
      </c>
      <c r="C9" s="146" t="s">
        <v>1127</v>
      </c>
      <c r="D9" s="175" t="s">
        <v>315</v>
      </c>
      <c r="E9" s="148">
        <v>2</v>
      </c>
      <c r="F9" s="146">
        <v>4</v>
      </c>
      <c r="G9" s="176">
        <f t="shared" si="0"/>
        <v>8</v>
      </c>
      <c r="H9" s="681" t="s">
        <v>3634</v>
      </c>
      <c r="I9" s="173"/>
      <c r="J9" s="1043">
        <f t="shared" si="1"/>
        <v>0</v>
      </c>
      <c r="K9" s="416"/>
      <c r="L9" s="144"/>
      <c r="M9" s="144"/>
    </row>
    <row r="10" spans="1:13" s="139" customFormat="1" ht="12.75" x14ac:dyDescent="0.25">
      <c r="A10" s="1042" t="s">
        <v>491</v>
      </c>
      <c r="B10" s="146" t="s">
        <v>1134</v>
      </c>
      <c r="C10" s="146" t="s">
        <v>1127</v>
      </c>
      <c r="D10" s="147" t="s">
        <v>1135</v>
      </c>
      <c r="E10" s="148">
        <v>2</v>
      </c>
      <c r="F10" s="146">
        <v>4</v>
      </c>
      <c r="G10" s="176">
        <f t="shared" si="0"/>
        <v>8</v>
      </c>
      <c r="H10" s="681" t="s">
        <v>3634</v>
      </c>
      <c r="I10" s="173"/>
      <c r="J10" s="1043">
        <f t="shared" si="1"/>
        <v>0</v>
      </c>
      <c r="K10" s="416"/>
      <c r="L10" s="144"/>
      <c r="M10" s="144"/>
    </row>
    <row r="11" spans="1:13" s="139" customFormat="1" ht="12.75" x14ac:dyDescent="0.25">
      <c r="A11" s="1042" t="s">
        <v>492</v>
      </c>
      <c r="B11" s="146" t="s">
        <v>1136</v>
      </c>
      <c r="C11" s="146" t="s">
        <v>1127</v>
      </c>
      <c r="D11" s="175" t="s">
        <v>1137</v>
      </c>
      <c r="E11" s="148">
        <v>2</v>
      </c>
      <c r="F11" s="146">
        <v>4</v>
      </c>
      <c r="G11" s="176">
        <f t="shared" si="0"/>
        <v>8</v>
      </c>
      <c r="H11" s="681" t="s">
        <v>3634</v>
      </c>
      <c r="I11" s="173"/>
      <c r="J11" s="1043">
        <f t="shared" si="1"/>
        <v>0</v>
      </c>
      <c r="K11" s="416"/>
      <c r="L11" s="144"/>
      <c r="M11" s="144"/>
    </row>
    <row r="12" spans="1:13" s="139" customFormat="1" ht="12.75" x14ac:dyDescent="0.25">
      <c r="A12" s="1065" t="s">
        <v>493</v>
      </c>
      <c r="B12" s="389" t="s">
        <v>1138</v>
      </c>
      <c r="C12" s="389" t="s">
        <v>1127</v>
      </c>
      <c r="D12" s="240" t="s">
        <v>1139</v>
      </c>
      <c r="E12" s="391">
        <v>2</v>
      </c>
      <c r="F12" s="389">
        <v>4</v>
      </c>
      <c r="G12" s="392">
        <f t="shared" si="0"/>
        <v>8</v>
      </c>
      <c r="H12" s="682" t="s">
        <v>3634</v>
      </c>
      <c r="I12" s="173"/>
      <c r="J12" s="1043">
        <f t="shared" si="1"/>
        <v>0</v>
      </c>
      <c r="K12" s="416"/>
      <c r="L12" s="144"/>
      <c r="M12" s="144"/>
    </row>
    <row r="13" spans="1:13" s="139" customFormat="1" ht="12.75" x14ac:dyDescent="0.25">
      <c r="A13" s="1065" t="s">
        <v>494</v>
      </c>
      <c r="B13" s="389" t="s">
        <v>2627</v>
      </c>
      <c r="C13" s="389" t="s">
        <v>1127</v>
      </c>
      <c r="D13" s="240" t="s">
        <v>4185</v>
      </c>
      <c r="E13" s="391">
        <v>1</v>
      </c>
      <c r="F13" s="389">
        <v>4</v>
      </c>
      <c r="G13" s="392">
        <f t="shared" si="0"/>
        <v>4</v>
      </c>
      <c r="H13" s="682" t="s">
        <v>4186</v>
      </c>
      <c r="I13" s="1675" t="s">
        <v>19</v>
      </c>
      <c r="J13" s="1676"/>
      <c r="K13" s="416"/>
      <c r="L13" s="144"/>
      <c r="M13" s="144"/>
    </row>
    <row r="14" spans="1:13" s="139" customFormat="1" ht="13.5" thickBot="1" x14ac:dyDescent="0.3">
      <c r="A14" s="1044" t="s">
        <v>495</v>
      </c>
      <c r="B14" s="708" t="s">
        <v>2627</v>
      </c>
      <c r="C14" s="708" t="s">
        <v>1127</v>
      </c>
      <c r="D14" s="1058" t="s">
        <v>1189</v>
      </c>
      <c r="E14" s="709">
        <v>0.25</v>
      </c>
      <c r="F14" s="708">
        <v>4</v>
      </c>
      <c r="G14" s="710">
        <f t="shared" si="0"/>
        <v>1</v>
      </c>
      <c r="H14" s="711"/>
      <c r="I14" s="1066"/>
      <c r="J14" s="1047">
        <f t="shared" si="1"/>
        <v>0</v>
      </c>
      <c r="K14" s="206"/>
      <c r="L14" s="155"/>
      <c r="M14" s="155"/>
    </row>
    <row r="15" spans="1:13" ht="15.75" thickBot="1" x14ac:dyDescent="0.3">
      <c r="A15" s="154"/>
      <c r="B15" s="154"/>
      <c r="C15" s="139"/>
      <c r="D15" s="139"/>
      <c r="E15" s="139"/>
      <c r="F15" s="139"/>
      <c r="G15" s="153"/>
      <c r="H15" s="154"/>
      <c r="I15" s="1055" t="s">
        <v>76</v>
      </c>
      <c r="J15" s="1056">
        <f>SUM(J6:J12,J14)</f>
        <v>0</v>
      </c>
    </row>
    <row r="16" spans="1:13" ht="15" customHeight="1" x14ac:dyDescent="0.25">
      <c r="A16" s="163"/>
      <c r="B16" s="163"/>
      <c r="C16" s="1470"/>
      <c r="D16" s="1470"/>
      <c r="E16" s="1470"/>
      <c r="F16" s="1470"/>
    </row>
    <row r="17" spans="1:6" ht="15" customHeight="1" x14ac:dyDescent="0.25">
      <c r="A17" s="163"/>
      <c r="B17" s="163"/>
      <c r="C17" s="1470"/>
      <c r="D17" s="1470"/>
      <c r="E17" s="1470"/>
      <c r="F17" s="1470"/>
    </row>
    <row r="18" spans="1:6" ht="15" customHeight="1" x14ac:dyDescent="0.25">
      <c r="A18" s="163"/>
      <c r="B18" s="163"/>
      <c r="E18" s="133"/>
      <c r="F18" s="133"/>
    </row>
    <row r="19" spans="1:6" ht="15" customHeight="1" x14ac:dyDescent="0.25">
      <c r="A19" s="163"/>
      <c r="B19" s="163"/>
      <c r="E19" s="133"/>
      <c r="F19" s="133"/>
    </row>
    <row r="20" spans="1:6" ht="15" customHeight="1" x14ac:dyDescent="0.25">
      <c r="A20" s="163"/>
      <c r="B20" s="163"/>
      <c r="E20" s="133"/>
      <c r="F20" s="133"/>
    </row>
    <row r="21" spans="1:6" ht="15" customHeight="1" x14ac:dyDescent="0.25">
      <c r="A21" s="163"/>
      <c r="B21" s="163"/>
      <c r="E21" s="133"/>
      <c r="F21" s="133"/>
    </row>
    <row r="22" spans="1:6" ht="15" customHeight="1" x14ac:dyDescent="0.25">
      <c r="A22" s="163"/>
      <c r="B22" s="163"/>
      <c r="E22" s="133"/>
      <c r="F22" s="133"/>
    </row>
    <row r="23" spans="1:6" ht="15" customHeight="1" x14ac:dyDescent="0.25">
      <c r="A23" s="163"/>
      <c r="B23" s="163"/>
      <c r="E23" s="133"/>
      <c r="F23" s="133"/>
    </row>
    <row r="24" spans="1:6" ht="15" customHeight="1" x14ac:dyDescent="0.25">
      <c r="A24" s="163"/>
      <c r="B24" s="163"/>
      <c r="D24" s="163"/>
      <c r="E24" s="163"/>
      <c r="F24" s="163"/>
    </row>
    <row r="25" spans="1:6" ht="15" customHeight="1" x14ac:dyDescent="0.25">
      <c r="A25" s="163"/>
      <c r="B25" s="163"/>
      <c r="D25" s="163"/>
      <c r="E25" s="163"/>
      <c r="F25" s="163"/>
    </row>
    <row r="26" spans="1:6" ht="15" customHeight="1" x14ac:dyDescent="0.25">
      <c r="A26" s="163"/>
      <c r="B26" s="163"/>
      <c r="D26" s="163"/>
      <c r="E26" s="163"/>
      <c r="F26" s="163"/>
    </row>
    <row r="27" spans="1:6" ht="15" customHeight="1" x14ac:dyDescent="0.25">
      <c r="A27" s="163"/>
      <c r="B27" s="163"/>
      <c r="D27" s="163"/>
      <c r="E27" s="163"/>
      <c r="F27" s="163"/>
    </row>
    <row r="28" spans="1:6" ht="15" customHeight="1" x14ac:dyDescent="0.25">
      <c r="A28" s="163"/>
      <c r="B28" s="163"/>
      <c r="D28" s="163"/>
      <c r="E28" s="163"/>
      <c r="F28" s="163"/>
    </row>
    <row r="29" spans="1:6" ht="15" customHeight="1" x14ac:dyDescent="0.25">
      <c r="A29" s="163"/>
      <c r="B29" s="163"/>
      <c r="C29" s="1470"/>
      <c r="D29" s="1470"/>
      <c r="E29" s="1470"/>
      <c r="F29" s="1470"/>
    </row>
    <row r="30" spans="1:6" ht="15" customHeight="1" x14ac:dyDescent="0.25">
      <c r="A30" s="163"/>
      <c r="B30" s="163"/>
      <c r="C30" s="1470"/>
      <c r="D30" s="1470"/>
      <c r="E30" s="1470"/>
      <c r="F30" s="1470"/>
    </row>
    <row r="31" spans="1:6" ht="15" customHeight="1" x14ac:dyDescent="0.25">
      <c r="A31" s="163"/>
      <c r="B31" s="163"/>
      <c r="C31" s="1475"/>
      <c r="D31" s="1475"/>
      <c r="E31" s="1475"/>
      <c r="F31" s="1475"/>
    </row>
    <row r="32" spans="1:6" ht="15" customHeight="1" x14ac:dyDescent="0.25">
      <c r="A32" s="1469"/>
      <c r="B32" s="1469"/>
      <c r="C32" s="1795"/>
      <c r="D32" s="1795"/>
      <c r="E32" s="1474"/>
      <c r="F32" s="1474"/>
    </row>
    <row r="33" spans="1:6" x14ac:dyDescent="0.25">
      <c r="A33" s="163"/>
      <c r="B33" s="163"/>
      <c r="C33" s="1475"/>
      <c r="D33" s="1470"/>
      <c r="E33" s="1470"/>
      <c r="F33" s="1470"/>
    </row>
    <row r="34" spans="1:6" x14ac:dyDescent="0.25">
      <c r="A34" s="163"/>
      <c r="B34" s="163"/>
      <c r="C34" s="1475"/>
      <c r="D34" s="163"/>
      <c r="E34" s="163"/>
      <c r="F34" s="163"/>
    </row>
    <row r="35" spans="1:6" x14ac:dyDescent="0.25">
      <c r="A35" s="163"/>
      <c r="B35" s="163"/>
      <c r="C35" s="1475"/>
      <c r="D35" s="163"/>
      <c r="E35" s="163"/>
      <c r="F35" s="163"/>
    </row>
    <row r="36" spans="1:6" x14ac:dyDescent="0.25">
      <c r="A36" s="163"/>
      <c r="B36" s="163"/>
      <c r="C36" s="1475"/>
      <c r="D36" s="163"/>
      <c r="E36" s="163"/>
      <c r="F36" s="163"/>
    </row>
    <row r="37" spans="1:6" x14ac:dyDescent="0.25">
      <c r="A37" s="163"/>
      <c r="B37" s="163"/>
      <c r="C37" s="1475"/>
      <c r="D37" s="163"/>
      <c r="E37" s="163"/>
      <c r="F37" s="163"/>
    </row>
    <row r="38" spans="1:6" x14ac:dyDescent="0.25">
      <c r="A38" s="163"/>
      <c r="B38" s="163"/>
      <c r="C38" s="1475"/>
      <c r="D38" s="163"/>
      <c r="E38" s="163"/>
      <c r="F38" s="163"/>
    </row>
    <row r="39" spans="1:6" x14ac:dyDescent="0.25">
      <c r="A39" s="163"/>
      <c r="B39" s="163"/>
      <c r="C39" s="1475"/>
      <c r="D39" s="163"/>
      <c r="E39" s="163"/>
      <c r="F39" s="163"/>
    </row>
    <row r="40" spans="1:6" x14ac:dyDescent="0.25">
      <c r="A40" s="163"/>
      <c r="B40" s="163"/>
      <c r="C40" s="1475"/>
      <c r="D40" s="163"/>
      <c r="E40" s="163"/>
      <c r="F40" s="163"/>
    </row>
    <row r="41" spans="1:6" x14ac:dyDescent="0.25">
      <c r="A41" s="163"/>
      <c r="B41" s="163"/>
      <c r="C41" s="1796"/>
      <c r="D41" s="1796"/>
      <c r="E41" s="1475"/>
      <c r="F41" s="1475"/>
    </row>
    <row r="42" spans="1:6" x14ac:dyDescent="0.25">
      <c r="D42" s="163"/>
      <c r="E42" s="1475"/>
      <c r="F42" s="1475"/>
    </row>
    <row r="43" spans="1:6" x14ac:dyDescent="0.25">
      <c r="D43" s="163"/>
      <c r="E43" s="163"/>
      <c r="F43" s="163"/>
    </row>
  </sheetData>
  <sheetProtection algorithmName="SHA-512" hashValue="isJY8LQQY3OOfexaGnc9PlAUYgl47Ta4HGR146B01K934dqGl07QHsFWbJWloiSCtA8YP9DYMEYLazPYksDLMQ==" saltValue="6ROKxEW2gr6AmPp57EhrYg==" spinCount="100000" sheet="1" objects="1" scenarios="1" sort="0" autoFilter="0" pivotTables="0"/>
  <mergeCells count="8">
    <mergeCell ref="C32:D32"/>
    <mergeCell ref="C41:D41"/>
    <mergeCell ref="A1:D1"/>
    <mergeCell ref="E1:J1"/>
    <mergeCell ref="A2:J2"/>
    <mergeCell ref="A3:J3"/>
    <mergeCell ref="A4:J4"/>
    <mergeCell ref="I13:J13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3">
    <tabColor rgb="FFFF0000"/>
    <pageSetUpPr fitToPage="1"/>
  </sheetPr>
  <dimension ref="A1:H28"/>
  <sheetViews>
    <sheetView workbookViewId="0">
      <selection activeCell="A3" sqref="A3"/>
    </sheetView>
  </sheetViews>
  <sheetFormatPr defaultColWidth="9.140625" defaultRowHeight="15" outlineLevelRow="1" x14ac:dyDescent="0.25"/>
  <cols>
    <col min="1" max="1" width="8.7109375" style="223" customWidth="1"/>
    <col min="2" max="2" width="12.7109375" style="223" customWidth="1"/>
    <col min="3" max="3" width="50.7109375" style="223" customWidth="1"/>
    <col min="4" max="4" width="20.7109375" style="223" customWidth="1"/>
    <col min="5" max="5" width="15.42578125" style="223" customWidth="1"/>
    <col min="6" max="6" width="16.7109375" style="223" bestFit="1" customWidth="1"/>
    <col min="7" max="7" width="12.7109375" style="223" customWidth="1"/>
    <col min="8" max="16384" width="9.140625" style="223"/>
  </cols>
  <sheetData>
    <row r="1" spans="1:8" ht="54" customHeight="1" x14ac:dyDescent="0.25">
      <c r="A1" s="1797"/>
      <c r="B1" s="1797"/>
      <c r="C1" s="1797"/>
      <c r="D1" s="1797"/>
      <c r="E1" s="164"/>
      <c r="F1" s="222"/>
      <c r="G1" s="222"/>
      <c r="H1" s="164"/>
    </row>
    <row r="2" spans="1:8" ht="15.75" customHeight="1" x14ac:dyDescent="0.25">
      <c r="A2" s="1540" t="s">
        <v>828</v>
      </c>
      <c r="B2" s="1540"/>
      <c r="C2" s="1540"/>
      <c r="D2" s="1540"/>
      <c r="F2" s="222"/>
      <c r="G2" s="222"/>
    </row>
    <row r="3" spans="1:8" ht="15" customHeight="1" x14ac:dyDescent="0.25">
      <c r="C3" s="224"/>
      <c r="F3" s="222"/>
      <c r="G3" s="222"/>
    </row>
    <row r="4" spans="1:8" ht="15" customHeight="1" x14ac:dyDescent="0.25">
      <c r="A4" s="1540" t="s">
        <v>2768</v>
      </c>
      <c r="B4" s="1540"/>
      <c r="C4" s="1540"/>
      <c r="D4" s="1540"/>
    </row>
    <row r="5" spans="1:8" ht="15" customHeight="1" thickBot="1" x14ac:dyDescent="0.3">
      <c r="C5" s="224"/>
    </row>
    <row r="6" spans="1:8" ht="15" customHeight="1" thickTop="1" thickBot="1" x14ac:dyDescent="0.3">
      <c r="A6" s="225"/>
      <c r="B6" s="225"/>
      <c r="C6" s="458"/>
      <c r="D6" s="225"/>
    </row>
    <row r="7" spans="1:8" s="244" customFormat="1" ht="39.950000000000003" customHeight="1" x14ac:dyDescent="0.25">
      <c r="A7" s="1067" t="s">
        <v>2652</v>
      </c>
      <c r="B7" s="1068" t="s">
        <v>968</v>
      </c>
      <c r="C7" s="1069" t="s">
        <v>969</v>
      </c>
      <c r="D7" s="1022" t="s">
        <v>979</v>
      </c>
    </row>
    <row r="8" spans="1:8" s="244" customFormat="1" ht="15" customHeight="1" outlineLevel="1" x14ac:dyDescent="0.25">
      <c r="A8" s="1070" t="s">
        <v>2653</v>
      </c>
      <c r="B8" s="438" t="s">
        <v>1140</v>
      </c>
      <c r="C8" s="228" t="s">
        <v>971</v>
      </c>
      <c r="D8" s="1071">
        <f>'Príloha č.5.3.1 - M-JI STV'!J16</f>
        <v>0</v>
      </c>
      <c r="E8" s="245"/>
    </row>
    <row r="9" spans="1:8" s="244" customFormat="1" ht="15" customHeight="1" outlineLevel="1" x14ac:dyDescent="0.25">
      <c r="A9" s="1070" t="s">
        <v>2654</v>
      </c>
      <c r="B9" s="438" t="s">
        <v>1141</v>
      </c>
      <c r="C9" s="228" t="s">
        <v>1142</v>
      </c>
      <c r="D9" s="1071">
        <f>'Príloha č.5.3.2 - M-JI TD'!J33</f>
        <v>0</v>
      </c>
      <c r="E9" s="245"/>
    </row>
    <row r="10" spans="1:8" s="244" customFormat="1" ht="15" customHeight="1" outlineLevel="1" x14ac:dyDescent="0.25">
      <c r="A10" s="1070" t="s">
        <v>2655</v>
      </c>
      <c r="B10" s="438" t="s">
        <v>1143</v>
      </c>
      <c r="C10" s="228" t="s">
        <v>1144</v>
      </c>
      <c r="D10" s="1071">
        <f>'Príloha č.5.3.3 - M-JI PDZ'!J23</f>
        <v>0</v>
      </c>
      <c r="E10" s="245"/>
    </row>
    <row r="11" spans="1:8" s="244" customFormat="1" ht="15" customHeight="1" outlineLevel="1" x14ac:dyDescent="0.25">
      <c r="A11" s="1070" t="s">
        <v>2656</v>
      </c>
      <c r="B11" s="438" t="s">
        <v>1145</v>
      </c>
      <c r="C11" s="228" t="s">
        <v>1146</v>
      </c>
      <c r="D11" s="1071">
        <f>'Príloha č.5.3.4 - M-JI RNR'!J26</f>
        <v>0</v>
      </c>
      <c r="E11" s="245"/>
    </row>
    <row r="12" spans="1:8" s="244" customFormat="1" ht="15" customHeight="1" outlineLevel="1" x14ac:dyDescent="0.25">
      <c r="A12" s="1070" t="s">
        <v>2657</v>
      </c>
      <c r="B12" s="438" t="s">
        <v>1147</v>
      </c>
      <c r="C12" s="228" t="s">
        <v>977</v>
      </c>
      <c r="D12" s="1071">
        <f>'Príloha č.5.3.5 - M-JI TU'!J41</f>
        <v>0</v>
      </c>
      <c r="E12" s="245"/>
    </row>
    <row r="13" spans="1:8" s="244" customFormat="1" ht="15" customHeight="1" outlineLevel="1" thickBot="1" x14ac:dyDescent="0.3">
      <c r="A13" s="1072" t="s">
        <v>2658</v>
      </c>
      <c r="B13" s="1073" t="s">
        <v>1148</v>
      </c>
      <c r="C13" s="1074" t="s">
        <v>1149</v>
      </c>
      <c r="D13" s="1075">
        <f>'Príloha č.5.3.6 - M-JI EZ'!J15</f>
        <v>0</v>
      </c>
      <c r="E13" s="245"/>
    </row>
    <row r="14" spans="1:8" s="244" customFormat="1" ht="15" customHeight="1" thickBot="1" x14ac:dyDescent="0.3">
      <c r="A14" s="433"/>
      <c r="B14" s="433"/>
      <c r="C14" s="1076" t="s">
        <v>76</v>
      </c>
      <c r="D14" s="1077">
        <f>SUM(D8:D13)</f>
        <v>0</v>
      </c>
      <c r="E14" s="245"/>
      <c r="F14" s="247"/>
    </row>
    <row r="15" spans="1:8" ht="15" customHeight="1" thickBot="1" x14ac:dyDescent="0.3">
      <c r="A15" s="226"/>
      <c r="B15" s="226"/>
      <c r="C15" s="226"/>
      <c r="D15" s="226"/>
    </row>
    <row r="16" spans="1:8" ht="15" customHeight="1" thickTop="1" x14ac:dyDescent="0.25">
      <c r="A16" s="225"/>
      <c r="B16" s="225"/>
      <c r="C16" s="225"/>
      <c r="D16" s="225"/>
      <c r="E16" s="227"/>
    </row>
    <row r="17" spans="5:5" ht="15" customHeight="1" x14ac:dyDescent="0.25">
      <c r="E17" s="230"/>
    </row>
    <row r="18" spans="5:5" ht="15" customHeight="1" x14ac:dyDescent="0.25"/>
    <row r="19" spans="5:5" ht="15" customHeight="1" x14ac:dyDescent="0.25"/>
    <row r="20" spans="5:5" ht="15" customHeight="1" x14ac:dyDescent="0.25"/>
    <row r="21" spans="5:5" ht="15" customHeight="1" x14ac:dyDescent="0.25"/>
    <row r="22" spans="5:5" ht="15" customHeight="1" x14ac:dyDescent="0.25"/>
    <row r="23" spans="5:5" ht="15" customHeight="1" x14ac:dyDescent="0.25"/>
    <row r="24" spans="5:5" ht="15" customHeight="1" x14ac:dyDescent="0.25"/>
    <row r="25" spans="5:5" ht="15" customHeight="1" x14ac:dyDescent="0.25"/>
    <row r="26" spans="5:5" ht="15" customHeight="1" x14ac:dyDescent="0.25"/>
    <row r="27" spans="5:5" ht="15" customHeight="1" x14ac:dyDescent="0.25"/>
    <row r="28" spans="5:5" ht="15" customHeight="1" x14ac:dyDescent="0.25"/>
  </sheetData>
  <sheetProtection algorithmName="SHA-512" hashValue="DPuYv1KnDBg4r172UfxIfSe0hq2bbPm8qBKgXl/3frSGezNWFD8yeRQXk/5qgrvI68jJZx6iVAPet+vr6gnekw==" saltValue="Zy7l60GC9HfrSOkGg8/a6A==" spinCount="100000" sheet="1" objects="1" scenarios="1" sort="0" autoFilter="0" pivotTables="0"/>
  <mergeCells count="3">
    <mergeCell ref="A1:D1"/>
    <mergeCell ref="A2:D2"/>
    <mergeCell ref="A4:D4"/>
  </mergeCells>
  <printOptions horizontalCentered="1"/>
  <pageMargins left="0.59055118110236227" right="0.59055118110236227" top="0.59055118110236227" bottom="0.59055118110236227" header="0.19685039370078741" footer="0.19685039370078741"/>
  <pageSetup paperSize="9" scale="97" fitToHeight="0" orientation="portrait" r:id="rId1"/>
  <headerFooter>
    <oddFooter>Strana &amp;P z &amp;N</oddFooter>
  </headerFooter>
  <ignoredErrors>
    <ignoredError sqref="A8:A13" twoDigitTextYear="1"/>
  </ignoredErrors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4">
    <tabColor rgb="FFFF0000"/>
    <pageSetUpPr fitToPage="1"/>
  </sheetPr>
  <dimension ref="A1:P34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33" customWidth="1"/>
    <col min="2" max="2" width="10.7109375" style="133" customWidth="1"/>
    <col min="3" max="3" width="12.7109375" style="133" customWidth="1"/>
    <col min="4" max="4" width="70.7109375" style="133" customWidth="1"/>
    <col min="5" max="6" width="8.7109375" style="162" customWidth="1"/>
    <col min="7" max="7" width="13.7109375" style="163" customWidth="1"/>
    <col min="8" max="8" width="15.7109375" style="163" customWidth="1"/>
    <col min="9" max="9" width="14.7109375" style="133" customWidth="1"/>
    <col min="10" max="10" width="15.7109375" style="133" customWidth="1"/>
    <col min="11" max="11" width="10.42578125" style="133" customWidth="1"/>
    <col min="12" max="12" width="16.85546875" style="133" customWidth="1"/>
    <col min="13" max="13" width="17.7109375" style="133" customWidth="1"/>
    <col min="14" max="16384" width="9.140625" style="133"/>
  </cols>
  <sheetData>
    <row r="1" spans="1:16" ht="54" customHeight="1" x14ac:dyDescent="0.25">
      <c r="A1" s="1770"/>
      <c r="B1" s="1770"/>
      <c r="C1" s="1770"/>
      <c r="D1" s="1770"/>
      <c r="E1" s="1768" t="s">
        <v>2680</v>
      </c>
      <c r="F1" s="1768"/>
      <c r="G1" s="1768"/>
      <c r="H1" s="1768"/>
      <c r="I1" s="1768"/>
      <c r="J1" s="1768"/>
    </row>
    <row r="2" spans="1:16" ht="15.75" customHeight="1" x14ac:dyDescent="0.25">
      <c r="A2" s="1540" t="s">
        <v>1160</v>
      </c>
      <c r="B2" s="1540"/>
      <c r="C2" s="1540"/>
      <c r="D2" s="1540"/>
      <c r="E2" s="1540"/>
      <c r="F2" s="1540"/>
      <c r="G2" s="1540"/>
      <c r="H2" s="1540"/>
      <c r="I2" s="1540"/>
      <c r="J2" s="1540"/>
    </row>
    <row r="3" spans="1:16" ht="15.75" customHeight="1" x14ac:dyDescent="0.25">
      <c r="A3" s="1540" t="s">
        <v>980</v>
      </c>
      <c r="B3" s="1540"/>
      <c r="C3" s="1540"/>
      <c r="D3" s="1540"/>
      <c r="E3" s="1540"/>
      <c r="F3" s="1540"/>
      <c r="G3" s="1540"/>
      <c r="H3" s="1540"/>
      <c r="I3" s="1540"/>
      <c r="J3" s="1540"/>
      <c r="L3" s="134"/>
      <c r="M3" s="135"/>
    </row>
    <row r="4" spans="1:16" ht="15" customHeight="1" thickBot="1" x14ac:dyDescent="0.3">
      <c r="A4" s="1798"/>
      <c r="B4" s="1798"/>
      <c r="C4" s="1798"/>
      <c r="D4" s="1798"/>
      <c r="E4" s="1798"/>
      <c r="F4" s="1798"/>
      <c r="G4" s="1798"/>
      <c r="H4" s="1798"/>
      <c r="I4" s="1798"/>
      <c r="J4" s="1798"/>
      <c r="K4" s="136"/>
      <c r="L4" s="137"/>
    </row>
    <row r="5" spans="1:16" s="181" customFormat="1" ht="60" customHeight="1" thickBot="1" x14ac:dyDescent="0.25">
      <c r="A5" s="1323" t="s">
        <v>486</v>
      </c>
      <c r="B5" s="1324" t="s">
        <v>0</v>
      </c>
      <c r="C5" s="1325" t="s">
        <v>1</v>
      </c>
      <c r="D5" s="1324" t="s">
        <v>2</v>
      </c>
      <c r="E5" s="1326" t="s">
        <v>2726</v>
      </c>
      <c r="F5" s="1326" t="s">
        <v>760</v>
      </c>
      <c r="G5" s="1326" t="s">
        <v>761</v>
      </c>
      <c r="H5" s="1326" t="s">
        <v>762</v>
      </c>
      <c r="I5" s="1327" t="s">
        <v>4409</v>
      </c>
      <c r="J5" s="1328" t="s">
        <v>4410</v>
      </c>
      <c r="K5" s="120"/>
      <c r="L5" s="120"/>
      <c r="M5" s="121"/>
      <c r="N5" s="231"/>
      <c r="O5" s="231"/>
      <c r="P5" s="231"/>
    </row>
    <row r="6" spans="1:16" s="181" customFormat="1" ht="12.75" x14ac:dyDescent="0.2">
      <c r="A6" s="1041" t="s">
        <v>487</v>
      </c>
      <c r="B6" s="140" t="s">
        <v>981</v>
      </c>
      <c r="C6" s="140" t="s">
        <v>1150</v>
      </c>
      <c r="D6" s="141" t="s">
        <v>1151</v>
      </c>
      <c r="E6" s="142">
        <v>1</v>
      </c>
      <c r="F6" s="140">
        <v>6</v>
      </c>
      <c r="G6" s="143">
        <f>F6*E6</f>
        <v>6</v>
      </c>
      <c r="H6" s="680" t="s">
        <v>3633</v>
      </c>
      <c r="I6" s="173"/>
      <c r="J6" s="1043">
        <f>ROUND(I6,2)*G6</f>
        <v>0</v>
      </c>
      <c r="K6" s="419"/>
      <c r="L6" s="232"/>
      <c r="M6" s="233"/>
    </row>
    <row r="7" spans="1:16" s="181" customFormat="1" ht="12.75" x14ac:dyDescent="0.2">
      <c r="A7" s="1042" t="s">
        <v>488</v>
      </c>
      <c r="B7" s="146" t="s">
        <v>984</v>
      </c>
      <c r="C7" s="146" t="s">
        <v>1150</v>
      </c>
      <c r="D7" s="147" t="s">
        <v>1152</v>
      </c>
      <c r="E7" s="148">
        <v>1</v>
      </c>
      <c r="F7" s="146">
        <v>6</v>
      </c>
      <c r="G7" s="149">
        <f t="shared" ref="G7:G14" si="0">F7*E7</f>
        <v>6</v>
      </c>
      <c r="H7" s="681" t="s">
        <v>3633</v>
      </c>
      <c r="I7" s="173"/>
      <c r="J7" s="1043">
        <f t="shared" ref="J7:J14" si="1">ROUND(I7,2)*G7</f>
        <v>0</v>
      </c>
      <c r="K7" s="419"/>
      <c r="L7" s="232"/>
      <c r="M7" s="233"/>
    </row>
    <row r="8" spans="1:16" s="181" customFormat="1" ht="12.75" x14ac:dyDescent="0.2">
      <c r="A8" s="1042" t="s">
        <v>489</v>
      </c>
      <c r="B8" s="146" t="s">
        <v>985</v>
      </c>
      <c r="C8" s="146" t="s">
        <v>1150</v>
      </c>
      <c r="D8" s="147" t="s">
        <v>1153</v>
      </c>
      <c r="E8" s="148">
        <v>1</v>
      </c>
      <c r="F8" s="146">
        <v>6</v>
      </c>
      <c r="G8" s="149">
        <f t="shared" si="0"/>
        <v>6</v>
      </c>
      <c r="H8" s="681" t="s">
        <v>3633</v>
      </c>
      <c r="I8" s="173"/>
      <c r="J8" s="1043">
        <f t="shared" si="1"/>
        <v>0</v>
      </c>
      <c r="K8" s="419"/>
      <c r="L8" s="232"/>
      <c r="M8" s="233"/>
    </row>
    <row r="9" spans="1:16" s="181" customFormat="1" ht="12.75" x14ac:dyDescent="0.2">
      <c r="A9" s="1042" t="s">
        <v>490</v>
      </c>
      <c r="B9" s="146" t="s">
        <v>986</v>
      </c>
      <c r="C9" s="146" t="s">
        <v>1150</v>
      </c>
      <c r="D9" s="147" t="s">
        <v>1154</v>
      </c>
      <c r="E9" s="148">
        <v>1</v>
      </c>
      <c r="F9" s="146">
        <v>6</v>
      </c>
      <c r="G9" s="149">
        <f t="shared" si="0"/>
        <v>6</v>
      </c>
      <c r="H9" s="681" t="s">
        <v>3633</v>
      </c>
      <c r="I9" s="173"/>
      <c r="J9" s="1043">
        <f t="shared" si="1"/>
        <v>0</v>
      </c>
      <c r="K9" s="419"/>
      <c r="L9" s="232"/>
      <c r="M9" s="233"/>
    </row>
    <row r="10" spans="1:16" s="181" customFormat="1" ht="12.75" x14ac:dyDescent="0.2">
      <c r="A10" s="1042" t="s">
        <v>491</v>
      </c>
      <c r="B10" s="146" t="s">
        <v>987</v>
      </c>
      <c r="C10" s="146" t="s">
        <v>1150</v>
      </c>
      <c r="D10" s="147" t="s">
        <v>1155</v>
      </c>
      <c r="E10" s="148">
        <v>1</v>
      </c>
      <c r="F10" s="146">
        <v>6</v>
      </c>
      <c r="G10" s="149">
        <f t="shared" si="0"/>
        <v>6</v>
      </c>
      <c r="H10" s="681" t="s">
        <v>3633</v>
      </c>
      <c r="I10" s="173"/>
      <c r="J10" s="1043">
        <f t="shared" si="1"/>
        <v>0</v>
      </c>
      <c r="K10" s="419"/>
      <c r="L10" s="232"/>
      <c r="M10" s="233"/>
    </row>
    <row r="11" spans="1:16" s="181" customFormat="1" ht="12.75" x14ac:dyDescent="0.2">
      <c r="A11" s="1042" t="s">
        <v>492</v>
      </c>
      <c r="B11" s="146" t="s">
        <v>989</v>
      </c>
      <c r="C11" s="146" t="s">
        <v>1150</v>
      </c>
      <c r="D11" s="147" t="s">
        <v>1156</v>
      </c>
      <c r="E11" s="148">
        <v>1</v>
      </c>
      <c r="F11" s="146">
        <v>6</v>
      </c>
      <c r="G11" s="149">
        <f t="shared" si="0"/>
        <v>6</v>
      </c>
      <c r="H11" s="681" t="s">
        <v>3633</v>
      </c>
      <c r="I11" s="173"/>
      <c r="J11" s="1043">
        <f t="shared" si="1"/>
        <v>0</v>
      </c>
      <c r="K11" s="419"/>
      <c r="L11" s="232"/>
      <c r="M11" s="233"/>
    </row>
    <row r="12" spans="1:16" s="181" customFormat="1" ht="12.75" x14ac:dyDescent="0.2">
      <c r="A12" s="1042" t="s">
        <v>493</v>
      </c>
      <c r="B12" s="146" t="s">
        <v>991</v>
      </c>
      <c r="C12" s="146" t="s">
        <v>1150</v>
      </c>
      <c r="D12" s="147" t="s">
        <v>1157</v>
      </c>
      <c r="E12" s="148">
        <v>1</v>
      </c>
      <c r="F12" s="146">
        <v>6</v>
      </c>
      <c r="G12" s="149">
        <f t="shared" si="0"/>
        <v>6</v>
      </c>
      <c r="H12" s="681" t="s">
        <v>3633</v>
      </c>
      <c r="I12" s="173"/>
      <c r="J12" s="1043">
        <f t="shared" si="1"/>
        <v>0</v>
      </c>
      <c r="K12" s="419"/>
      <c r="L12" s="232"/>
      <c r="M12" s="233"/>
    </row>
    <row r="13" spans="1:16" s="181" customFormat="1" ht="12.75" x14ac:dyDescent="0.2">
      <c r="A13" s="1042" t="s">
        <v>494</v>
      </c>
      <c r="B13" s="146" t="s">
        <v>993</v>
      </c>
      <c r="C13" s="146" t="s">
        <v>1150</v>
      </c>
      <c r="D13" s="147" t="s">
        <v>1158</v>
      </c>
      <c r="E13" s="148">
        <v>1</v>
      </c>
      <c r="F13" s="146">
        <v>6</v>
      </c>
      <c r="G13" s="149">
        <f t="shared" si="0"/>
        <v>6</v>
      </c>
      <c r="H13" s="681" t="s">
        <v>3633</v>
      </c>
      <c r="I13" s="173"/>
      <c r="J13" s="1043">
        <f t="shared" si="1"/>
        <v>0</v>
      </c>
      <c r="K13" s="419"/>
      <c r="L13" s="232"/>
      <c r="M13" s="233"/>
    </row>
    <row r="14" spans="1:16" s="181" customFormat="1" ht="13.5" thickBot="1" x14ac:dyDescent="0.25">
      <c r="A14" s="1044" t="s">
        <v>495</v>
      </c>
      <c r="B14" s="708" t="s">
        <v>995</v>
      </c>
      <c r="C14" s="708" t="s">
        <v>1150</v>
      </c>
      <c r="D14" s="714" t="s">
        <v>1159</v>
      </c>
      <c r="E14" s="709">
        <v>1</v>
      </c>
      <c r="F14" s="708">
        <v>6</v>
      </c>
      <c r="G14" s="1045">
        <f t="shared" si="0"/>
        <v>6</v>
      </c>
      <c r="H14" s="711" t="s">
        <v>3633</v>
      </c>
      <c r="I14" s="1066"/>
      <c r="J14" s="1047">
        <f t="shared" si="1"/>
        <v>0</v>
      </c>
      <c r="K14" s="419"/>
      <c r="L14" s="232"/>
      <c r="M14" s="233"/>
    </row>
    <row r="15" spans="1:16" s="181" customFormat="1" ht="13.5" thickBot="1" x14ac:dyDescent="0.25">
      <c r="A15" s="139"/>
      <c r="B15" s="139"/>
      <c r="C15" s="139"/>
      <c r="D15" s="152"/>
      <c r="E15" s="139"/>
      <c r="F15" s="139"/>
      <c r="G15" s="153"/>
      <c r="H15" s="154"/>
      <c r="I15" s="585" t="s">
        <v>76</v>
      </c>
      <c r="J15" s="586">
        <f>SUM(J6:J14)</f>
        <v>0</v>
      </c>
      <c r="K15" s="420"/>
      <c r="L15" s="234"/>
      <c r="M15" s="235"/>
    </row>
    <row r="16" spans="1:16" ht="15" customHeight="1" x14ac:dyDescent="0.25">
      <c r="D16" s="157"/>
      <c r="E16" s="158"/>
      <c r="F16" s="158"/>
      <c r="G16" s="159"/>
      <c r="H16" s="160"/>
      <c r="M16" s="135"/>
    </row>
    <row r="17" spans="1:6" ht="15" customHeight="1" x14ac:dyDescent="0.25">
      <c r="A17" s="161"/>
      <c r="B17" s="161"/>
      <c r="C17" s="1472"/>
      <c r="D17" s="157"/>
    </row>
    <row r="18" spans="1:6" ht="15" customHeight="1" x14ac:dyDescent="0.25">
      <c r="A18" s="164"/>
      <c r="B18" s="164"/>
      <c r="C18" s="165"/>
      <c r="D18" s="157"/>
    </row>
    <row r="19" spans="1:6" ht="15" customHeight="1" x14ac:dyDescent="0.25">
      <c r="A19" s="164"/>
      <c r="B19" s="164"/>
      <c r="C19" s="165"/>
      <c r="D19" s="157"/>
    </row>
    <row r="20" spans="1:6" ht="15" customHeight="1" x14ac:dyDescent="0.25">
      <c r="A20" s="164"/>
      <c r="B20" s="164"/>
      <c r="C20" s="165"/>
      <c r="D20" s="157"/>
    </row>
    <row r="21" spans="1:6" ht="15" customHeight="1" x14ac:dyDescent="0.25">
      <c r="A21" s="164"/>
      <c r="B21" s="164"/>
      <c r="C21" s="165"/>
      <c r="D21" s="157"/>
    </row>
    <row r="22" spans="1:6" ht="15" customHeight="1" x14ac:dyDescent="0.25">
      <c r="A22" s="164"/>
      <c r="B22" s="164"/>
      <c r="C22" s="165"/>
      <c r="D22" s="157"/>
    </row>
    <row r="23" spans="1:6" ht="15" customHeight="1" x14ac:dyDescent="0.25">
      <c r="A23" s="164"/>
      <c r="B23" s="164"/>
      <c r="C23" s="166"/>
      <c r="D23" s="157"/>
    </row>
    <row r="24" spans="1:6" ht="15" customHeight="1" x14ac:dyDescent="0.25">
      <c r="A24" s="164"/>
      <c r="B24" s="164"/>
      <c r="C24" s="165"/>
      <c r="D24" s="157"/>
    </row>
    <row r="25" spans="1:6" ht="15" customHeight="1" x14ac:dyDescent="0.25">
      <c r="A25" s="164"/>
      <c r="B25" s="164"/>
      <c r="C25" s="165"/>
      <c r="D25" s="1471"/>
    </row>
    <row r="26" spans="1:6" ht="15" customHeight="1" x14ac:dyDescent="0.25">
      <c r="A26" s="164"/>
      <c r="B26" s="164"/>
      <c r="C26" s="165"/>
    </row>
    <row r="27" spans="1:6" ht="15" customHeight="1" x14ac:dyDescent="0.25">
      <c r="A27" s="164"/>
      <c r="B27" s="164"/>
      <c r="C27" s="1475"/>
      <c r="E27" s="133"/>
      <c r="F27" s="133"/>
    </row>
    <row r="28" spans="1:6" ht="15" customHeight="1" x14ac:dyDescent="0.25">
      <c r="A28" s="164"/>
      <c r="B28" s="164"/>
      <c r="C28" s="165"/>
      <c r="E28" s="133"/>
      <c r="F28" s="133"/>
    </row>
    <row r="29" spans="1:6" ht="15" customHeight="1" x14ac:dyDescent="0.25">
      <c r="A29" s="164"/>
      <c r="B29" s="164"/>
      <c r="C29" s="167"/>
      <c r="E29" s="133"/>
      <c r="F29" s="133"/>
    </row>
    <row r="30" spans="1:6" ht="15" customHeight="1" x14ac:dyDescent="0.25">
      <c r="A30" s="164"/>
      <c r="B30" s="164"/>
      <c r="C30" s="168"/>
      <c r="E30" s="133"/>
      <c r="F30" s="133"/>
    </row>
    <row r="31" spans="1:6" ht="15" customHeight="1" x14ac:dyDescent="0.25">
      <c r="A31" s="163"/>
      <c r="B31" s="163"/>
      <c r="C31" s="165"/>
      <c r="E31" s="133"/>
      <c r="F31" s="133"/>
    </row>
    <row r="32" spans="1:6" ht="15" customHeight="1" x14ac:dyDescent="0.25">
      <c r="A32" s="163"/>
      <c r="B32" s="163"/>
      <c r="C32" s="167"/>
      <c r="E32" s="133"/>
      <c r="F32" s="133"/>
    </row>
    <row r="33" spans="1:6" x14ac:dyDescent="0.25">
      <c r="A33" s="163"/>
      <c r="B33" s="163"/>
      <c r="C33" s="167"/>
      <c r="E33" s="133"/>
      <c r="F33" s="133"/>
    </row>
    <row r="34" spans="1:6" x14ac:dyDescent="0.25">
      <c r="A34" s="163"/>
      <c r="B34" s="163"/>
      <c r="C34" s="1475"/>
      <c r="E34" s="133"/>
      <c r="F34" s="133"/>
    </row>
  </sheetData>
  <sheetProtection algorithmName="SHA-512" hashValue="PkACenQzGhNL3Yw00PYtkQJnQsU77vxnZ2TxlI69JhQ78wF6jPen1/jDJGs2uhxrWR6H5jEtK8jWfAhRK4RzyA==" saltValue="8VTDf/7YaEUN5EQS1euGmw==" spinCount="100000" sheet="1" objects="1" scenarios="1" sort="0" autoFilter="0" pivotTables="0"/>
  <mergeCells count="5">
    <mergeCell ref="A1:D1"/>
    <mergeCell ref="E1:J1"/>
    <mergeCell ref="A2:J2"/>
    <mergeCell ref="A3:J3"/>
    <mergeCell ref="A4:J4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tabColor rgb="FF92D050"/>
    <pageSetUpPr fitToPage="1"/>
  </sheetPr>
  <dimension ref="A1:R97"/>
  <sheetViews>
    <sheetView workbookViewId="0">
      <selection activeCell="A3" sqref="A3:R3"/>
    </sheetView>
  </sheetViews>
  <sheetFormatPr defaultColWidth="9.140625" defaultRowHeight="15" x14ac:dyDescent="0.25"/>
  <cols>
    <col min="1" max="1" width="5.7109375" style="1446" customWidth="1"/>
    <col min="2" max="2" width="10.7109375" style="17" customWidth="1"/>
    <col min="3" max="3" width="11.7109375" style="17" customWidth="1"/>
    <col min="4" max="4" width="52.7109375" style="17" customWidth="1"/>
    <col min="5" max="5" width="6.7109375" style="77" customWidth="1"/>
    <col min="6" max="6" width="7.7109375" style="1446" customWidth="1"/>
    <col min="7" max="7" width="8.28515625" style="1446" bestFit="1" customWidth="1"/>
    <col min="8" max="16" width="5.7109375" style="1446" customWidth="1"/>
    <col min="17" max="17" width="11.7109375" style="1446" customWidth="1"/>
    <col min="18" max="18" width="13.7109375" style="1446" customWidth="1"/>
    <col min="19" max="16384" width="9.140625" style="17"/>
  </cols>
  <sheetData>
    <row r="1" spans="1:18" ht="54" customHeight="1" x14ac:dyDescent="0.25">
      <c r="A1" s="1543"/>
      <c r="B1" s="1543"/>
      <c r="C1" s="1543"/>
      <c r="D1" s="1543"/>
      <c r="E1" s="1543"/>
      <c r="F1" s="1543"/>
      <c r="G1" s="1544" t="s">
        <v>2733</v>
      </c>
      <c r="H1" s="1544"/>
      <c r="I1" s="1544"/>
      <c r="J1" s="1544"/>
      <c r="K1" s="1544"/>
      <c r="L1" s="1544"/>
      <c r="M1" s="1544"/>
      <c r="N1" s="1544"/>
      <c r="O1" s="1544"/>
      <c r="P1" s="1544"/>
      <c r="Q1" s="1544"/>
      <c r="R1" s="1544"/>
    </row>
    <row r="2" spans="1:18" ht="15.75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  <c r="J2" s="1540"/>
      <c r="K2" s="1540"/>
      <c r="L2" s="1540"/>
      <c r="M2" s="1540"/>
      <c r="N2" s="1540"/>
      <c r="O2" s="1540"/>
      <c r="P2" s="1540"/>
      <c r="Q2" s="1540"/>
      <c r="R2" s="1540"/>
    </row>
    <row r="3" spans="1:18" ht="15.75" x14ac:dyDescent="0.25">
      <c r="A3" s="1540" t="s">
        <v>473</v>
      </c>
      <c r="B3" s="1540"/>
      <c r="C3" s="1540"/>
      <c r="D3" s="1540"/>
      <c r="E3" s="1540"/>
      <c r="F3" s="1540"/>
      <c r="G3" s="1540"/>
      <c r="H3" s="1540"/>
      <c r="I3" s="1540"/>
      <c r="J3" s="1540"/>
      <c r="K3" s="1540"/>
      <c r="L3" s="1540"/>
      <c r="M3" s="1540"/>
      <c r="N3" s="1540"/>
      <c r="O3" s="1540"/>
      <c r="P3" s="1540"/>
      <c r="Q3" s="1540"/>
      <c r="R3" s="1540"/>
    </row>
    <row r="4" spans="1:18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  <c r="J4" s="1547"/>
      <c r="K4" s="1547"/>
      <c r="L4" s="1547"/>
      <c r="M4" s="1547"/>
      <c r="N4" s="1547"/>
      <c r="O4" s="1547"/>
      <c r="P4" s="1547"/>
      <c r="Q4" s="1547"/>
      <c r="R4" s="1547"/>
    </row>
    <row r="5" spans="1:18" ht="15" customHeight="1" x14ac:dyDescent="0.25">
      <c r="A5" s="1514" t="s">
        <v>486</v>
      </c>
      <c r="B5" s="1541" t="s">
        <v>0</v>
      </c>
      <c r="C5" s="1541" t="s">
        <v>1</v>
      </c>
      <c r="D5" s="1541" t="s">
        <v>2</v>
      </c>
      <c r="E5" s="1549" t="s">
        <v>3751</v>
      </c>
      <c r="F5" s="1514" t="s">
        <v>3</v>
      </c>
      <c r="G5" s="1514" t="s">
        <v>3762</v>
      </c>
      <c r="H5" s="1516" t="s">
        <v>7</v>
      </c>
      <c r="I5" s="1517"/>
      <c r="J5" s="1517"/>
      <c r="K5" s="1517"/>
      <c r="L5" s="1517"/>
      <c r="M5" s="1517"/>
      <c r="N5" s="1517"/>
      <c r="O5" s="1517"/>
      <c r="P5" s="1518"/>
      <c r="Q5" s="1514" t="s">
        <v>4407</v>
      </c>
      <c r="R5" s="1514" t="s">
        <v>4408</v>
      </c>
    </row>
    <row r="6" spans="1:18" ht="15" customHeight="1" x14ac:dyDescent="0.25">
      <c r="A6" s="1542"/>
      <c r="B6" s="1542"/>
      <c r="C6" s="1542"/>
      <c r="D6" s="1542"/>
      <c r="E6" s="1550"/>
      <c r="F6" s="1515"/>
      <c r="G6" s="1515"/>
      <c r="H6" s="1545" t="s">
        <v>5</v>
      </c>
      <c r="I6" s="1546"/>
      <c r="J6" s="1546"/>
      <c r="K6" s="1546"/>
      <c r="L6" s="1546" t="s">
        <v>6</v>
      </c>
      <c r="M6" s="1546"/>
      <c r="N6" s="1546"/>
      <c r="O6" s="1546" t="s">
        <v>8</v>
      </c>
      <c r="P6" s="1548"/>
      <c r="Q6" s="1515"/>
      <c r="R6" s="1515"/>
    </row>
    <row r="7" spans="1:18" ht="65.099999999999994" customHeight="1" thickBot="1" x14ac:dyDescent="0.3">
      <c r="A7" s="1542"/>
      <c r="B7" s="1542"/>
      <c r="C7" s="1542"/>
      <c r="D7" s="1542"/>
      <c r="E7" s="1550"/>
      <c r="F7" s="1515"/>
      <c r="G7" s="1515"/>
      <c r="H7" s="763" t="s">
        <v>9</v>
      </c>
      <c r="I7" s="764" t="s">
        <v>10</v>
      </c>
      <c r="J7" s="764" t="s">
        <v>11</v>
      </c>
      <c r="K7" s="765" t="s">
        <v>12</v>
      </c>
      <c r="L7" s="765" t="s">
        <v>27</v>
      </c>
      <c r="M7" s="765" t="s">
        <v>13</v>
      </c>
      <c r="N7" s="765" t="s">
        <v>14</v>
      </c>
      <c r="O7" s="765" t="s">
        <v>15</v>
      </c>
      <c r="P7" s="766" t="s">
        <v>78</v>
      </c>
      <c r="Q7" s="1515"/>
      <c r="R7" s="1515"/>
    </row>
    <row r="8" spans="1:18" s="76" customFormat="1" ht="15.75" thickBot="1" x14ac:dyDescent="0.3">
      <c r="A8" s="767"/>
      <c r="B8" s="1519" t="s">
        <v>3594</v>
      </c>
      <c r="C8" s="1520"/>
      <c r="D8" s="1520"/>
      <c r="E8" s="1520"/>
      <c r="F8" s="1520"/>
      <c r="G8" s="1520"/>
      <c r="H8" s="1520"/>
      <c r="I8" s="1520"/>
      <c r="J8" s="1520"/>
      <c r="K8" s="1520"/>
      <c r="L8" s="1520"/>
      <c r="M8" s="1520"/>
      <c r="N8" s="1520"/>
      <c r="O8" s="1520"/>
      <c r="P8" s="1520"/>
      <c r="Q8" s="1520"/>
      <c r="R8" s="1521"/>
    </row>
    <row r="9" spans="1:18" s="76" customFormat="1" ht="25.5" x14ac:dyDescent="0.25">
      <c r="A9" s="869" t="s">
        <v>487</v>
      </c>
      <c r="B9" s="58" t="s">
        <v>2784</v>
      </c>
      <c r="C9" s="1538" t="s">
        <v>3593</v>
      </c>
      <c r="D9" s="870" t="s">
        <v>3595</v>
      </c>
      <c r="E9" s="51"/>
      <c r="F9" s="59">
        <v>2</v>
      </c>
      <c r="G9" s="59">
        <v>4</v>
      </c>
      <c r="H9" s="59"/>
      <c r="I9" s="59"/>
      <c r="J9" s="59"/>
      <c r="K9" s="59"/>
      <c r="L9" s="59"/>
      <c r="M9" s="59" t="s">
        <v>22</v>
      </c>
      <c r="N9" s="59" t="s">
        <v>22</v>
      </c>
      <c r="O9" s="59"/>
      <c r="P9" s="871"/>
      <c r="Q9" s="872"/>
      <c r="R9" s="873">
        <f>F9*G9*ROUND(Q9,2)</f>
        <v>0</v>
      </c>
    </row>
    <row r="10" spans="1:18" s="76" customFormat="1" ht="25.5" x14ac:dyDescent="0.25">
      <c r="A10" s="858" t="s">
        <v>488</v>
      </c>
      <c r="B10" s="15" t="s">
        <v>2785</v>
      </c>
      <c r="C10" s="1525"/>
      <c r="D10" s="15" t="s">
        <v>3598</v>
      </c>
      <c r="E10" s="87"/>
      <c r="F10" s="1442">
        <v>2</v>
      </c>
      <c r="G10" s="1442">
        <v>4</v>
      </c>
      <c r="H10" s="1442"/>
      <c r="I10" s="1442"/>
      <c r="J10" s="1442"/>
      <c r="K10" s="1442"/>
      <c r="L10" s="1442"/>
      <c r="M10" s="1442" t="s">
        <v>22</v>
      </c>
      <c r="N10" s="1442" t="s">
        <v>22</v>
      </c>
      <c r="O10" s="1442"/>
      <c r="P10" s="1442"/>
      <c r="Q10" s="4"/>
      <c r="R10" s="859">
        <f t="shared" ref="R10:R15" si="0">F10*G10*ROUND(Q10,2)</f>
        <v>0</v>
      </c>
    </row>
    <row r="11" spans="1:18" s="76" customFormat="1" ht="25.5" x14ac:dyDescent="0.25">
      <c r="A11" s="858" t="s">
        <v>489</v>
      </c>
      <c r="B11" s="15" t="s">
        <v>2786</v>
      </c>
      <c r="C11" s="1525"/>
      <c r="D11" s="60" t="s">
        <v>3596</v>
      </c>
      <c r="E11" s="1442"/>
      <c r="F11" s="1442">
        <v>2</v>
      </c>
      <c r="G11" s="1442">
        <v>4</v>
      </c>
      <c r="H11" s="1442"/>
      <c r="I11" s="1442"/>
      <c r="J11" s="1442"/>
      <c r="K11" s="1442"/>
      <c r="L11" s="1442"/>
      <c r="M11" s="1442" t="s">
        <v>22</v>
      </c>
      <c r="N11" s="1442" t="s">
        <v>22</v>
      </c>
      <c r="O11" s="1442"/>
      <c r="P11" s="19"/>
      <c r="Q11" s="4"/>
      <c r="R11" s="859">
        <f t="shared" si="0"/>
        <v>0</v>
      </c>
    </row>
    <row r="12" spans="1:18" s="76" customFormat="1" ht="25.5" x14ac:dyDescent="0.25">
      <c r="A12" s="858" t="s">
        <v>490</v>
      </c>
      <c r="B12" s="15" t="s">
        <v>2787</v>
      </c>
      <c r="C12" s="1525"/>
      <c r="D12" s="14" t="s">
        <v>3597</v>
      </c>
      <c r="E12" s="1439"/>
      <c r="F12" s="1442">
        <v>2</v>
      </c>
      <c r="G12" s="1442">
        <v>4</v>
      </c>
      <c r="H12" s="1442"/>
      <c r="I12" s="1442"/>
      <c r="J12" s="1442"/>
      <c r="K12" s="1442"/>
      <c r="L12" s="1442"/>
      <c r="M12" s="1442" t="s">
        <v>22</v>
      </c>
      <c r="N12" s="1442" t="s">
        <v>22</v>
      </c>
      <c r="O12" s="1442"/>
      <c r="P12" s="19"/>
      <c r="Q12" s="4"/>
      <c r="R12" s="859">
        <f t="shared" si="0"/>
        <v>0</v>
      </c>
    </row>
    <row r="13" spans="1:18" s="76" customFormat="1" x14ac:dyDescent="0.25">
      <c r="A13" s="858" t="s">
        <v>491</v>
      </c>
      <c r="B13" s="15" t="s">
        <v>2788</v>
      </c>
      <c r="C13" s="1525"/>
      <c r="D13" s="15" t="s">
        <v>3599</v>
      </c>
      <c r="E13" s="23"/>
      <c r="F13" s="1442">
        <v>2</v>
      </c>
      <c r="G13" s="1442">
        <v>4</v>
      </c>
      <c r="H13" s="1442"/>
      <c r="I13" s="1442"/>
      <c r="J13" s="1442"/>
      <c r="K13" s="1442"/>
      <c r="L13" s="1442"/>
      <c r="M13" s="1442" t="s">
        <v>22</v>
      </c>
      <c r="N13" s="1442" t="s">
        <v>22</v>
      </c>
      <c r="O13" s="1442"/>
      <c r="P13" s="1442"/>
      <c r="Q13" s="4"/>
      <c r="R13" s="859">
        <f t="shared" si="0"/>
        <v>0</v>
      </c>
    </row>
    <row r="14" spans="1:18" s="76" customFormat="1" x14ac:dyDescent="0.25">
      <c r="A14" s="858" t="s">
        <v>492</v>
      </c>
      <c r="B14" s="15" t="s">
        <v>2789</v>
      </c>
      <c r="C14" s="1525"/>
      <c r="D14" s="11" t="s">
        <v>3600</v>
      </c>
      <c r="E14" s="1442"/>
      <c r="F14" s="1442">
        <v>2</v>
      </c>
      <c r="G14" s="1442">
        <v>4</v>
      </c>
      <c r="H14" s="1442"/>
      <c r="I14" s="1442"/>
      <c r="J14" s="1442"/>
      <c r="K14" s="1442"/>
      <c r="L14" s="1442"/>
      <c r="M14" s="1442" t="s">
        <v>22</v>
      </c>
      <c r="N14" s="1442" t="s">
        <v>22</v>
      </c>
      <c r="O14" s="1442"/>
      <c r="P14" s="19"/>
      <c r="Q14" s="4"/>
      <c r="R14" s="859">
        <f t="shared" si="0"/>
        <v>0</v>
      </c>
    </row>
    <row r="15" spans="1:18" s="76" customFormat="1" ht="25.5" x14ac:dyDescent="0.25">
      <c r="A15" s="858" t="s">
        <v>493</v>
      </c>
      <c r="B15" s="15" t="s">
        <v>2790</v>
      </c>
      <c r="C15" s="1525"/>
      <c r="D15" s="15" t="s">
        <v>3601</v>
      </c>
      <c r="E15" s="1439"/>
      <c r="F15" s="1442">
        <v>2</v>
      </c>
      <c r="G15" s="1442">
        <v>4</v>
      </c>
      <c r="H15" s="1442"/>
      <c r="I15" s="1442"/>
      <c r="J15" s="1442"/>
      <c r="K15" s="1442"/>
      <c r="L15" s="1442"/>
      <c r="M15" s="1442" t="s">
        <v>22</v>
      </c>
      <c r="N15" s="1442" t="s">
        <v>22</v>
      </c>
      <c r="O15" s="1442"/>
      <c r="P15" s="1442"/>
      <c r="Q15" s="4"/>
      <c r="R15" s="859">
        <f t="shared" si="0"/>
        <v>0</v>
      </c>
    </row>
    <row r="16" spans="1:18" s="76" customFormat="1" ht="15.75" thickBot="1" x14ac:dyDescent="0.3">
      <c r="A16" s="874" t="s">
        <v>494</v>
      </c>
      <c r="B16" s="470" t="s">
        <v>2791</v>
      </c>
      <c r="C16" s="1526"/>
      <c r="D16" s="572" t="s">
        <v>1189</v>
      </c>
      <c r="E16" s="1448"/>
      <c r="F16" s="472">
        <v>0.25</v>
      </c>
      <c r="G16" s="472">
        <v>4</v>
      </c>
      <c r="H16" s="472"/>
      <c r="I16" s="472"/>
      <c r="J16" s="472"/>
      <c r="K16" s="472"/>
      <c r="L16" s="472"/>
      <c r="M16" s="472"/>
      <c r="N16" s="472"/>
      <c r="O16" s="472" t="s">
        <v>22</v>
      </c>
      <c r="P16" s="472"/>
      <c r="Q16" s="813"/>
      <c r="R16" s="814">
        <f t="shared" ref="R16" si="1">F16*G16*ROUND(Q16,2)</f>
        <v>0</v>
      </c>
    </row>
    <row r="17" spans="1:18" s="76" customFormat="1" ht="15.75" thickBot="1" x14ac:dyDescent="0.3">
      <c r="A17" s="811"/>
      <c r="B17" s="1529" t="s">
        <v>3592</v>
      </c>
      <c r="C17" s="1530"/>
      <c r="D17" s="1530"/>
      <c r="E17" s="1530"/>
      <c r="F17" s="1530"/>
      <c r="G17" s="1530"/>
      <c r="H17" s="1530"/>
      <c r="I17" s="1530"/>
      <c r="J17" s="1530"/>
      <c r="K17" s="1530"/>
      <c r="L17" s="1530"/>
      <c r="M17" s="1530"/>
      <c r="N17" s="1530"/>
      <c r="O17" s="1530"/>
      <c r="P17" s="1530"/>
      <c r="Q17" s="1530"/>
      <c r="R17" s="1531"/>
    </row>
    <row r="18" spans="1:18" s="76" customFormat="1" ht="25.5" x14ac:dyDescent="0.25">
      <c r="A18" s="861" t="s">
        <v>495</v>
      </c>
      <c r="B18" s="809" t="s">
        <v>3574</v>
      </c>
      <c r="C18" s="1536" t="s">
        <v>3583</v>
      </c>
      <c r="D18" s="1450" t="s">
        <v>3585</v>
      </c>
      <c r="E18" s="1443"/>
      <c r="F18" s="1443">
        <v>2</v>
      </c>
      <c r="G18" s="1443">
        <v>14</v>
      </c>
      <c r="H18" s="1443"/>
      <c r="I18" s="1443"/>
      <c r="J18" s="1443"/>
      <c r="K18" s="1443"/>
      <c r="L18" s="1443"/>
      <c r="M18" s="1443" t="s">
        <v>22</v>
      </c>
      <c r="N18" s="1443" t="s">
        <v>22</v>
      </c>
      <c r="O18" s="1443"/>
      <c r="P18" s="1443"/>
      <c r="Q18" s="1505" t="s">
        <v>19</v>
      </c>
      <c r="R18" s="1506"/>
    </row>
    <row r="19" spans="1:18" s="76" customFormat="1" ht="25.5" x14ac:dyDescent="0.25">
      <c r="A19" s="862" t="s">
        <v>496</v>
      </c>
      <c r="B19" s="10" t="s">
        <v>3575</v>
      </c>
      <c r="C19" s="1537"/>
      <c r="D19" s="15" t="s">
        <v>3586</v>
      </c>
      <c r="E19" s="23"/>
      <c r="F19" s="1442">
        <v>2</v>
      </c>
      <c r="G19" s="1442">
        <v>14</v>
      </c>
      <c r="H19" s="1442"/>
      <c r="I19" s="1442"/>
      <c r="J19" s="1442"/>
      <c r="K19" s="1442"/>
      <c r="L19" s="1442"/>
      <c r="M19" s="1442" t="s">
        <v>22</v>
      </c>
      <c r="N19" s="1442" t="s">
        <v>22</v>
      </c>
      <c r="O19" s="1442"/>
      <c r="P19" s="1442"/>
      <c r="Q19" s="4"/>
      <c r="R19" s="812">
        <f t="shared" ref="R19:R24" si="2">F19*G19*ROUND(Q19,2)</f>
        <v>0</v>
      </c>
    </row>
    <row r="20" spans="1:18" s="76" customFormat="1" x14ac:dyDescent="0.25">
      <c r="A20" s="862" t="s">
        <v>497</v>
      </c>
      <c r="B20" s="10" t="s">
        <v>3576</v>
      </c>
      <c r="C20" s="1537"/>
      <c r="D20" s="14" t="s">
        <v>3587</v>
      </c>
      <c r="E20" s="1442"/>
      <c r="F20" s="1442">
        <v>2</v>
      </c>
      <c r="G20" s="1442">
        <v>14</v>
      </c>
      <c r="H20" s="1442"/>
      <c r="I20" s="1442"/>
      <c r="J20" s="1442"/>
      <c r="K20" s="1442"/>
      <c r="L20" s="1442"/>
      <c r="M20" s="1442" t="s">
        <v>22</v>
      </c>
      <c r="N20" s="1442" t="s">
        <v>22</v>
      </c>
      <c r="O20" s="1442"/>
      <c r="P20" s="1442"/>
      <c r="Q20" s="4"/>
      <c r="R20" s="812">
        <f t="shared" si="2"/>
        <v>0</v>
      </c>
    </row>
    <row r="21" spans="1:18" s="76" customFormat="1" x14ac:dyDescent="0.25">
      <c r="A21" s="862" t="s">
        <v>498</v>
      </c>
      <c r="B21" s="10" t="s">
        <v>3577</v>
      </c>
      <c r="C21" s="1537"/>
      <c r="D21" s="15" t="s">
        <v>3588</v>
      </c>
      <c r="E21" s="1442"/>
      <c r="F21" s="1442">
        <v>2</v>
      </c>
      <c r="G21" s="1442">
        <v>14</v>
      </c>
      <c r="H21" s="1442"/>
      <c r="I21" s="1442"/>
      <c r="J21" s="1442"/>
      <c r="K21" s="1442"/>
      <c r="L21" s="1442"/>
      <c r="M21" s="1442" t="s">
        <v>22</v>
      </c>
      <c r="N21" s="1442" t="s">
        <v>22</v>
      </c>
      <c r="O21" s="1442"/>
      <c r="P21" s="1442"/>
      <c r="Q21" s="4"/>
      <c r="R21" s="812">
        <f t="shared" si="2"/>
        <v>0</v>
      </c>
    </row>
    <row r="22" spans="1:18" s="76" customFormat="1" ht="25.5" x14ac:dyDescent="0.25">
      <c r="A22" s="862" t="s">
        <v>499</v>
      </c>
      <c r="B22" s="10" t="s">
        <v>3578</v>
      </c>
      <c r="C22" s="1537"/>
      <c r="D22" s="14" t="s">
        <v>3589</v>
      </c>
      <c r="E22" s="1442"/>
      <c r="F22" s="1442">
        <v>2</v>
      </c>
      <c r="G22" s="1442">
        <v>14</v>
      </c>
      <c r="H22" s="1442"/>
      <c r="I22" s="1442"/>
      <c r="J22" s="1442"/>
      <c r="K22" s="1442"/>
      <c r="L22" s="1442"/>
      <c r="M22" s="1442" t="s">
        <v>22</v>
      </c>
      <c r="N22" s="1442" t="s">
        <v>22</v>
      </c>
      <c r="O22" s="1442"/>
      <c r="P22" s="1442"/>
      <c r="Q22" s="4"/>
      <c r="R22" s="812">
        <f t="shared" si="2"/>
        <v>0</v>
      </c>
    </row>
    <row r="23" spans="1:18" s="76" customFormat="1" ht="25.5" x14ac:dyDescent="0.25">
      <c r="A23" s="862" t="s">
        <v>500</v>
      </c>
      <c r="B23" s="10" t="s">
        <v>3579</v>
      </c>
      <c r="C23" s="1537"/>
      <c r="D23" s="14" t="s">
        <v>3590</v>
      </c>
      <c r="E23" s="23"/>
      <c r="F23" s="1442">
        <v>2</v>
      </c>
      <c r="G23" s="1442">
        <v>14</v>
      </c>
      <c r="H23" s="1442"/>
      <c r="I23" s="1442"/>
      <c r="J23" s="1442"/>
      <c r="K23" s="1442"/>
      <c r="L23" s="1442"/>
      <c r="M23" s="1442" t="s">
        <v>22</v>
      </c>
      <c r="N23" s="1442" t="s">
        <v>22</v>
      </c>
      <c r="O23" s="1442"/>
      <c r="P23" s="1442"/>
      <c r="Q23" s="4"/>
      <c r="R23" s="812">
        <f t="shared" si="2"/>
        <v>0</v>
      </c>
    </row>
    <row r="24" spans="1:18" s="76" customFormat="1" x14ac:dyDescent="0.25">
      <c r="A24" s="862" t="s">
        <v>501</v>
      </c>
      <c r="B24" s="10" t="s">
        <v>3580</v>
      </c>
      <c r="C24" s="10" t="s">
        <v>3584</v>
      </c>
      <c r="D24" s="14" t="s">
        <v>3591</v>
      </c>
      <c r="E24" s="1442"/>
      <c r="F24" s="1442">
        <v>2</v>
      </c>
      <c r="G24" s="1442">
        <v>2</v>
      </c>
      <c r="H24" s="1442"/>
      <c r="I24" s="1442"/>
      <c r="J24" s="1442"/>
      <c r="K24" s="1442"/>
      <c r="L24" s="1442"/>
      <c r="M24" s="1442" t="s">
        <v>22</v>
      </c>
      <c r="N24" s="1442" t="s">
        <v>22</v>
      </c>
      <c r="O24" s="1442"/>
      <c r="P24" s="1442"/>
      <c r="Q24" s="4"/>
      <c r="R24" s="812">
        <f t="shared" si="2"/>
        <v>0</v>
      </c>
    </row>
    <row r="25" spans="1:18" s="76" customFormat="1" ht="25.5" x14ac:dyDescent="0.25">
      <c r="A25" s="862" t="s">
        <v>502</v>
      </c>
      <c r="B25" s="10" t="s">
        <v>3581</v>
      </c>
      <c r="C25" s="1522" t="s">
        <v>3583</v>
      </c>
      <c r="D25" s="14" t="s">
        <v>246</v>
      </c>
      <c r="E25" s="23"/>
      <c r="F25" s="1442">
        <v>1</v>
      </c>
      <c r="G25" s="1442">
        <v>14</v>
      </c>
      <c r="H25" s="1442"/>
      <c r="I25" s="1442"/>
      <c r="J25" s="1442"/>
      <c r="K25" s="1442"/>
      <c r="L25" s="1442"/>
      <c r="M25" s="1442"/>
      <c r="N25" s="1442"/>
      <c r="O25" s="1442"/>
      <c r="P25" s="1442" t="s">
        <v>22</v>
      </c>
      <c r="Q25" s="1527" t="s">
        <v>3522</v>
      </c>
      <c r="R25" s="1528"/>
    </row>
    <row r="26" spans="1:18" s="76" customFormat="1" ht="25.5" x14ac:dyDescent="0.25">
      <c r="A26" s="862" t="s">
        <v>503</v>
      </c>
      <c r="B26" s="10" t="s">
        <v>3582</v>
      </c>
      <c r="C26" s="1523"/>
      <c r="D26" s="14" t="s">
        <v>247</v>
      </c>
      <c r="E26" s="1442"/>
      <c r="F26" s="1442">
        <v>1</v>
      </c>
      <c r="G26" s="1442">
        <v>14</v>
      </c>
      <c r="H26" s="1442"/>
      <c r="I26" s="1442"/>
      <c r="J26" s="1442"/>
      <c r="K26" s="1442"/>
      <c r="L26" s="1442"/>
      <c r="M26" s="1442"/>
      <c r="N26" s="1442"/>
      <c r="O26" s="1442"/>
      <c r="P26" s="1442" t="s">
        <v>22</v>
      </c>
      <c r="Q26" s="1527" t="s">
        <v>3522</v>
      </c>
      <c r="R26" s="1528"/>
    </row>
    <row r="27" spans="1:18" s="76" customFormat="1" ht="15.75" thickBot="1" x14ac:dyDescent="0.3">
      <c r="A27" s="863" t="s">
        <v>504</v>
      </c>
      <c r="B27" s="12" t="s">
        <v>3603</v>
      </c>
      <c r="C27" s="1523"/>
      <c r="D27" s="1449" t="s">
        <v>1189</v>
      </c>
      <c r="E27" s="1439"/>
      <c r="F27" s="1440">
        <v>0.25</v>
      </c>
      <c r="G27" s="1440">
        <v>14</v>
      </c>
      <c r="H27" s="1440"/>
      <c r="I27" s="1440"/>
      <c r="J27" s="1440"/>
      <c r="K27" s="1440"/>
      <c r="L27" s="1440"/>
      <c r="M27" s="1440"/>
      <c r="N27" s="1440"/>
      <c r="O27" s="1440" t="s">
        <v>22</v>
      </c>
      <c r="P27" s="1440"/>
      <c r="Q27" s="4"/>
      <c r="R27" s="859">
        <f>F27*G27*ROUND(Q27,2)</f>
        <v>0</v>
      </c>
    </row>
    <row r="28" spans="1:18" s="76" customFormat="1" ht="16.5" thickTop="1" thickBot="1" x14ac:dyDescent="0.3">
      <c r="A28" s="864"/>
      <c r="B28" s="1532" t="s">
        <v>3602</v>
      </c>
      <c r="C28" s="1530"/>
      <c r="D28" s="1530"/>
      <c r="E28" s="1530"/>
      <c r="F28" s="1530"/>
      <c r="G28" s="1530"/>
      <c r="H28" s="1530"/>
      <c r="I28" s="1530"/>
      <c r="J28" s="1530"/>
      <c r="K28" s="1530"/>
      <c r="L28" s="1530"/>
      <c r="M28" s="1530"/>
      <c r="N28" s="1530"/>
      <c r="O28" s="1530"/>
      <c r="P28" s="1530"/>
      <c r="Q28" s="1530"/>
      <c r="R28" s="1531"/>
    </row>
    <row r="29" spans="1:18" s="76" customFormat="1" x14ac:dyDescent="0.25">
      <c r="A29" s="858" t="s">
        <v>505</v>
      </c>
      <c r="B29" s="809" t="s">
        <v>3603</v>
      </c>
      <c r="C29" s="1525" t="s">
        <v>3615</v>
      </c>
      <c r="D29" s="1450" t="s">
        <v>3588</v>
      </c>
      <c r="E29" s="1441"/>
      <c r="F29" s="1443">
        <v>2</v>
      </c>
      <c r="G29" s="1443">
        <v>2</v>
      </c>
      <c r="H29" s="1443"/>
      <c r="I29" s="1443"/>
      <c r="J29" s="1443"/>
      <c r="K29" s="1443"/>
      <c r="L29" s="1443"/>
      <c r="M29" s="1443" t="s">
        <v>22</v>
      </c>
      <c r="N29" s="1443" t="s">
        <v>22</v>
      </c>
      <c r="O29" s="1443"/>
      <c r="P29" s="1443"/>
      <c r="Q29" s="810"/>
      <c r="R29" s="865">
        <f>F29*G29*ROUND(Q29,2)</f>
        <v>0</v>
      </c>
    </row>
    <row r="30" spans="1:18" s="77" customFormat="1" x14ac:dyDescent="0.25">
      <c r="A30" s="858" t="s">
        <v>506</v>
      </c>
      <c r="B30" s="10" t="s">
        <v>3604</v>
      </c>
      <c r="C30" s="1525"/>
      <c r="D30" s="11" t="s">
        <v>3616</v>
      </c>
      <c r="E30" s="8"/>
      <c r="F30" s="1442">
        <v>2</v>
      </c>
      <c r="G30" s="1442">
        <v>2</v>
      </c>
      <c r="H30" s="1442"/>
      <c r="I30" s="1442"/>
      <c r="J30" s="1442"/>
      <c r="K30" s="1442"/>
      <c r="L30" s="1442"/>
      <c r="M30" s="1442" t="s">
        <v>22</v>
      </c>
      <c r="N30" s="1442" t="s">
        <v>22</v>
      </c>
      <c r="O30" s="1442"/>
      <c r="P30" s="1442"/>
      <c r="Q30" s="4"/>
      <c r="R30" s="859">
        <f t="shared" ref="R30:R40" si="3">F30*G30*ROUND(Q30,2)</f>
        <v>0</v>
      </c>
    </row>
    <row r="31" spans="1:18" s="76" customFormat="1" x14ac:dyDescent="0.25">
      <c r="A31" s="858" t="s">
        <v>507</v>
      </c>
      <c r="B31" s="10" t="s">
        <v>3605</v>
      </c>
      <c r="C31" s="1539"/>
      <c r="D31" s="15" t="s">
        <v>3617</v>
      </c>
      <c r="E31" s="8"/>
      <c r="F31" s="1442">
        <v>2</v>
      </c>
      <c r="G31" s="1442">
        <v>2</v>
      </c>
      <c r="H31" s="1442"/>
      <c r="I31" s="1442"/>
      <c r="J31" s="1442"/>
      <c r="K31" s="1442"/>
      <c r="L31" s="1442"/>
      <c r="M31" s="1442" t="s">
        <v>22</v>
      </c>
      <c r="N31" s="1442" t="s">
        <v>22</v>
      </c>
      <c r="O31" s="1442"/>
      <c r="P31" s="1442"/>
      <c r="Q31" s="4"/>
      <c r="R31" s="859">
        <f t="shared" si="3"/>
        <v>0</v>
      </c>
    </row>
    <row r="32" spans="1:18" s="76" customFormat="1" ht="38.25" x14ac:dyDescent="0.25">
      <c r="A32" s="858" t="s">
        <v>508</v>
      </c>
      <c r="B32" s="10" t="s">
        <v>3606</v>
      </c>
      <c r="C32" s="1524" t="s">
        <v>2598</v>
      </c>
      <c r="D32" s="15" t="s">
        <v>3618</v>
      </c>
      <c r="E32" s="8"/>
      <c r="F32" s="1442">
        <v>2</v>
      </c>
      <c r="G32" s="1442">
        <v>1</v>
      </c>
      <c r="H32" s="1442"/>
      <c r="I32" s="1442"/>
      <c r="J32" s="1442"/>
      <c r="K32" s="1442"/>
      <c r="L32" s="1442"/>
      <c r="M32" s="1442" t="s">
        <v>22</v>
      </c>
      <c r="N32" s="1442" t="s">
        <v>22</v>
      </c>
      <c r="O32" s="1442"/>
      <c r="P32" s="1442"/>
      <c r="Q32" s="4"/>
      <c r="R32" s="859">
        <f t="shared" si="3"/>
        <v>0</v>
      </c>
    </row>
    <row r="33" spans="1:18" s="76" customFormat="1" x14ac:dyDescent="0.25">
      <c r="A33" s="858" t="s">
        <v>509</v>
      </c>
      <c r="B33" s="10" t="s">
        <v>3607</v>
      </c>
      <c r="C33" s="1525"/>
      <c r="D33" s="11" t="s">
        <v>424</v>
      </c>
      <c r="E33" s="8"/>
      <c r="F33" s="1442">
        <v>2</v>
      </c>
      <c r="G33" s="1442">
        <v>1</v>
      </c>
      <c r="H33" s="1442"/>
      <c r="I33" s="1442"/>
      <c r="J33" s="1442"/>
      <c r="K33" s="1442"/>
      <c r="L33" s="1442"/>
      <c r="M33" s="1442" t="s">
        <v>22</v>
      </c>
      <c r="N33" s="1442" t="s">
        <v>22</v>
      </c>
      <c r="O33" s="1442"/>
      <c r="P33" s="1442"/>
      <c r="Q33" s="4"/>
      <c r="R33" s="859">
        <f t="shared" si="3"/>
        <v>0</v>
      </c>
    </row>
    <row r="34" spans="1:18" s="76" customFormat="1" x14ac:dyDescent="0.25">
      <c r="A34" s="858" t="s">
        <v>510</v>
      </c>
      <c r="B34" s="10" t="s">
        <v>3608</v>
      </c>
      <c r="C34" s="1525"/>
      <c r="D34" s="15" t="s">
        <v>3588</v>
      </c>
      <c r="E34" s="16"/>
      <c r="F34" s="1442">
        <v>2</v>
      </c>
      <c r="G34" s="1442">
        <v>1</v>
      </c>
      <c r="H34" s="1442"/>
      <c r="I34" s="1442"/>
      <c r="J34" s="1442"/>
      <c r="K34" s="1442"/>
      <c r="L34" s="1442"/>
      <c r="M34" s="1442" t="s">
        <v>22</v>
      </c>
      <c r="N34" s="1442" t="s">
        <v>22</v>
      </c>
      <c r="O34" s="1442"/>
      <c r="P34" s="1442"/>
      <c r="Q34" s="4"/>
      <c r="R34" s="859">
        <f t="shared" si="3"/>
        <v>0</v>
      </c>
    </row>
    <row r="35" spans="1:18" s="76" customFormat="1" ht="38.25" x14ac:dyDescent="0.25">
      <c r="A35" s="858" t="s">
        <v>511</v>
      </c>
      <c r="B35" s="10" t="s">
        <v>3609</v>
      </c>
      <c r="C35" s="1525"/>
      <c r="D35" s="13" t="s">
        <v>3622</v>
      </c>
      <c r="E35" s="1439"/>
      <c r="F35" s="1440">
        <v>2</v>
      </c>
      <c r="G35" s="1440">
        <v>1</v>
      </c>
      <c r="H35" s="1440"/>
      <c r="I35" s="1440"/>
      <c r="J35" s="1440"/>
      <c r="K35" s="1440"/>
      <c r="L35" s="1440"/>
      <c r="M35" s="1440" t="s">
        <v>22</v>
      </c>
      <c r="N35" s="1440" t="s">
        <v>22</v>
      </c>
      <c r="O35" s="1440"/>
      <c r="P35" s="1440"/>
      <c r="Q35" s="4"/>
      <c r="R35" s="859">
        <f t="shared" si="3"/>
        <v>0</v>
      </c>
    </row>
    <row r="36" spans="1:18" s="76" customFormat="1" ht="25.5" x14ac:dyDescent="0.25">
      <c r="A36" s="858" t="s">
        <v>512</v>
      </c>
      <c r="B36" s="10" t="s">
        <v>3610</v>
      </c>
      <c r="C36" s="1525"/>
      <c r="D36" s="13" t="s">
        <v>3619</v>
      </c>
      <c r="E36" s="8"/>
      <c r="F36" s="1440">
        <v>2</v>
      </c>
      <c r="G36" s="1440">
        <v>1</v>
      </c>
      <c r="H36" s="1440"/>
      <c r="I36" s="1440"/>
      <c r="J36" s="1440"/>
      <c r="K36" s="1440"/>
      <c r="L36" s="1440"/>
      <c r="M36" s="1440" t="s">
        <v>22</v>
      </c>
      <c r="N36" s="1440" t="s">
        <v>22</v>
      </c>
      <c r="O36" s="1440"/>
      <c r="P36" s="1440"/>
      <c r="Q36" s="4"/>
      <c r="R36" s="859">
        <f t="shared" si="3"/>
        <v>0</v>
      </c>
    </row>
    <row r="37" spans="1:18" s="76" customFormat="1" x14ac:dyDescent="0.25">
      <c r="A37" s="858" t="s">
        <v>513</v>
      </c>
      <c r="B37" s="10" t="s">
        <v>3611</v>
      </c>
      <c r="C37" s="1525"/>
      <c r="D37" s="13" t="s">
        <v>3620</v>
      </c>
      <c r="E37" s="8"/>
      <c r="F37" s="1440">
        <v>2</v>
      </c>
      <c r="G37" s="1440">
        <v>1</v>
      </c>
      <c r="H37" s="1440"/>
      <c r="I37" s="1440"/>
      <c r="J37" s="1440"/>
      <c r="K37" s="1440"/>
      <c r="L37" s="1440"/>
      <c r="M37" s="1440" t="s">
        <v>22</v>
      </c>
      <c r="N37" s="1440" t="s">
        <v>22</v>
      </c>
      <c r="O37" s="1440"/>
      <c r="P37" s="1440"/>
      <c r="Q37" s="4"/>
      <c r="R37" s="859">
        <f t="shared" si="3"/>
        <v>0</v>
      </c>
    </row>
    <row r="38" spans="1:18" s="76" customFormat="1" x14ac:dyDescent="0.25">
      <c r="A38" s="858" t="s">
        <v>514</v>
      </c>
      <c r="B38" s="10" t="s">
        <v>3612</v>
      </c>
      <c r="C38" s="1525"/>
      <c r="D38" s="13" t="s">
        <v>3621</v>
      </c>
      <c r="E38" s="8"/>
      <c r="F38" s="1440">
        <v>2</v>
      </c>
      <c r="G38" s="1440">
        <v>1</v>
      </c>
      <c r="H38" s="1440"/>
      <c r="I38" s="1440"/>
      <c r="J38" s="1440"/>
      <c r="K38" s="1440"/>
      <c r="L38" s="1440"/>
      <c r="M38" s="1440" t="s">
        <v>22</v>
      </c>
      <c r="N38" s="1440" t="s">
        <v>22</v>
      </c>
      <c r="O38" s="1440"/>
      <c r="P38" s="1440"/>
      <c r="Q38" s="4"/>
      <c r="R38" s="859">
        <f t="shared" si="3"/>
        <v>0</v>
      </c>
    </row>
    <row r="39" spans="1:18" s="76" customFormat="1" ht="25.5" x14ac:dyDescent="0.25">
      <c r="A39" s="858" t="s">
        <v>515</v>
      </c>
      <c r="B39" s="10" t="s">
        <v>3613</v>
      </c>
      <c r="C39" s="1525"/>
      <c r="D39" s="13" t="s">
        <v>3623</v>
      </c>
      <c r="E39" s="1439"/>
      <c r="F39" s="1440">
        <v>2</v>
      </c>
      <c r="G39" s="1440">
        <v>1</v>
      </c>
      <c r="H39" s="1440"/>
      <c r="I39" s="1440"/>
      <c r="J39" s="1440"/>
      <c r="K39" s="1440"/>
      <c r="L39" s="1440"/>
      <c r="M39" s="1440" t="s">
        <v>22</v>
      </c>
      <c r="N39" s="1440" t="s">
        <v>22</v>
      </c>
      <c r="O39" s="1440"/>
      <c r="P39" s="1440"/>
      <c r="Q39" s="4"/>
      <c r="R39" s="859">
        <f t="shared" si="3"/>
        <v>0</v>
      </c>
    </row>
    <row r="40" spans="1:18" s="76" customFormat="1" ht="26.25" thickBot="1" x14ac:dyDescent="0.3">
      <c r="A40" s="860" t="s">
        <v>516</v>
      </c>
      <c r="B40" s="1449" t="s">
        <v>3614</v>
      </c>
      <c r="C40" s="1526"/>
      <c r="D40" s="13" t="s">
        <v>3624</v>
      </c>
      <c r="E40" s="16"/>
      <c r="F40" s="1440">
        <v>2</v>
      </c>
      <c r="G40" s="1440">
        <v>1</v>
      </c>
      <c r="H40" s="1440"/>
      <c r="I40" s="1440"/>
      <c r="J40" s="1440"/>
      <c r="K40" s="1440"/>
      <c r="L40" s="1440"/>
      <c r="M40" s="1440" t="s">
        <v>22</v>
      </c>
      <c r="N40" s="1440" t="s">
        <v>22</v>
      </c>
      <c r="O40" s="1440"/>
      <c r="P40" s="1440"/>
      <c r="Q40" s="4"/>
      <c r="R40" s="859">
        <f t="shared" si="3"/>
        <v>0</v>
      </c>
    </row>
    <row r="41" spans="1:18" s="76" customFormat="1" x14ac:dyDescent="0.25">
      <c r="A41" s="866"/>
      <c r="B41" s="1533" t="s">
        <v>3625</v>
      </c>
      <c r="C41" s="1534"/>
      <c r="D41" s="1534"/>
      <c r="E41" s="1534"/>
      <c r="F41" s="1534"/>
      <c r="G41" s="1534"/>
      <c r="H41" s="1534"/>
      <c r="I41" s="1534"/>
      <c r="J41" s="1534"/>
      <c r="K41" s="1534"/>
      <c r="L41" s="1534"/>
      <c r="M41" s="1534"/>
      <c r="N41" s="1534"/>
      <c r="O41" s="1534"/>
      <c r="P41" s="1534"/>
      <c r="Q41" s="1534"/>
      <c r="R41" s="1535"/>
    </row>
    <row r="42" spans="1:18" s="76" customFormat="1" ht="38.25" x14ac:dyDescent="0.25">
      <c r="A42" s="860" t="s">
        <v>517</v>
      </c>
      <c r="B42" s="1449" t="s">
        <v>3627</v>
      </c>
      <c r="C42" s="1524" t="s">
        <v>77</v>
      </c>
      <c r="D42" s="13" t="s">
        <v>3618</v>
      </c>
      <c r="E42" s="16"/>
      <c r="F42" s="1440">
        <v>2</v>
      </c>
      <c r="G42" s="1440">
        <v>1</v>
      </c>
      <c r="H42" s="1440"/>
      <c r="I42" s="1440"/>
      <c r="J42" s="1440"/>
      <c r="K42" s="1440"/>
      <c r="L42" s="1440"/>
      <c r="M42" s="1440" t="s">
        <v>22</v>
      </c>
      <c r="N42" s="1440" t="s">
        <v>22</v>
      </c>
      <c r="O42" s="1440"/>
      <c r="P42" s="1440"/>
      <c r="Q42" s="4"/>
      <c r="R42" s="859">
        <f t="shared" ref="R42:R43" si="4">F42*G42*ROUND(Q42,2)</f>
        <v>0</v>
      </c>
    </row>
    <row r="43" spans="1:18" s="76" customFormat="1" x14ac:dyDescent="0.25">
      <c r="A43" s="860" t="s">
        <v>518</v>
      </c>
      <c r="B43" s="1449" t="s">
        <v>3628</v>
      </c>
      <c r="C43" s="1525"/>
      <c r="D43" s="12" t="s">
        <v>3626</v>
      </c>
      <c r="E43" s="16"/>
      <c r="F43" s="1440">
        <v>2</v>
      </c>
      <c r="G43" s="1440">
        <v>1</v>
      </c>
      <c r="H43" s="1440"/>
      <c r="I43" s="1440"/>
      <c r="J43" s="1440"/>
      <c r="K43" s="1440"/>
      <c r="L43" s="1440"/>
      <c r="M43" s="1440" t="s">
        <v>22</v>
      </c>
      <c r="N43" s="1440" t="s">
        <v>22</v>
      </c>
      <c r="O43" s="1440"/>
      <c r="P43" s="1440"/>
      <c r="Q43" s="4"/>
      <c r="R43" s="859">
        <f t="shared" si="4"/>
        <v>0</v>
      </c>
    </row>
    <row r="44" spans="1:18" s="76" customFormat="1" ht="15.75" thickBot="1" x14ac:dyDescent="0.3">
      <c r="A44" s="867" t="s">
        <v>519</v>
      </c>
      <c r="B44" s="868" t="s">
        <v>3629</v>
      </c>
      <c r="C44" s="1526"/>
      <c r="D44" s="470" t="s">
        <v>3630</v>
      </c>
      <c r="E44" s="403"/>
      <c r="F44" s="472">
        <v>2</v>
      </c>
      <c r="G44" s="472">
        <v>1</v>
      </c>
      <c r="H44" s="472"/>
      <c r="I44" s="472"/>
      <c r="J44" s="472"/>
      <c r="K44" s="472"/>
      <c r="L44" s="472"/>
      <c r="M44" s="472" t="s">
        <v>22</v>
      </c>
      <c r="N44" s="472" t="s">
        <v>22</v>
      </c>
      <c r="O44" s="472"/>
      <c r="P44" s="472"/>
      <c r="Q44" s="1505" t="s">
        <v>19</v>
      </c>
      <c r="R44" s="1506"/>
    </row>
    <row r="45" spans="1:18" ht="15.75" thickBot="1" x14ac:dyDescent="0.3">
      <c r="E45" s="1464"/>
      <c r="Q45" s="570" t="s">
        <v>76</v>
      </c>
      <c r="R45" s="571">
        <f>SUM(R9:R16,R19:R24,R29:R40,R42:R43,R27)</f>
        <v>0</v>
      </c>
    </row>
    <row r="46" spans="1:18" x14ac:dyDescent="0.25">
      <c r="E46" s="1464"/>
    </row>
    <row r="47" spans="1:18" x14ac:dyDescent="0.25">
      <c r="E47" s="1464"/>
    </row>
    <row r="48" spans="1:18" x14ac:dyDescent="0.25">
      <c r="E48" s="1464"/>
    </row>
    <row r="49" spans="5:5" x14ac:dyDescent="0.25">
      <c r="E49" s="1464"/>
    </row>
    <row r="50" spans="5:5" x14ac:dyDescent="0.25">
      <c r="E50" s="1464"/>
    </row>
    <row r="51" spans="5:5" x14ac:dyDescent="0.25">
      <c r="E51" s="1464"/>
    </row>
    <row r="52" spans="5:5" x14ac:dyDescent="0.25">
      <c r="E52" s="1464"/>
    </row>
    <row r="53" spans="5:5" x14ac:dyDescent="0.25">
      <c r="E53" s="1464"/>
    </row>
    <row r="54" spans="5:5" x14ac:dyDescent="0.25">
      <c r="E54" s="1464"/>
    </row>
    <row r="55" spans="5:5" x14ac:dyDescent="0.25">
      <c r="E55" s="534"/>
    </row>
    <row r="56" spans="5:5" x14ac:dyDescent="0.25">
      <c r="E56" s="1464"/>
    </row>
    <row r="57" spans="5:5" x14ac:dyDescent="0.25">
      <c r="E57" s="534"/>
    </row>
    <row r="58" spans="5:5" x14ac:dyDescent="0.25">
      <c r="E58" s="519"/>
    </row>
    <row r="59" spans="5:5" x14ac:dyDescent="0.25">
      <c r="E59" s="520"/>
    </row>
    <row r="60" spans="5:5" x14ac:dyDescent="0.25">
      <c r="E60" s="521"/>
    </row>
    <row r="61" spans="5:5" x14ac:dyDescent="0.25">
      <c r="E61" s="522"/>
    </row>
    <row r="62" spans="5:5" x14ac:dyDescent="0.25">
      <c r="E62" s="534"/>
    </row>
    <row r="63" spans="5:5" x14ac:dyDescent="0.25">
      <c r="E63" s="521"/>
    </row>
    <row r="64" spans="5:5" x14ac:dyDescent="0.25">
      <c r="E64" s="522"/>
    </row>
    <row r="65" spans="5:5" x14ac:dyDescent="0.25">
      <c r="E65" s="522"/>
    </row>
    <row r="66" spans="5:5" x14ac:dyDescent="0.25">
      <c r="E66" s="522"/>
    </row>
    <row r="67" spans="5:5" x14ac:dyDescent="0.25">
      <c r="E67" s="521"/>
    </row>
    <row r="68" spans="5:5" x14ac:dyDescent="0.25">
      <c r="E68" s="522"/>
    </row>
    <row r="69" spans="5:5" x14ac:dyDescent="0.25">
      <c r="E69" s="521"/>
    </row>
    <row r="70" spans="5:5" x14ac:dyDescent="0.25">
      <c r="E70" s="521"/>
    </row>
    <row r="71" spans="5:5" x14ac:dyDescent="0.25">
      <c r="E71" s="521"/>
    </row>
    <row r="72" spans="5:5" x14ac:dyDescent="0.25">
      <c r="E72" s="522"/>
    </row>
    <row r="73" spans="5:5" x14ac:dyDescent="0.25">
      <c r="E73" s="521"/>
    </row>
    <row r="74" spans="5:5" x14ac:dyDescent="0.25">
      <c r="E74" s="522"/>
    </row>
    <row r="75" spans="5:5" x14ac:dyDescent="0.25">
      <c r="E75" s="521"/>
    </row>
    <row r="76" spans="5:5" x14ac:dyDescent="0.25">
      <c r="E76" s="534"/>
    </row>
    <row r="77" spans="5:5" x14ac:dyDescent="0.25">
      <c r="E77" s="522"/>
    </row>
    <row r="78" spans="5:5" x14ac:dyDescent="0.25">
      <c r="E78" s="1464"/>
    </row>
    <row r="79" spans="5:5" x14ac:dyDescent="0.25">
      <c r="E79" s="1464"/>
    </row>
    <row r="80" spans="5:5" x14ac:dyDescent="0.25">
      <c r="E80" s="1464"/>
    </row>
    <row r="81" spans="5:5" x14ac:dyDescent="0.25">
      <c r="E81" s="1464"/>
    </row>
    <row r="82" spans="5:5" x14ac:dyDescent="0.25">
      <c r="E82" s="1464"/>
    </row>
    <row r="83" spans="5:5" x14ac:dyDescent="0.25">
      <c r="E83" s="534"/>
    </row>
    <row r="84" spans="5:5" x14ac:dyDescent="0.25">
      <c r="E84" s="1464"/>
    </row>
    <row r="85" spans="5:5" x14ac:dyDescent="0.25">
      <c r="E85" s="1464"/>
    </row>
    <row r="86" spans="5:5" x14ac:dyDescent="0.25">
      <c r="E86" s="1464"/>
    </row>
    <row r="87" spans="5:5" x14ac:dyDescent="0.25">
      <c r="E87" s="534"/>
    </row>
    <row r="88" spans="5:5" x14ac:dyDescent="0.25">
      <c r="E88" s="1464"/>
    </row>
    <row r="89" spans="5:5" x14ac:dyDescent="0.25">
      <c r="E89" s="1464"/>
    </row>
    <row r="90" spans="5:5" x14ac:dyDescent="0.25">
      <c r="E90" s="1464"/>
    </row>
    <row r="91" spans="5:5" x14ac:dyDescent="0.25">
      <c r="E91" s="1464"/>
    </row>
    <row r="92" spans="5:5" x14ac:dyDescent="0.25">
      <c r="E92" s="1464"/>
    </row>
    <row r="93" spans="5:5" x14ac:dyDescent="0.25">
      <c r="E93" s="534"/>
    </row>
    <row r="94" spans="5:5" x14ac:dyDescent="0.25">
      <c r="E94" s="1464"/>
    </row>
    <row r="95" spans="5:5" x14ac:dyDescent="0.25">
      <c r="E95" s="1464"/>
    </row>
    <row r="96" spans="5:5" x14ac:dyDescent="0.25">
      <c r="E96" s="534"/>
    </row>
    <row r="97" spans="5:5" x14ac:dyDescent="0.25">
      <c r="E97" s="521"/>
    </row>
  </sheetData>
  <sheetProtection algorithmName="SHA-512" hashValue="g/KByDa5UqtSujtVC6HBpkZU3+budkD5jSfs+gWOrbahOG8zz4RN8MbSRx9MXcU977oc7GtjU9Fr8nGdvZHT4A==" saltValue="+C0FPMBO8WmwTMj3ZnKaFA==" spinCount="100000" sheet="1" objects="1" scenarios="1" sort="0" autoFilter="0" pivotTables="0"/>
  <mergeCells count="32">
    <mergeCell ref="A2:R2"/>
    <mergeCell ref="D5:D7"/>
    <mergeCell ref="A3:R3"/>
    <mergeCell ref="A1:F1"/>
    <mergeCell ref="G1:R1"/>
    <mergeCell ref="F5:F7"/>
    <mergeCell ref="G5:G7"/>
    <mergeCell ref="H6:K6"/>
    <mergeCell ref="A4:R4"/>
    <mergeCell ref="A5:A7"/>
    <mergeCell ref="C5:C7"/>
    <mergeCell ref="O6:P6"/>
    <mergeCell ref="B5:B7"/>
    <mergeCell ref="E5:E7"/>
    <mergeCell ref="R5:R7"/>
    <mergeCell ref="L6:N6"/>
    <mergeCell ref="Q5:Q7"/>
    <mergeCell ref="H5:P5"/>
    <mergeCell ref="B8:R8"/>
    <mergeCell ref="Q18:R18"/>
    <mergeCell ref="Q44:R44"/>
    <mergeCell ref="C25:C27"/>
    <mergeCell ref="C42:C44"/>
    <mergeCell ref="Q26:R26"/>
    <mergeCell ref="Q25:R25"/>
    <mergeCell ref="B17:R17"/>
    <mergeCell ref="B28:R28"/>
    <mergeCell ref="B41:R41"/>
    <mergeCell ref="C18:C23"/>
    <mergeCell ref="C9:C16"/>
    <mergeCell ref="C29:C31"/>
    <mergeCell ref="C32:C40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7" fitToHeight="0" orientation="landscape" r:id="rId1"/>
  <headerFooter>
    <oddFooter>Strana &amp;P z &amp;N</oddFooter>
  </headerFooter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5">
    <tabColor rgb="FFFF0000"/>
    <pageSetUpPr fitToPage="1"/>
  </sheetPr>
  <dimension ref="A1:N57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33" customWidth="1"/>
    <col min="2" max="2" width="10.7109375" style="133" customWidth="1"/>
    <col min="3" max="3" width="12.7109375" style="133" customWidth="1"/>
    <col min="4" max="4" width="70.7109375" style="133" customWidth="1"/>
    <col min="5" max="6" width="8.7109375" style="162" customWidth="1"/>
    <col min="7" max="7" width="13.7109375" style="163" customWidth="1"/>
    <col min="8" max="8" width="15.7109375" style="163" customWidth="1"/>
    <col min="9" max="9" width="14.7109375" style="133" customWidth="1"/>
    <col min="10" max="10" width="15.7109375" style="133" customWidth="1"/>
    <col min="11" max="11" width="10.42578125" style="133" customWidth="1"/>
    <col min="12" max="12" width="16.85546875" style="133" customWidth="1"/>
    <col min="13" max="13" width="17.7109375" style="133" customWidth="1"/>
    <col min="14" max="14" width="20.5703125" style="133" bestFit="1" customWidth="1"/>
    <col min="15" max="16384" width="9.140625" style="133"/>
  </cols>
  <sheetData>
    <row r="1" spans="1:13" ht="54" customHeight="1" x14ac:dyDescent="0.25">
      <c r="A1" s="1770"/>
      <c r="B1" s="1770"/>
      <c r="C1" s="1770"/>
      <c r="D1" s="1770"/>
      <c r="E1" s="1768" t="s">
        <v>2673</v>
      </c>
      <c r="F1" s="1768"/>
      <c r="G1" s="1768"/>
      <c r="H1" s="1768"/>
      <c r="I1" s="1768"/>
      <c r="J1" s="1768"/>
      <c r="K1" s="158"/>
      <c r="L1" s="158"/>
      <c r="M1" s="158"/>
    </row>
    <row r="2" spans="1:13" ht="15.75" customHeight="1" x14ac:dyDescent="0.25">
      <c r="A2" s="1540" t="s">
        <v>1160</v>
      </c>
      <c r="B2" s="1540"/>
      <c r="C2" s="1540"/>
      <c r="D2" s="1540"/>
      <c r="E2" s="1540"/>
      <c r="F2" s="1540"/>
      <c r="G2" s="1540"/>
      <c r="H2" s="1540"/>
      <c r="I2" s="1540"/>
      <c r="J2" s="1540"/>
      <c r="K2" s="158"/>
      <c r="L2" s="158"/>
      <c r="M2" s="158"/>
    </row>
    <row r="3" spans="1:13" ht="15.75" customHeight="1" x14ac:dyDescent="0.25">
      <c r="A3" s="1540" t="s">
        <v>1161</v>
      </c>
      <c r="B3" s="1540"/>
      <c r="C3" s="1540"/>
      <c r="D3" s="1540"/>
      <c r="E3" s="1540"/>
      <c r="F3" s="1540"/>
      <c r="G3" s="1540"/>
      <c r="H3" s="1540"/>
      <c r="I3" s="1540"/>
      <c r="J3" s="1540"/>
      <c r="K3" s="162"/>
      <c r="L3" s="162"/>
      <c r="M3" s="135"/>
    </row>
    <row r="4" spans="1:13" ht="15" customHeight="1" thickBot="1" x14ac:dyDescent="0.3">
      <c r="A4" s="1772"/>
      <c r="B4" s="1772"/>
      <c r="C4" s="1772"/>
      <c r="D4" s="1772"/>
      <c r="E4" s="1772"/>
      <c r="F4" s="1772"/>
      <c r="G4" s="1772"/>
      <c r="H4" s="1772"/>
      <c r="I4" s="1772"/>
      <c r="J4" s="1772"/>
      <c r="K4" s="162"/>
      <c r="L4" s="137"/>
    </row>
    <row r="5" spans="1:13" s="139" customFormat="1" ht="60" customHeight="1" thickBot="1" x14ac:dyDescent="0.3">
      <c r="A5" s="1323" t="s">
        <v>486</v>
      </c>
      <c r="B5" s="1324" t="s">
        <v>0</v>
      </c>
      <c r="C5" s="1325" t="s">
        <v>1</v>
      </c>
      <c r="D5" s="1324" t="s">
        <v>2</v>
      </c>
      <c r="E5" s="1326" t="s">
        <v>2726</v>
      </c>
      <c r="F5" s="1326" t="s">
        <v>760</v>
      </c>
      <c r="G5" s="1326" t="s">
        <v>761</v>
      </c>
      <c r="H5" s="1326" t="s">
        <v>762</v>
      </c>
      <c r="I5" s="1327" t="s">
        <v>4409</v>
      </c>
      <c r="J5" s="1328" t="s">
        <v>4410</v>
      </c>
      <c r="K5" s="104"/>
      <c r="L5" s="104"/>
      <c r="M5" s="115"/>
    </row>
    <row r="6" spans="1:13" s="139" customFormat="1" ht="12.75" x14ac:dyDescent="0.25">
      <c r="A6" s="1041" t="s">
        <v>487</v>
      </c>
      <c r="B6" s="140" t="s">
        <v>1162</v>
      </c>
      <c r="C6" s="140" t="s">
        <v>1163</v>
      </c>
      <c r="D6" s="236" t="s">
        <v>1164</v>
      </c>
      <c r="E6" s="142">
        <v>2</v>
      </c>
      <c r="F6" s="142">
        <v>3</v>
      </c>
      <c r="G6" s="172">
        <f>F6*E6</f>
        <v>6</v>
      </c>
      <c r="H6" s="680" t="s">
        <v>3634</v>
      </c>
      <c r="I6" s="173"/>
      <c r="J6" s="719">
        <f>ROUND(I6,2)*G6</f>
        <v>0</v>
      </c>
      <c r="K6" s="417"/>
      <c r="L6" s="144"/>
      <c r="M6" s="144"/>
    </row>
    <row r="7" spans="1:13" s="139" customFormat="1" ht="12.75" x14ac:dyDescent="0.25">
      <c r="A7" s="1042" t="s">
        <v>488</v>
      </c>
      <c r="B7" s="146" t="s">
        <v>1165</v>
      </c>
      <c r="C7" s="146" t="s">
        <v>1163</v>
      </c>
      <c r="D7" s="237" t="s">
        <v>1166</v>
      </c>
      <c r="E7" s="148">
        <v>2</v>
      </c>
      <c r="F7" s="148">
        <v>3</v>
      </c>
      <c r="G7" s="176">
        <f t="shared" ref="G7:G29" si="0">F7*E7</f>
        <v>6</v>
      </c>
      <c r="H7" s="681" t="s">
        <v>3634</v>
      </c>
      <c r="I7" s="173"/>
      <c r="J7" s="719">
        <f t="shared" ref="J7:J29" si="1">ROUND(I7,2)*G7</f>
        <v>0</v>
      </c>
      <c r="K7" s="417"/>
      <c r="L7" s="144"/>
      <c r="M7" s="144"/>
    </row>
    <row r="8" spans="1:13" s="139" customFormat="1" ht="12.75" x14ac:dyDescent="0.25">
      <c r="A8" s="1042" t="s">
        <v>489</v>
      </c>
      <c r="B8" s="146" t="s">
        <v>1167</v>
      </c>
      <c r="C8" s="146" t="s">
        <v>1163</v>
      </c>
      <c r="D8" s="237" t="s">
        <v>1168</v>
      </c>
      <c r="E8" s="148">
        <v>2</v>
      </c>
      <c r="F8" s="148">
        <v>3</v>
      </c>
      <c r="G8" s="176">
        <f t="shared" si="0"/>
        <v>6</v>
      </c>
      <c r="H8" s="681" t="s">
        <v>3634</v>
      </c>
      <c r="I8" s="173"/>
      <c r="J8" s="719">
        <f t="shared" si="1"/>
        <v>0</v>
      </c>
      <c r="K8" s="417"/>
      <c r="L8" s="144"/>
      <c r="M8" s="144"/>
    </row>
    <row r="9" spans="1:13" s="139" customFormat="1" ht="25.5" x14ac:dyDescent="0.25">
      <c r="A9" s="1042" t="s">
        <v>490</v>
      </c>
      <c r="B9" s="146" t="s">
        <v>1169</v>
      </c>
      <c r="C9" s="146" t="s">
        <v>1163</v>
      </c>
      <c r="D9" s="237" t="s">
        <v>1170</v>
      </c>
      <c r="E9" s="148">
        <v>2</v>
      </c>
      <c r="F9" s="148">
        <v>3</v>
      </c>
      <c r="G9" s="176">
        <f t="shared" si="0"/>
        <v>6</v>
      </c>
      <c r="H9" s="681" t="s">
        <v>3634</v>
      </c>
      <c r="I9" s="173"/>
      <c r="J9" s="719">
        <f t="shared" si="1"/>
        <v>0</v>
      </c>
      <c r="K9" s="417"/>
      <c r="L9" s="144"/>
      <c r="M9" s="144"/>
    </row>
    <row r="10" spans="1:13" s="139" customFormat="1" ht="12.75" x14ac:dyDescent="0.25">
      <c r="A10" s="1042" t="s">
        <v>491</v>
      </c>
      <c r="B10" s="146" t="s">
        <v>1171</v>
      </c>
      <c r="C10" s="146" t="s">
        <v>1163</v>
      </c>
      <c r="D10" s="237" t="s">
        <v>187</v>
      </c>
      <c r="E10" s="146">
        <v>2</v>
      </c>
      <c r="F10" s="148">
        <v>3</v>
      </c>
      <c r="G10" s="176">
        <f t="shared" si="0"/>
        <v>6</v>
      </c>
      <c r="H10" s="681" t="s">
        <v>3634</v>
      </c>
      <c r="I10" s="173"/>
      <c r="J10" s="719">
        <f t="shared" si="1"/>
        <v>0</v>
      </c>
      <c r="K10" s="417"/>
      <c r="L10" s="144"/>
      <c r="M10" s="144"/>
    </row>
    <row r="11" spans="1:13" s="139" customFormat="1" ht="12.75" x14ac:dyDescent="0.25">
      <c r="A11" s="1042" t="s">
        <v>492</v>
      </c>
      <c r="B11" s="146" t="s">
        <v>1172</v>
      </c>
      <c r="C11" s="146" t="s">
        <v>1163</v>
      </c>
      <c r="D11" s="151" t="s">
        <v>1173</v>
      </c>
      <c r="E11" s="148">
        <v>2</v>
      </c>
      <c r="F11" s="148">
        <v>3</v>
      </c>
      <c r="G11" s="176">
        <f t="shared" si="0"/>
        <v>6</v>
      </c>
      <c r="H11" s="681" t="s">
        <v>3634</v>
      </c>
      <c r="I11" s="173"/>
      <c r="J11" s="719">
        <f t="shared" si="1"/>
        <v>0</v>
      </c>
      <c r="K11" s="417"/>
      <c r="L11" s="144"/>
      <c r="M11" s="144"/>
    </row>
    <row r="12" spans="1:13" s="139" customFormat="1" ht="12.75" x14ac:dyDescent="0.25">
      <c r="A12" s="1042" t="s">
        <v>493</v>
      </c>
      <c r="B12" s="146" t="s">
        <v>1174</v>
      </c>
      <c r="C12" s="146" t="s">
        <v>1163</v>
      </c>
      <c r="D12" s="237" t="s">
        <v>1175</v>
      </c>
      <c r="E12" s="148">
        <v>2</v>
      </c>
      <c r="F12" s="148">
        <v>3</v>
      </c>
      <c r="G12" s="176">
        <f t="shared" si="0"/>
        <v>6</v>
      </c>
      <c r="H12" s="681" t="s">
        <v>3634</v>
      </c>
      <c r="I12" s="173"/>
      <c r="J12" s="719">
        <f t="shared" si="1"/>
        <v>0</v>
      </c>
      <c r="K12" s="417"/>
      <c r="L12" s="144"/>
      <c r="M12" s="144"/>
    </row>
    <row r="13" spans="1:13" s="139" customFormat="1" ht="12.75" x14ac:dyDescent="0.25">
      <c r="A13" s="1042" t="s">
        <v>494</v>
      </c>
      <c r="B13" s="146" t="s">
        <v>1176</v>
      </c>
      <c r="C13" s="146" t="s">
        <v>1163</v>
      </c>
      <c r="D13" s="237" t="s">
        <v>1177</v>
      </c>
      <c r="E13" s="148">
        <v>2</v>
      </c>
      <c r="F13" s="148">
        <v>3</v>
      </c>
      <c r="G13" s="176">
        <f t="shared" si="0"/>
        <v>6</v>
      </c>
      <c r="H13" s="681" t="s">
        <v>3634</v>
      </c>
      <c r="I13" s="173"/>
      <c r="J13" s="719">
        <f t="shared" si="1"/>
        <v>0</v>
      </c>
      <c r="K13" s="417"/>
      <c r="L13" s="144"/>
      <c r="M13" s="144"/>
    </row>
    <row r="14" spans="1:13" s="139" customFormat="1" ht="12.75" x14ac:dyDescent="0.25">
      <c r="A14" s="1042" t="s">
        <v>495</v>
      </c>
      <c r="B14" s="146" t="s">
        <v>1178</v>
      </c>
      <c r="C14" s="146" t="s">
        <v>1163</v>
      </c>
      <c r="D14" s="237" t="s">
        <v>1179</v>
      </c>
      <c r="E14" s="148">
        <v>2</v>
      </c>
      <c r="F14" s="148">
        <v>3</v>
      </c>
      <c r="G14" s="176">
        <f t="shared" si="0"/>
        <v>6</v>
      </c>
      <c r="H14" s="681" t="s">
        <v>3634</v>
      </c>
      <c r="I14" s="173"/>
      <c r="J14" s="719">
        <f t="shared" si="1"/>
        <v>0</v>
      </c>
      <c r="K14" s="417"/>
      <c r="L14" s="144"/>
      <c r="M14" s="144"/>
    </row>
    <row r="15" spans="1:13" s="139" customFormat="1" ht="12.75" x14ac:dyDescent="0.25">
      <c r="A15" s="1042" t="s">
        <v>496</v>
      </c>
      <c r="B15" s="146" t="s">
        <v>1180</v>
      </c>
      <c r="C15" s="146" t="s">
        <v>1163</v>
      </c>
      <c r="D15" s="151" t="s">
        <v>1181</v>
      </c>
      <c r="E15" s="148">
        <v>2</v>
      </c>
      <c r="F15" s="148">
        <v>3</v>
      </c>
      <c r="G15" s="176">
        <f t="shared" si="0"/>
        <v>6</v>
      </c>
      <c r="H15" s="681" t="s">
        <v>3634</v>
      </c>
      <c r="I15" s="173"/>
      <c r="J15" s="719">
        <f t="shared" si="1"/>
        <v>0</v>
      </c>
      <c r="K15" s="417"/>
      <c r="L15" s="144"/>
      <c r="M15" s="144"/>
    </row>
    <row r="16" spans="1:13" s="139" customFormat="1" ht="12.75" x14ac:dyDescent="0.25">
      <c r="A16" s="1042" t="s">
        <v>497</v>
      </c>
      <c r="B16" s="146" t="s">
        <v>1182</v>
      </c>
      <c r="C16" s="146" t="s">
        <v>1163</v>
      </c>
      <c r="D16" s="151" t="s">
        <v>1183</v>
      </c>
      <c r="E16" s="148">
        <v>2</v>
      </c>
      <c r="F16" s="148">
        <v>3</v>
      </c>
      <c r="G16" s="176">
        <f t="shared" si="0"/>
        <v>6</v>
      </c>
      <c r="H16" s="681" t="s">
        <v>3634</v>
      </c>
      <c r="I16" s="173"/>
      <c r="J16" s="719">
        <f t="shared" si="1"/>
        <v>0</v>
      </c>
      <c r="K16" s="417"/>
      <c r="L16" s="144"/>
      <c r="M16" s="144"/>
    </row>
    <row r="17" spans="1:14" s="139" customFormat="1" ht="12.75" x14ac:dyDescent="0.25">
      <c r="A17" s="1042" t="s">
        <v>498</v>
      </c>
      <c r="B17" s="146" t="s">
        <v>1184</v>
      </c>
      <c r="C17" s="146" t="s">
        <v>1163</v>
      </c>
      <c r="D17" s="151" t="s">
        <v>1185</v>
      </c>
      <c r="E17" s="148">
        <v>2</v>
      </c>
      <c r="F17" s="148">
        <v>3</v>
      </c>
      <c r="G17" s="176">
        <f t="shared" si="0"/>
        <v>6</v>
      </c>
      <c r="H17" s="681" t="s">
        <v>3634</v>
      </c>
      <c r="I17" s="173"/>
      <c r="J17" s="719">
        <f t="shared" si="1"/>
        <v>0</v>
      </c>
      <c r="K17" s="417"/>
      <c r="L17" s="144"/>
      <c r="M17" s="144"/>
    </row>
    <row r="18" spans="1:14" s="139" customFormat="1" ht="12.75" x14ac:dyDescent="0.25">
      <c r="A18" s="1042" t="s">
        <v>499</v>
      </c>
      <c r="B18" s="146" t="s">
        <v>1186</v>
      </c>
      <c r="C18" s="146" t="s">
        <v>1163</v>
      </c>
      <c r="D18" s="151" t="s">
        <v>1187</v>
      </c>
      <c r="E18" s="148">
        <v>2</v>
      </c>
      <c r="F18" s="148">
        <v>3</v>
      </c>
      <c r="G18" s="176">
        <f t="shared" si="0"/>
        <v>6</v>
      </c>
      <c r="H18" s="681" t="s">
        <v>3634</v>
      </c>
      <c r="I18" s="173"/>
      <c r="J18" s="719">
        <f t="shared" si="1"/>
        <v>0</v>
      </c>
      <c r="K18" s="417"/>
      <c r="L18" s="144"/>
      <c r="M18" s="144"/>
    </row>
    <row r="19" spans="1:14" s="139" customFormat="1" ht="12.75" x14ac:dyDescent="0.25">
      <c r="A19" s="1042" t="s">
        <v>500</v>
      </c>
      <c r="B19" s="146" t="s">
        <v>1188</v>
      </c>
      <c r="C19" s="146" t="s">
        <v>1163</v>
      </c>
      <c r="D19" s="237" t="s">
        <v>1189</v>
      </c>
      <c r="E19" s="148">
        <v>0.25</v>
      </c>
      <c r="F19" s="148">
        <v>3</v>
      </c>
      <c r="G19" s="238">
        <f t="shared" si="0"/>
        <v>0.75</v>
      </c>
      <c r="H19" s="681"/>
      <c r="I19" s="173"/>
      <c r="J19" s="719">
        <f t="shared" si="1"/>
        <v>0</v>
      </c>
      <c r="K19" s="417"/>
      <c r="L19" s="144"/>
      <c r="M19" s="144"/>
    </row>
    <row r="20" spans="1:14" s="139" customFormat="1" ht="12.75" x14ac:dyDescent="0.25">
      <c r="A20" s="1042" t="s">
        <v>501</v>
      </c>
      <c r="B20" s="146" t="s">
        <v>1190</v>
      </c>
      <c r="C20" s="146" t="s">
        <v>1163</v>
      </c>
      <c r="D20" s="237" t="s">
        <v>1191</v>
      </c>
      <c r="E20" s="148">
        <v>1</v>
      </c>
      <c r="F20" s="148">
        <v>3</v>
      </c>
      <c r="G20" s="176">
        <f t="shared" si="0"/>
        <v>3</v>
      </c>
      <c r="H20" s="681" t="s">
        <v>3633</v>
      </c>
      <c r="I20" s="173"/>
      <c r="J20" s="719">
        <f t="shared" si="1"/>
        <v>0</v>
      </c>
      <c r="K20" s="417"/>
      <c r="L20" s="144"/>
      <c r="M20" s="144"/>
    </row>
    <row r="21" spans="1:14" s="139" customFormat="1" ht="12.75" x14ac:dyDescent="0.25">
      <c r="A21" s="1042" t="s">
        <v>502</v>
      </c>
      <c r="B21" s="146" t="s">
        <v>1192</v>
      </c>
      <c r="C21" s="146" t="s">
        <v>1163</v>
      </c>
      <c r="D21" s="237" t="s">
        <v>1168</v>
      </c>
      <c r="E21" s="148">
        <v>1</v>
      </c>
      <c r="F21" s="148">
        <v>3</v>
      </c>
      <c r="G21" s="176">
        <f t="shared" si="0"/>
        <v>3</v>
      </c>
      <c r="H21" s="681" t="s">
        <v>3633</v>
      </c>
      <c r="I21" s="173"/>
      <c r="J21" s="719">
        <f t="shared" si="1"/>
        <v>0</v>
      </c>
      <c r="K21" s="417"/>
      <c r="L21" s="144"/>
      <c r="M21" s="144"/>
    </row>
    <row r="22" spans="1:14" s="139" customFormat="1" ht="12.75" x14ac:dyDescent="0.25">
      <c r="A22" s="1042" t="s">
        <v>503</v>
      </c>
      <c r="B22" s="146" t="s">
        <v>1193</v>
      </c>
      <c r="C22" s="146" t="s">
        <v>1163</v>
      </c>
      <c r="D22" s="237" t="s">
        <v>1194</v>
      </c>
      <c r="E22" s="148">
        <v>1</v>
      </c>
      <c r="F22" s="148">
        <v>3</v>
      </c>
      <c r="G22" s="176">
        <f t="shared" si="0"/>
        <v>3</v>
      </c>
      <c r="H22" s="681" t="s">
        <v>3633</v>
      </c>
      <c r="I22" s="173"/>
      <c r="J22" s="719">
        <f t="shared" si="1"/>
        <v>0</v>
      </c>
      <c r="K22" s="417"/>
      <c r="L22" s="144"/>
      <c r="M22" s="144"/>
    </row>
    <row r="23" spans="1:14" s="139" customFormat="1" ht="12.75" x14ac:dyDescent="0.25">
      <c r="A23" s="1042" t="s">
        <v>504</v>
      </c>
      <c r="B23" s="146" t="s">
        <v>1195</v>
      </c>
      <c r="C23" s="146" t="s">
        <v>1163</v>
      </c>
      <c r="D23" s="237" t="s">
        <v>1196</v>
      </c>
      <c r="E23" s="148">
        <v>1</v>
      </c>
      <c r="F23" s="148">
        <v>3</v>
      </c>
      <c r="G23" s="176">
        <f t="shared" si="0"/>
        <v>3</v>
      </c>
      <c r="H23" s="681" t="s">
        <v>3633</v>
      </c>
      <c r="I23" s="173"/>
      <c r="J23" s="719">
        <f t="shared" si="1"/>
        <v>0</v>
      </c>
      <c r="K23" s="417"/>
      <c r="L23" s="144"/>
      <c r="M23" s="144"/>
    </row>
    <row r="24" spans="1:14" s="139" customFormat="1" ht="12.75" x14ac:dyDescent="0.25">
      <c r="A24" s="1042" t="s">
        <v>505</v>
      </c>
      <c r="B24" s="146" t="s">
        <v>1197</v>
      </c>
      <c r="C24" s="146" t="s">
        <v>1163</v>
      </c>
      <c r="D24" s="237" t="s">
        <v>1198</v>
      </c>
      <c r="E24" s="148">
        <v>1</v>
      </c>
      <c r="F24" s="148">
        <v>3</v>
      </c>
      <c r="G24" s="176">
        <f t="shared" si="0"/>
        <v>3</v>
      </c>
      <c r="H24" s="681" t="s">
        <v>3633</v>
      </c>
      <c r="I24" s="173"/>
      <c r="J24" s="719">
        <f t="shared" si="1"/>
        <v>0</v>
      </c>
      <c r="K24" s="417"/>
      <c r="L24" s="144"/>
      <c r="M24" s="144"/>
    </row>
    <row r="25" spans="1:14" s="139" customFormat="1" ht="12.75" x14ac:dyDescent="0.25">
      <c r="A25" s="1042" t="s">
        <v>506</v>
      </c>
      <c r="B25" s="146" t="s">
        <v>1199</v>
      </c>
      <c r="C25" s="146" t="s">
        <v>1163</v>
      </c>
      <c r="D25" s="237" t="s">
        <v>919</v>
      </c>
      <c r="E25" s="148">
        <v>1</v>
      </c>
      <c r="F25" s="148">
        <v>3</v>
      </c>
      <c r="G25" s="176">
        <f t="shared" si="0"/>
        <v>3</v>
      </c>
      <c r="H25" s="681" t="s">
        <v>3633</v>
      </c>
      <c r="I25" s="173"/>
      <c r="J25" s="719">
        <f t="shared" si="1"/>
        <v>0</v>
      </c>
      <c r="K25" s="417"/>
      <c r="L25" s="144"/>
      <c r="M25" s="144"/>
    </row>
    <row r="26" spans="1:14" s="139" customFormat="1" ht="12.75" x14ac:dyDescent="0.25">
      <c r="A26" s="1042" t="s">
        <v>507</v>
      </c>
      <c r="B26" s="146" t="s">
        <v>1200</v>
      </c>
      <c r="C26" s="146" t="s">
        <v>1163</v>
      </c>
      <c r="D26" s="237" t="s">
        <v>1201</v>
      </c>
      <c r="E26" s="148">
        <v>1</v>
      </c>
      <c r="F26" s="148">
        <v>3</v>
      </c>
      <c r="G26" s="176">
        <f t="shared" si="0"/>
        <v>3</v>
      </c>
      <c r="H26" s="681" t="s">
        <v>3633</v>
      </c>
      <c r="I26" s="173"/>
      <c r="J26" s="719">
        <f t="shared" si="1"/>
        <v>0</v>
      </c>
      <c r="K26" s="417"/>
      <c r="L26" s="144"/>
      <c r="M26" s="144"/>
    </row>
    <row r="27" spans="1:14" s="139" customFormat="1" ht="12.75" x14ac:dyDescent="0.25">
      <c r="A27" s="1042" t="s">
        <v>508</v>
      </c>
      <c r="B27" s="146" t="s">
        <v>1202</v>
      </c>
      <c r="C27" s="146" t="s">
        <v>1163</v>
      </c>
      <c r="D27" s="151" t="s">
        <v>1203</v>
      </c>
      <c r="E27" s="148">
        <v>1</v>
      </c>
      <c r="F27" s="148">
        <v>3</v>
      </c>
      <c r="G27" s="176">
        <f t="shared" si="0"/>
        <v>3</v>
      </c>
      <c r="H27" s="681" t="s">
        <v>3633</v>
      </c>
      <c r="I27" s="173"/>
      <c r="J27" s="719">
        <f t="shared" si="1"/>
        <v>0</v>
      </c>
      <c r="K27" s="417"/>
      <c r="L27" s="144"/>
      <c r="M27" s="144"/>
    </row>
    <row r="28" spans="1:14" s="139" customFormat="1" ht="12.75" x14ac:dyDescent="0.25">
      <c r="A28" s="1065" t="s">
        <v>509</v>
      </c>
      <c r="B28" s="389" t="s">
        <v>1204</v>
      </c>
      <c r="C28" s="389" t="s">
        <v>1163</v>
      </c>
      <c r="D28" s="476" t="s">
        <v>1205</v>
      </c>
      <c r="E28" s="391">
        <v>1</v>
      </c>
      <c r="F28" s="391">
        <v>3</v>
      </c>
      <c r="G28" s="392">
        <f t="shared" si="0"/>
        <v>3</v>
      </c>
      <c r="H28" s="682" t="s">
        <v>3633</v>
      </c>
      <c r="I28" s="173"/>
      <c r="J28" s="719">
        <f t="shared" si="1"/>
        <v>0</v>
      </c>
      <c r="K28" s="417"/>
      <c r="L28" s="144"/>
      <c r="M28" s="144"/>
    </row>
    <row r="29" spans="1:14" s="139" customFormat="1" ht="13.5" thickBot="1" x14ac:dyDescent="0.3">
      <c r="A29" s="1044" t="s">
        <v>510</v>
      </c>
      <c r="B29" s="708" t="s">
        <v>3026</v>
      </c>
      <c r="C29" s="708" t="s">
        <v>1163</v>
      </c>
      <c r="D29" s="1078" t="s">
        <v>3387</v>
      </c>
      <c r="E29" s="709">
        <v>2</v>
      </c>
      <c r="F29" s="709">
        <v>3</v>
      </c>
      <c r="G29" s="710">
        <f t="shared" si="0"/>
        <v>6</v>
      </c>
      <c r="H29" s="711" t="s">
        <v>3634</v>
      </c>
      <c r="I29" s="1066"/>
      <c r="J29" s="806">
        <f t="shared" si="1"/>
        <v>0</v>
      </c>
      <c r="K29" s="417"/>
      <c r="L29" s="144"/>
      <c r="M29" s="144"/>
    </row>
    <row r="30" spans="1:14" s="139" customFormat="1" ht="12.75" x14ac:dyDescent="0.25">
      <c r="A30" s="886"/>
      <c r="B30" s="1556" t="s">
        <v>4338</v>
      </c>
      <c r="C30" s="1556"/>
      <c r="D30" s="1556"/>
      <c r="E30" s="1556"/>
      <c r="F30" s="1556"/>
      <c r="G30" s="1556"/>
      <c r="H30" s="1556"/>
      <c r="I30" s="1556"/>
      <c r="J30" s="1557"/>
      <c r="K30" s="418"/>
      <c r="L30" s="155"/>
      <c r="M30" s="155"/>
      <c r="N30" s="180"/>
    </row>
    <row r="31" spans="1:14" s="181" customFormat="1" ht="39" thickBot="1" x14ac:dyDescent="0.25">
      <c r="A31" s="867" t="s">
        <v>512</v>
      </c>
      <c r="B31" s="1569" t="s">
        <v>4339</v>
      </c>
      <c r="C31" s="1569"/>
      <c r="D31" s="399" t="s">
        <v>4340</v>
      </c>
      <c r="E31" s="403">
        <v>2</v>
      </c>
      <c r="F31" s="471">
        <v>1</v>
      </c>
      <c r="G31" s="753">
        <f>E31*F31</f>
        <v>2</v>
      </c>
      <c r="H31" s="1397" t="s">
        <v>3634</v>
      </c>
      <c r="I31" s="1380"/>
      <c r="J31" s="1381">
        <f>F31*G31*ROUND(I31, 2)</f>
        <v>0</v>
      </c>
      <c r="K31" s="185"/>
    </row>
    <row r="32" spans="1:14" s="181" customFormat="1" ht="15" customHeight="1" thickBot="1" x14ac:dyDescent="0.25">
      <c r="A32" s="139"/>
      <c r="B32" s="139"/>
      <c r="C32" s="139"/>
      <c r="D32" s="139"/>
      <c r="E32" s="178"/>
      <c r="F32" s="178"/>
      <c r="G32" s="153"/>
      <c r="H32" s="179"/>
      <c r="I32" s="823" t="s">
        <v>76</v>
      </c>
      <c r="J32" s="824">
        <f>SUM(J6:J29,J31)</f>
        <v>0</v>
      </c>
      <c r="K32" s="183"/>
    </row>
    <row r="33" spans="1:10" ht="15" customHeight="1" x14ac:dyDescent="0.25">
      <c r="A33" s="181"/>
      <c r="B33" s="181"/>
      <c r="C33" s="181"/>
      <c r="D33" s="181"/>
      <c r="E33" s="182"/>
      <c r="F33" s="182"/>
      <c r="G33" s="183"/>
      <c r="H33" s="184"/>
      <c r="I33" s="183"/>
      <c r="J33" s="183"/>
    </row>
    <row r="34" spans="1:10" ht="15" customHeight="1" x14ac:dyDescent="0.25">
      <c r="A34" s="186"/>
      <c r="B34" s="186"/>
      <c r="C34" s="181"/>
      <c r="D34" s="181"/>
      <c r="E34" s="182"/>
      <c r="F34" s="182"/>
      <c r="G34" s="183"/>
      <c r="H34" s="184"/>
      <c r="I34" s="183"/>
      <c r="J34" s="183"/>
    </row>
    <row r="35" spans="1:10" ht="15" customHeight="1" x14ac:dyDescent="0.25">
      <c r="A35" s="158"/>
      <c r="B35" s="158"/>
      <c r="C35" s="187"/>
      <c r="D35" s="158"/>
      <c r="E35" s="158"/>
      <c r="F35" s="158"/>
      <c r="G35" s="188"/>
    </row>
    <row r="36" spans="1:10" ht="15" customHeight="1" x14ac:dyDescent="0.25">
      <c r="A36" s="158"/>
      <c r="B36" s="158"/>
      <c r="C36" s="187"/>
      <c r="D36" s="158"/>
      <c r="E36" s="158"/>
      <c r="F36" s="158"/>
      <c r="G36" s="188"/>
    </row>
    <row r="37" spans="1:10" ht="15" customHeight="1" x14ac:dyDescent="0.25">
      <c r="A37" s="158"/>
      <c r="B37" s="158"/>
      <c r="C37" s="187"/>
      <c r="D37" s="158"/>
      <c r="E37" s="158"/>
      <c r="F37" s="158"/>
      <c r="G37" s="188"/>
    </row>
    <row r="38" spans="1:10" ht="15" customHeight="1" x14ac:dyDescent="0.25">
      <c r="A38" s="158"/>
      <c r="B38" s="158"/>
      <c r="C38" s="187"/>
      <c r="D38" s="158"/>
      <c r="E38" s="158"/>
      <c r="F38" s="158"/>
      <c r="G38" s="159"/>
    </row>
    <row r="39" spans="1:10" ht="15" customHeight="1" x14ac:dyDescent="0.25">
      <c r="A39" s="158"/>
      <c r="B39" s="158"/>
      <c r="C39" s="187"/>
      <c r="D39" s="158"/>
      <c r="E39" s="158"/>
      <c r="F39" s="158"/>
      <c r="G39" s="188"/>
    </row>
    <row r="40" spans="1:10" ht="15" customHeight="1" x14ac:dyDescent="0.25">
      <c r="A40" s="158"/>
      <c r="B40" s="158"/>
      <c r="C40" s="187"/>
      <c r="D40" s="158"/>
      <c r="E40" s="158"/>
      <c r="F40" s="158"/>
      <c r="G40" s="188"/>
    </row>
    <row r="41" spans="1:10" ht="15" customHeight="1" x14ac:dyDescent="0.25">
      <c r="A41" s="158"/>
      <c r="B41" s="158"/>
      <c r="C41" s="187"/>
      <c r="D41" s="158"/>
      <c r="E41" s="158"/>
      <c r="F41" s="158"/>
      <c r="G41" s="188"/>
    </row>
    <row r="42" spans="1:10" ht="15" customHeight="1" x14ac:dyDescent="0.25">
      <c r="A42" s="158"/>
      <c r="B42" s="158"/>
      <c r="C42" s="187"/>
      <c r="D42" s="158"/>
      <c r="E42" s="158"/>
      <c r="F42" s="158"/>
      <c r="G42" s="188"/>
    </row>
    <row r="43" spans="1:10" ht="15" customHeight="1" x14ac:dyDescent="0.25">
      <c r="A43" s="158"/>
      <c r="B43" s="158"/>
      <c r="C43" s="187"/>
      <c r="D43" s="158"/>
      <c r="E43" s="158"/>
      <c r="F43" s="158"/>
      <c r="G43" s="188"/>
    </row>
    <row r="44" spans="1:10" x14ac:dyDescent="0.25">
      <c r="A44" s="158"/>
      <c r="B44" s="158"/>
      <c r="C44" s="187"/>
      <c r="D44" s="189"/>
      <c r="E44" s="158"/>
      <c r="F44" s="158"/>
      <c r="G44" s="188"/>
    </row>
    <row r="45" spans="1:10" x14ac:dyDescent="0.25">
      <c r="A45" s="158"/>
      <c r="B45" s="158"/>
      <c r="C45" s="187"/>
      <c r="D45" s="158"/>
      <c r="E45" s="158"/>
      <c r="F45" s="158"/>
      <c r="G45" s="188"/>
    </row>
    <row r="46" spans="1:10" x14ac:dyDescent="0.25">
      <c r="A46" s="158"/>
      <c r="B46" s="158"/>
      <c r="C46" s="187"/>
      <c r="D46" s="158"/>
      <c r="E46" s="158"/>
      <c r="F46" s="158"/>
      <c r="G46" s="188"/>
    </row>
    <row r="47" spans="1:10" x14ac:dyDescent="0.25">
      <c r="A47" s="158"/>
      <c r="B47" s="158"/>
      <c r="C47" s="187"/>
      <c r="D47" s="158"/>
      <c r="E47" s="158"/>
      <c r="F47" s="158"/>
      <c r="G47" s="188"/>
    </row>
    <row r="48" spans="1:10" x14ac:dyDescent="0.25">
      <c r="A48" s="158"/>
      <c r="B48" s="158"/>
      <c r="C48" s="187"/>
      <c r="D48" s="158"/>
      <c r="E48" s="158"/>
      <c r="F48" s="158"/>
      <c r="G48" s="188"/>
    </row>
    <row r="49" spans="1:7" x14ac:dyDescent="0.25">
      <c r="A49" s="158"/>
      <c r="B49" s="158"/>
      <c r="C49" s="187"/>
      <c r="D49" s="158"/>
      <c r="E49" s="158"/>
      <c r="F49" s="158"/>
      <c r="G49" s="188"/>
    </row>
    <row r="50" spans="1:7" x14ac:dyDescent="0.25">
      <c r="A50" s="158"/>
      <c r="B50" s="158"/>
      <c r="C50" s="187"/>
      <c r="D50" s="189"/>
      <c r="E50" s="158"/>
      <c r="F50" s="158"/>
      <c r="G50" s="188"/>
    </row>
    <row r="51" spans="1:7" x14ac:dyDescent="0.25">
      <c r="A51" s="158"/>
      <c r="B51" s="158"/>
      <c r="C51" s="190"/>
      <c r="D51" s="189"/>
      <c r="E51" s="158"/>
      <c r="F51" s="158"/>
      <c r="G51" s="188"/>
    </row>
    <row r="52" spans="1:7" x14ac:dyDescent="0.25">
      <c r="A52" s="158"/>
      <c r="B52" s="158"/>
      <c r="C52" s="190"/>
      <c r="D52" s="189"/>
      <c r="E52" s="158"/>
      <c r="F52" s="158"/>
      <c r="G52" s="188"/>
    </row>
    <row r="53" spans="1:7" x14ac:dyDescent="0.25">
      <c r="A53" s="158"/>
      <c r="B53" s="158"/>
      <c r="C53" s="187"/>
      <c r="D53" s="189"/>
      <c r="E53" s="158"/>
      <c r="F53" s="158"/>
      <c r="G53" s="188"/>
    </row>
    <row r="54" spans="1:7" x14ac:dyDescent="0.25">
      <c r="A54" s="158"/>
      <c r="B54" s="158"/>
      <c r="C54" s="187"/>
      <c r="D54" s="189"/>
      <c r="E54" s="158"/>
      <c r="F54" s="158"/>
      <c r="G54" s="188"/>
    </row>
    <row r="55" spans="1:7" x14ac:dyDescent="0.25">
      <c r="A55" s="158"/>
      <c r="B55" s="158"/>
      <c r="C55" s="187"/>
      <c r="D55" s="189"/>
      <c r="E55" s="158"/>
      <c r="F55" s="158"/>
      <c r="G55" s="188"/>
    </row>
    <row r="56" spans="1:7" x14ac:dyDescent="0.25">
      <c r="A56" s="158"/>
      <c r="B56" s="158"/>
      <c r="C56" s="187"/>
      <c r="D56" s="189"/>
      <c r="E56" s="158"/>
      <c r="F56" s="158"/>
      <c r="G56" s="159"/>
    </row>
    <row r="57" spans="1:7" x14ac:dyDescent="0.25">
      <c r="C57" s="161"/>
      <c r="D57" s="1475"/>
    </row>
  </sheetData>
  <sheetProtection algorithmName="SHA-512" hashValue="2BlD1HKAnhP0IMlvKUmVJy+S8FtTmLJ5jPJoqiWGClZ8PU4Fw8d5VsWiD+KSo+EADzHUpG9V2yBZ6BvQ7rC0qg==" saltValue="Ouarw/ELhkN0k0ZcdQ+iXQ==" spinCount="100000" sheet="1" objects="1" scenarios="1" sort="0" autoFilter="0" pivotTables="0"/>
  <mergeCells count="7">
    <mergeCell ref="B30:J30"/>
    <mergeCell ref="B31:C31"/>
    <mergeCell ref="A1:D1"/>
    <mergeCell ref="E1:J1"/>
    <mergeCell ref="A2:J2"/>
    <mergeCell ref="A3:J3"/>
    <mergeCell ref="A4:J4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r:id="rId1"/>
  <headerFooter>
    <oddFooter>Strana &amp;P z &amp;N</oddFooter>
  </headerFooter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6">
    <tabColor rgb="FFFF0000"/>
    <pageSetUpPr fitToPage="1"/>
  </sheetPr>
  <dimension ref="A1:N60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91" customWidth="1"/>
    <col min="2" max="2" width="10.7109375" style="191" customWidth="1"/>
    <col min="3" max="3" width="12.7109375" style="191" customWidth="1"/>
    <col min="4" max="4" width="70.7109375" style="191" customWidth="1"/>
    <col min="5" max="5" width="8.7109375" style="191" customWidth="1"/>
    <col min="6" max="6" width="8.7109375" style="198" customWidth="1"/>
    <col min="7" max="7" width="13.7109375" style="212" customWidth="1"/>
    <col min="8" max="8" width="15.7109375" style="213" customWidth="1"/>
    <col min="9" max="9" width="14.7109375" style="191" customWidth="1"/>
    <col min="10" max="10" width="15.7109375" style="191" customWidth="1"/>
    <col min="11" max="11" width="10.42578125" style="191" customWidth="1"/>
    <col min="12" max="12" width="16.85546875" style="191" customWidth="1"/>
    <col min="13" max="13" width="17.7109375" style="191" customWidth="1"/>
    <col min="14" max="14" width="12.7109375" style="191" bestFit="1" customWidth="1"/>
    <col min="15" max="16384" width="9.140625" style="191"/>
  </cols>
  <sheetData>
    <row r="1" spans="1:14" ht="54" customHeight="1" x14ac:dyDescent="0.25">
      <c r="A1" s="1785"/>
      <c r="B1" s="1785"/>
      <c r="C1" s="1785"/>
      <c r="D1" s="1785"/>
      <c r="E1" s="1768" t="s">
        <v>2672</v>
      </c>
      <c r="F1" s="1768"/>
      <c r="G1" s="1768"/>
      <c r="H1" s="1768"/>
      <c r="I1" s="1768"/>
      <c r="J1" s="1768"/>
    </row>
    <row r="2" spans="1:14" ht="15.75" customHeight="1" x14ac:dyDescent="0.25">
      <c r="A2" s="1540" t="s">
        <v>1160</v>
      </c>
      <c r="B2" s="1540"/>
      <c r="C2" s="1540"/>
      <c r="D2" s="1540"/>
      <c r="E2" s="1540"/>
      <c r="F2" s="1540"/>
      <c r="G2" s="1540"/>
      <c r="H2" s="1540"/>
      <c r="I2" s="1540"/>
      <c r="J2" s="1540"/>
      <c r="L2" s="1473"/>
      <c r="M2" s="1473"/>
      <c r="N2" s="1473"/>
    </row>
    <row r="3" spans="1:14" ht="15.75" customHeight="1" x14ac:dyDescent="0.25">
      <c r="A3" s="1540" t="s">
        <v>1206</v>
      </c>
      <c r="B3" s="1540"/>
      <c r="C3" s="1540"/>
      <c r="D3" s="1540"/>
      <c r="E3" s="1540"/>
      <c r="F3" s="1540"/>
      <c r="G3" s="1540"/>
      <c r="H3" s="1540"/>
      <c r="I3" s="1540"/>
      <c r="J3" s="1540"/>
      <c r="K3" s="159"/>
      <c r="L3" s="1473"/>
      <c r="M3" s="1473"/>
      <c r="N3" s="1473"/>
    </row>
    <row r="4" spans="1:14" ht="15" customHeight="1" thickBot="1" x14ac:dyDescent="0.3">
      <c r="A4" s="1787"/>
      <c r="B4" s="1787"/>
      <c r="C4" s="1787"/>
      <c r="D4" s="1787"/>
      <c r="E4" s="1787"/>
      <c r="F4" s="1787"/>
      <c r="G4" s="1787"/>
      <c r="H4" s="1787"/>
      <c r="I4" s="1787"/>
      <c r="J4" s="1787"/>
      <c r="L4" s="1473"/>
      <c r="M4" s="1473"/>
      <c r="N4" s="1473"/>
    </row>
    <row r="5" spans="1:14" s="192" customFormat="1" ht="60" customHeight="1" thickBot="1" x14ac:dyDescent="0.3">
      <c r="A5" s="1323" t="s">
        <v>486</v>
      </c>
      <c r="B5" s="1324" t="s">
        <v>0</v>
      </c>
      <c r="C5" s="1325" t="s">
        <v>1</v>
      </c>
      <c r="D5" s="1324" t="s">
        <v>2</v>
      </c>
      <c r="E5" s="1326" t="s">
        <v>2726</v>
      </c>
      <c r="F5" s="1326" t="s">
        <v>760</v>
      </c>
      <c r="G5" s="1326" t="s">
        <v>761</v>
      </c>
      <c r="H5" s="1326" t="s">
        <v>762</v>
      </c>
      <c r="I5" s="1327" t="s">
        <v>4409</v>
      </c>
      <c r="J5" s="1328" t="s">
        <v>4410</v>
      </c>
      <c r="K5" s="104"/>
    </row>
    <row r="6" spans="1:14" s="192" customFormat="1" ht="12.75" x14ac:dyDescent="0.25">
      <c r="A6" s="1079" t="s">
        <v>487</v>
      </c>
      <c r="B6" s="199" t="s">
        <v>1055</v>
      </c>
      <c r="C6" s="199" t="s">
        <v>1207</v>
      </c>
      <c r="D6" s="200" t="s">
        <v>1208</v>
      </c>
      <c r="E6" s="199">
        <v>12</v>
      </c>
      <c r="F6" s="199">
        <v>4</v>
      </c>
      <c r="G6" s="199">
        <f>F6*E6</f>
        <v>48</v>
      </c>
      <c r="H6" s="683" t="s">
        <v>3635</v>
      </c>
      <c r="I6" s="1788" t="s">
        <v>19</v>
      </c>
      <c r="J6" s="1789"/>
      <c r="K6" s="202"/>
    </row>
    <row r="7" spans="1:14" s="192" customFormat="1" ht="12.75" x14ac:dyDescent="0.25">
      <c r="A7" s="1080" t="s">
        <v>488</v>
      </c>
      <c r="B7" s="193" t="s">
        <v>1058</v>
      </c>
      <c r="C7" s="193" t="s">
        <v>1207</v>
      </c>
      <c r="D7" s="195" t="s">
        <v>1059</v>
      </c>
      <c r="E7" s="193">
        <v>2</v>
      </c>
      <c r="F7" s="193">
        <v>4</v>
      </c>
      <c r="G7" s="193">
        <f t="shared" ref="G7:G24" si="0">F7*E7</f>
        <v>8</v>
      </c>
      <c r="H7" s="684" t="s">
        <v>3634</v>
      </c>
      <c r="I7" s="1551" t="s">
        <v>19</v>
      </c>
      <c r="J7" s="1552"/>
      <c r="K7" s="202"/>
    </row>
    <row r="8" spans="1:14" s="192" customFormat="1" ht="12.75" x14ac:dyDescent="0.25">
      <c r="A8" s="1080" t="s">
        <v>489</v>
      </c>
      <c r="B8" s="193" t="s">
        <v>1060</v>
      </c>
      <c r="C8" s="193" t="s">
        <v>1207</v>
      </c>
      <c r="D8" s="195" t="s">
        <v>21</v>
      </c>
      <c r="E8" s="193">
        <v>2</v>
      </c>
      <c r="F8" s="193">
        <v>4</v>
      </c>
      <c r="G8" s="193">
        <f t="shared" si="0"/>
        <v>8</v>
      </c>
      <c r="H8" s="684" t="s">
        <v>3634</v>
      </c>
      <c r="I8" s="1551" t="s">
        <v>19</v>
      </c>
      <c r="J8" s="1552"/>
      <c r="K8" s="202"/>
    </row>
    <row r="9" spans="1:14" s="192" customFormat="1" ht="12.75" x14ac:dyDescent="0.25">
      <c r="A9" s="1080" t="s">
        <v>490</v>
      </c>
      <c r="B9" s="193" t="s">
        <v>1061</v>
      </c>
      <c r="C9" s="193" t="s">
        <v>1207</v>
      </c>
      <c r="D9" s="195" t="s">
        <v>954</v>
      </c>
      <c r="E9" s="193">
        <v>2</v>
      </c>
      <c r="F9" s="193">
        <v>4</v>
      </c>
      <c r="G9" s="193">
        <f t="shared" si="0"/>
        <v>8</v>
      </c>
      <c r="H9" s="684" t="s">
        <v>3634</v>
      </c>
      <c r="I9" s="173"/>
      <c r="J9" s="1043">
        <f t="shared" ref="J9:J24" si="1">ROUND(I9,2)*G9</f>
        <v>0</v>
      </c>
      <c r="K9" s="202"/>
    </row>
    <row r="10" spans="1:14" s="192" customFormat="1" ht="12.75" x14ac:dyDescent="0.25">
      <c r="A10" s="1080" t="s">
        <v>491</v>
      </c>
      <c r="B10" s="193" t="s">
        <v>1062</v>
      </c>
      <c r="C10" s="193" t="s">
        <v>1207</v>
      </c>
      <c r="D10" s="195" t="s">
        <v>1029</v>
      </c>
      <c r="E10" s="193">
        <v>2</v>
      </c>
      <c r="F10" s="193">
        <v>4</v>
      </c>
      <c r="G10" s="193">
        <f t="shared" si="0"/>
        <v>8</v>
      </c>
      <c r="H10" s="684" t="s">
        <v>3634</v>
      </c>
      <c r="I10" s="173"/>
      <c r="J10" s="1043">
        <f t="shared" si="1"/>
        <v>0</v>
      </c>
      <c r="K10" s="202"/>
    </row>
    <row r="11" spans="1:14" s="192" customFormat="1" ht="12.75" x14ac:dyDescent="0.25">
      <c r="A11" s="1080" t="s">
        <v>492</v>
      </c>
      <c r="B11" s="193" t="s">
        <v>1063</v>
      </c>
      <c r="C11" s="193" t="s">
        <v>1207</v>
      </c>
      <c r="D11" s="195" t="s">
        <v>313</v>
      </c>
      <c r="E11" s="193">
        <v>2</v>
      </c>
      <c r="F11" s="193">
        <v>4</v>
      </c>
      <c r="G11" s="193">
        <f t="shared" si="0"/>
        <v>8</v>
      </c>
      <c r="H11" s="684" t="s">
        <v>3634</v>
      </c>
      <c r="I11" s="173"/>
      <c r="J11" s="1043">
        <f t="shared" si="1"/>
        <v>0</v>
      </c>
      <c r="K11" s="202"/>
    </row>
    <row r="12" spans="1:14" s="192" customFormat="1" ht="12.75" x14ac:dyDescent="0.25">
      <c r="A12" s="1080" t="s">
        <v>493</v>
      </c>
      <c r="B12" s="193" t="s">
        <v>1064</v>
      </c>
      <c r="C12" s="193" t="s">
        <v>1207</v>
      </c>
      <c r="D12" s="195" t="s">
        <v>314</v>
      </c>
      <c r="E12" s="193">
        <v>2</v>
      </c>
      <c r="F12" s="193">
        <v>4</v>
      </c>
      <c r="G12" s="193">
        <f t="shared" si="0"/>
        <v>8</v>
      </c>
      <c r="H12" s="684" t="s">
        <v>3634</v>
      </c>
      <c r="I12" s="173"/>
      <c r="J12" s="1043">
        <f t="shared" si="1"/>
        <v>0</v>
      </c>
      <c r="K12" s="202"/>
    </row>
    <row r="13" spans="1:14" s="192" customFormat="1" ht="12.75" x14ac:dyDescent="0.25">
      <c r="A13" s="1080" t="s">
        <v>494</v>
      </c>
      <c r="B13" s="193" t="s">
        <v>1065</v>
      </c>
      <c r="C13" s="193" t="s">
        <v>1207</v>
      </c>
      <c r="D13" s="175" t="s">
        <v>1209</v>
      </c>
      <c r="E13" s="193">
        <v>2</v>
      </c>
      <c r="F13" s="193">
        <v>4</v>
      </c>
      <c r="G13" s="193">
        <f t="shared" si="0"/>
        <v>8</v>
      </c>
      <c r="H13" s="684" t="s">
        <v>3634</v>
      </c>
      <c r="I13" s="173"/>
      <c r="J13" s="1043">
        <f t="shared" si="1"/>
        <v>0</v>
      </c>
      <c r="K13" s="202"/>
      <c r="L13" s="202"/>
      <c r="M13" s="144"/>
    </row>
    <row r="14" spans="1:14" s="192" customFormat="1" ht="12.75" x14ac:dyDescent="0.25">
      <c r="A14" s="1080" t="s">
        <v>495</v>
      </c>
      <c r="B14" s="193" t="s">
        <v>1066</v>
      </c>
      <c r="C14" s="193" t="s">
        <v>1207</v>
      </c>
      <c r="D14" s="195" t="s">
        <v>434</v>
      </c>
      <c r="E14" s="193">
        <v>2</v>
      </c>
      <c r="F14" s="193">
        <v>4</v>
      </c>
      <c r="G14" s="193">
        <f t="shared" si="0"/>
        <v>8</v>
      </c>
      <c r="H14" s="684" t="s">
        <v>3634</v>
      </c>
      <c r="I14" s="173"/>
      <c r="J14" s="1043">
        <f t="shared" si="1"/>
        <v>0</v>
      </c>
      <c r="K14" s="202"/>
      <c r="L14" s="202"/>
      <c r="M14" s="144"/>
    </row>
    <row r="15" spans="1:14" s="192" customFormat="1" ht="12.75" x14ac:dyDescent="0.25">
      <c r="A15" s="1080" t="s">
        <v>496</v>
      </c>
      <c r="B15" s="193" t="s">
        <v>1067</v>
      </c>
      <c r="C15" s="193" t="s">
        <v>1207</v>
      </c>
      <c r="D15" s="195" t="s">
        <v>1210</v>
      </c>
      <c r="E15" s="193">
        <v>2</v>
      </c>
      <c r="F15" s="193">
        <v>4</v>
      </c>
      <c r="G15" s="193">
        <f t="shared" si="0"/>
        <v>8</v>
      </c>
      <c r="H15" s="684" t="s">
        <v>3634</v>
      </c>
      <c r="I15" s="173"/>
      <c r="J15" s="1043">
        <f t="shared" si="1"/>
        <v>0</v>
      </c>
      <c r="K15" s="202"/>
      <c r="L15" s="202"/>
      <c r="M15" s="144"/>
    </row>
    <row r="16" spans="1:14" s="192" customFormat="1" ht="12.75" x14ac:dyDescent="0.25">
      <c r="A16" s="1080" t="s">
        <v>497</v>
      </c>
      <c r="B16" s="193" t="s">
        <v>1069</v>
      </c>
      <c r="C16" s="193" t="s">
        <v>1207</v>
      </c>
      <c r="D16" s="194" t="s">
        <v>315</v>
      </c>
      <c r="E16" s="193">
        <v>2</v>
      </c>
      <c r="F16" s="193">
        <v>4</v>
      </c>
      <c r="G16" s="193">
        <f t="shared" si="0"/>
        <v>8</v>
      </c>
      <c r="H16" s="684" t="s">
        <v>3634</v>
      </c>
      <c r="I16" s="173"/>
      <c r="J16" s="1043">
        <f t="shared" si="1"/>
        <v>0</v>
      </c>
      <c r="K16" s="202"/>
      <c r="L16" s="202"/>
      <c r="M16" s="144"/>
    </row>
    <row r="17" spans="1:14" s="192" customFormat="1" ht="12.75" x14ac:dyDescent="0.25">
      <c r="A17" s="1080" t="s">
        <v>498</v>
      </c>
      <c r="B17" s="193" t="s">
        <v>1070</v>
      </c>
      <c r="C17" s="193" t="s">
        <v>1207</v>
      </c>
      <c r="D17" s="195" t="s">
        <v>1211</v>
      </c>
      <c r="E17" s="193">
        <v>2</v>
      </c>
      <c r="F17" s="193">
        <v>4</v>
      </c>
      <c r="G17" s="193">
        <f t="shared" si="0"/>
        <v>8</v>
      </c>
      <c r="H17" s="684" t="s">
        <v>3634</v>
      </c>
      <c r="I17" s="173"/>
      <c r="J17" s="1043">
        <f t="shared" si="1"/>
        <v>0</v>
      </c>
      <c r="K17" s="202"/>
      <c r="L17" s="202"/>
      <c r="M17" s="144"/>
    </row>
    <row r="18" spans="1:14" s="192" customFormat="1" ht="12.75" x14ac:dyDescent="0.25">
      <c r="A18" s="1080" t="s">
        <v>499</v>
      </c>
      <c r="B18" s="193" t="s">
        <v>1071</v>
      </c>
      <c r="C18" s="193" t="s">
        <v>1207</v>
      </c>
      <c r="D18" s="195" t="s">
        <v>1076</v>
      </c>
      <c r="E18" s="193">
        <v>2</v>
      </c>
      <c r="F18" s="193">
        <v>4</v>
      </c>
      <c r="G18" s="193">
        <f t="shared" si="0"/>
        <v>8</v>
      </c>
      <c r="H18" s="684" t="s">
        <v>3634</v>
      </c>
      <c r="I18" s="173"/>
      <c r="J18" s="1043">
        <f t="shared" si="1"/>
        <v>0</v>
      </c>
      <c r="K18" s="202"/>
      <c r="L18" s="202"/>
      <c r="M18" s="144"/>
    </row>
    <row r="19" spans="1:14" s="192" customFormat="1" ht="12.75" x14ac:dyDescent="0.25">
      <c r="A19" s="1080" t="s">
        <v>500</v>
      </c>
      <c r="B19" s="193" t="s">
        <v>1072</v>
      </c>
      <c r="C19" s="193" t="s">
        <v>1207</v>
      </c>
      <c r="D19" s="195" t="s">
        <v>797</v>
      </c>
      <c r="E19" s="193">
        <v>2</v>
      </c>
      <c r="F19" s="193">
        <v>4</v>
      </c>
      <c r="G19" s="193">
        <f t="shared" si="0"/>
        <v>8</v>
      </c>
      <c r="H19" s="684" t="s">
        <v>3634</v>
      </c>
      <c r="I19" s="173"/>
      <c r="J19" s="1043">
        <f t="shared" si="1"/>
        <v>0</v>
      </c>
      <c r="K19" s="202"/>
      <c r="L19" s="202"/>
      <c r="M19" s="144"/>
    </row>
    <row r="20" spans="1:14" s="192" customFormat="1" ht="12.75" x14ac:dyDescent="0.25">
      <c r="A20" s="1080" t="s">
        <v>501</v>
      </c>
      <c r="B20" s="193" t="s">
        <v>1074</v>
      </c>
      <c r="C20" s="193" t="s">
        <v>1207</v>
      </c>
      <c r="D20" s="175" t="s">
        <v>1212</v>
      </c>
      <c r="E20" s="193">
        <v>2</v>
      </c>
      <c r="F20" s="193">
        <v>1</v>
      </c>
      <c r="G20" s="193">
        <f t="shared" si="0"/>
        <v>2</v>
      </c>
      <c r="H20" s="684" t="s">
        <v>3634</v>
      </c>
      <c r="I20" s="173"/>
      <c r="J20" s="1043">
        <f t="shared" si="1"/>
        <v>0</v>
      </c>
      <c r="K20" s="202"/>
      <c r="L20" s="202"/>
      <c r="M20" s="144"/>
    </row>
    <row r="21" spans="1:14" s="192" customFormat="1" ht="12.75" x14ac:dyDescent="0.25">
      <c r="A21" s="1080" t="s">
        <v>502</v>
      </c>
      <c r="B21" s="193" t="s">
        <v>1075</v>
      </c>
      <c r="C21" s="193" t="s">
        <v>1207</v>
      </c>
      <c r="D21" s="175" t="s">
        <v>780</v>
      </c>
      <c r="E21" s="193">
        <v>2</v>
      </c>
      <c r="F21" s="193">
        <v>1</v>
      </c>
      <c r="G21" s="193">
        <f t="shared" si="0"/>
        <v>2</v>
      </c>
      <c r="H21" s="684" t="s">
        <v>3634</v>
      </c>
      <c r="I21" s="173"/>
      <c r="J21" s="1043">
        <f t="shared" si="1"/>
        <v>0</v>
      </c>
      <c r="K21" s="202"/>
      <c r="L21" s="202"/>
      <c r="M21" s="144"/>
    </row>
    <row r="22" spans="1:14" s="192" customFormat="1" ht="12.75" x14ac:dyDescent="0.25">
      <c r="A22" s="1080" t="s">
        <v>503</v>
      </c>
      <c r="B22" s="193" t="s">
        <v>1077</v>
      </c>
      <c r="C22" s="193" t="s">
        <v>1207</v>
      </c>
      <c r="D22" s="175" t="s">
        <v>130</v>
      </c>
      <c r="E22" s="193">
        <v>2</v>
      </c>
      <c r="F22" s="193">
        <v>1</v>
      </c>
      <c r="G22" s="193">
        <f t="shared" si="0"/>
        <v>2</v>
      </c>
      <c r="H22" s="684" t="s">
        <v>3634</v>
      </c>
      <c r="I22" s="173"/>
      <c r="J22" s="1043">
        <f t="shared" si="1"/>
        <v>0</v>
      </c>
      <c r="K22" s="202"/>
      <c r="L22" s="202"/>
      <c r="M22" s="144"/>
    </row>
    <row r="23" spans="1:14" s="192" customFormat="1" ht="12.75" x14ac:dyDescent="0.25">
      <c r="A23" s="1080" t="s">
        <v>504</v>
      </c>
      <c r="B23" s="193" t="s">
        <v>1078</v>
      </c>
      <c r="C23" s="193" t="s">
        <v>1207</v>
      </c>
      <c r="D23" s="175" t="s">
        <v>1213</v>
      </c>
      <c r="E23" s="193">
        <v>2</v>
      </c>
      <c r="F23" s="193">
        <v>1</v>
      </c>
      <c r="G23" s="193">
        <f t="shared" si="0"/>
        <v>2</v>
      </c>
      <c r="H23" s="684" t="s">
        <v>3634</v>
      </c>
      <c r="I23" s="173"/>
      <c r="J23" s="1043">
        <f t="shared" si="1"/>
        <v>0</v>
      </c>
      <c r="K23" s="202"/>
      <c r="L23" s="202"/>
      <c r="M23" s="144"/>
      <c r="N23" s="203"/>
    </row>
    <row r="24" spans="1:14" s="192" customFormat="1" ht="13.5" thickBot="1" x14ac:dyDescent="0.3">
      <c r="A24" s="1081" t="s">
        <v>505</v>
      </c>
      <c r="B24" s="1053" t="s">
        <v>1080</v>
      </c>
      <c r="C24" s="1053" t="s">
        <v>1207</v>
      </c>
      <c r="D24" s="1058" t="s">
        <v>1189</v>
      </c>
      <c r="E24" s="1053">
        <v>0.25</v>
      </c>
      <c r="F24" s="1053">
        <v>4</v>
      </c>
      <c r="G24" s="1053">
        <f t="shared" si="0"/>
        <v>1</v>
      </c>
      <c r="H24" s="1059"/>
      <c r="I24" s="1066"/>
      <c r="J24" s="1047">
        <f t="shared" si="1"/>
        <v>0</v>
      </c>
      <c r="K24" s="202"/>
      <c r="L24" s="202"/>
      <c r="M24" s="144"/>
    </row>
    <row r="25" spans="1:14" s="192" customFormat="1" ht="13.5" thickBot="1" x14ac:dyDescent="0.3">
      <c r="D25" s="139"/>
      <c r="F25" s="197"/>
      <c r="G25" s="204"/>
      <c r="H25" s="205"/>
      <c r="I25" s="1055" t="s">
        <v>76</v>
      </c>
      <c r="J25" s="1056">
        <f>SUM(J9:J24)</f>
        <v>0</v>
      </c>
      <c r="K25" s="206"/>
      <c r="L25" s="206"/>
      <c r="M25" s="155"/>
    </row>
    <row r="26" spans="1:14" ht="15" customHeight="1" x14ac:dyDescent="0.25">
      <c r="A26" s="207"/>
      <c r="B26" s="207"/>
      <c r="C26" s="207"/>
      <c r="D26" s="208"/>
      <c r="E26" s="207"/>
      <c r="F26" s="207"/>
      <c r="G26" s="209"/>
      <c r="H26" s="209"/>
      <c r="I26" s="207"/>
      <c r="J26" s="207"/>
      <c r="K26" s="207"/>
    </row>
    <row r="27" spans="1:14" ht="15" customHeight="1" x14ac:dyDescent="0.25">
      <c r="A27" s="207"/>
      <c r="B27" s="207"/>
      <c r="C27" s="207"/>
      <c r="D27" s="190"/>
      <c r="E27" s="207"/>
      <c r="F27" s="207"/>
      <c r="G27" s="209"/>
      <c r="H27" s="209"/>
      <c r="I27" s="207"/>
      <c r="J27" s="207"/>
      <c r="K27" s="207"/>
    </row>
    <row r="28" spans="1:14" ht="15" customHeight="1" x14ac:dyDescent="0.25">
      <c r="A28" s="207"/>
      <c r="B28" s="207"/>
      <c r="C28" s="207"/>
      <c r="D28" s="190"/>
      <c r="E28" s="207"/>
      <c r="F28" s="207"/>
      <c r="G28" s="209"/>
      <c r="H28" s="209"/>
      <c r="I28" s="207"/>
      <c r="J28" s="207"/>
      <c r="K28" s="207"/>
    </row>
    <row r="29" spans="1:14" ht="15" customHeight="1" x14ac:dyDescent="0.25">
      <c r="A29" s="207"/>
      <c r="B29" s="207"/>
      <c r="C29" s="207"/>
      <c r="D29" s="190"/>
      <c r="E29" s="207"/>
      <c r="F29" s="207"/>
      <c r="G29" s="209"/>
      <c r="H29" s="209"/>
      <c r="I29" s="207"/>
      <c r="J29" s="207"/>
      <c r="K29" s="207"/>
    </row>
    <row r="30" spans="1:14" ht="15" customHeight="1" x14ac:dyDescent="0.25">
      <c r="A30" s="207"/>
      <c r="B30" s="207"/>
      <c r="C30" s="207"/>
      <c r="D30" s="190"/>
      <c r="E30" s="207"/>
      <c r="F30" s="207"/>
      <c r="G30" s="209"/>
      <c r="H30" s="209"/>
      <c r="I30" s="207"/>
      <c r="J30" s="207"/>
      <c r="K30" s="207"/>
    </row>
    <row r="31" spans="1:14" ht="15" customHeight="1" x14ac:dyDescent="0.25">
      <c r="A31" s="207"/>
      <c r="B31" s="207"/>
      <c r="C31" s="207"/>
      <c r="D31" s="190"/>
      <c r="E31" s="207"/>
      <c r="F31" s="207"/>
      <c r="G31" s="209"/>
      <c r="H31" s="209"/>
      <c r="I31" s="207"/>
      <c r="J31" s="207"/>
      <c r="K31" s="207"/>
    </row>
    <row r="32" spans="1:14" ht="15" customHeight="1" x14ac:dyDescent="0.25">
      <c r="A32" s="207"/>
      <c r="B32" s="207"/>
      <c r="C32" s="207"/>
      <c r="D32" s="190"/>
      <c r="E32" s="207"/>
      <c r="F32" s="207"/>
      <c r="G32" s="209"/>
      <c r="H32" s="209"/>
      <c r="I32" s="207"/>
      <c r="J32" s="207"/>
      <c r="K32" s="207"/>
    </row>
    <row r="33" spans="1:11" ht="15" customHeight="1" x14ac:dyDescent="0.25">
      <c r="A33" s="207"/>
      <c r="B33" s="207"/>
      <c r="C33" s="207"/>
      <c r="D33" s="190"/>
      <c r="E33" s="207"/>
      <c r="F33" s="207"/>
      <c r="G33" s="209"/>
      <c r="H33" s="209"/>
      <c r="I33" s="207"/>
      <c r="J33" s="207"/>
      <c r="K33" s="207"/>
    </row>
    <row r="34" spans="1:11" ht="15" customHeight="1" x14ac:dyDescent="0.25">
      <c r="A34" s="207"/>
      <c r="B34" s="207"/>
      <c r="C34" s="207"/>
      <c r="D34" s="208"/>
      <c r="E34" s="207"/>
      <c r="F34" s="207"/>
      <c r="G34" s="209"/>
      <c r="H34" s="209"/>
      <c r="I34" s="207"/>
      <c r="J34" s="207"/>
      <c r="K34" s="207"/>
    </row>
    <row r="35" spans="1:11" ht="15" customHeight="1" x14ac:dyDescent="0.25">
      <c r="A35" s="207"/>
      <c r="B35" s="207"/>
      <c r="C35" s="207"/>
      <c r="D35" s="208"/>
      <c r="E35" s="207"/>
      <c r="F35" s="207"/>
      <c r="G35" s="209"/>
      <c r="H35" s="209"/>
      <c r="I35" s="207"/>
      <c r="J35" s="207"/>
      <c r="K35" s="207"/>
    </row>
    <row r="36" spans="1:11" ht="15" customHeight="1" x14ac:dyDescent="0.25">
      <c r="A36" s="207"/>
      <c r="B36" s="207"/>
      <c r="C36" s="207"/>
      <c r="D36" s="208"/>
      <c r="E36" s="207"/>
      <c r="F36" s="207"/>
      <c r="G36" s="209"/>
      <c r="H36" s="209"/>
      <c r="I36" s="207"/>
      <c r="J36" s="207"/>
      <c r="K36" s="207"/>
    </row>
    <row r="37" spans="1:11" ht="15" customHeight="1" x14ac:dyDescent="0.25">
      <c r="A37" s="207"/>
      <c r="B37" s="207"/>
      <c r="C37" s="207"/>
      <c r="D37" s="190"/>
      <c r="E37" s="207"/>
      <c r="F37" s="207"/>
      <c r="G37" s="209"/>
      <c r="H37" s="209"/>
      <c r="I37" s="207"/>
      <c r="J37" s="207"/>
      <c r="K37" s="207"/>
    </row>
    <row r="38" spans="1:11" ht="15" customHeight="1" x14ac:dyDescent="0.25">
      <c r="A38" s="207"/>
      <c r="B38" s="207"/>
      <c r="C38" s="207"/>
      <c r="D38" s="208"/>
      <c r="E38" s="207"/>
      <c r="F38" s="207"/>
      <c r="G38" s="209"/>
      <c r="H38" s="209"/>
      <c r="I38" s="207"/>
      <c r="J38" s="207"/>
      <c r="K38" s="207"/>
    </row>
    <row r="39" spans="1:11" x14ac:dyDescent="0.25">
      <c r="A39" s="207"/>
      <c r="B39" s="207"/>
      <c r="C39" s="207"/>
      <c r="D39" s="208"/>
      <c r="E39" s="207"/>
      <c r="F39" s="207"/>
      <c r="G39" s="209"/>
      <c r="H39" s="209"/>
      <c r="I39" s="207"/>
      <c r="J39" s="207"/>
      <c r="K39" s="207"/>
    </row>
    <row r="40" spans="1:11" x14ac:dyDescent="0.25">
      <c r="A40" s="207"/>
      <c r="B40" s="207"/>
      <c r="C40" s="207"/>
      <c r="D40" s="208"/>
      <c r="E40" s="207"/>
      <c r="F40" s="207"/>
      <c r="G40" s="209"/>
      <c r="H40" s="209"/>
      <c r="I40" s="207"/>
      <c r="J40" s="207"/>
      <c r="K40" s="207"/>
    </row>
    <row r="41" spans="1:11" x14ac:dyDescent="0.25">
      <c r="A41" s="207"/>
      <c r="B41" s="207"/>
      <c r="C41" s="207"/>
      <c r="D41" s="208"/>
      <c r="E41" s="207"/>
      <c r="F41" s="207"/>
      <c r="G41" s="209"/>
      <c r="H41" s="209"/>
      <c r="I41" s="207"/>
      <c r="J41" s="207"/>
      <c r="K41" s="207"/>
    </row>
    <row r="42" spans="1:11" x14ac:dyDescent="0.25">
      <c r="A42" s="207"/>
      <c r="B42" s="207"/>
      <c r="C42" s="207"/>
      <c r="D42" s="208"/>
      <c r="E42" s="207"/>
      <c r="F42" s="207"/>
      <c r="G42" s="209"/>
      <c r="H42" s="209"/>
      <c r="I42" s="207"/>
      <c r="J42" s="207"/>
      <c r="K42" s="207"/>
    </row>
    <row r="43" spans="1:11" x14ac:dyDescent="0.25">
      <c r="A43" s="207"/>
      <c r="B43" s="207"/>
      <c r="C43" s="207"/>
      <c r="D43" s="190"/>
      <c r="E43" s="207"/>
      <c r="F43" s="207"/>
      <c r="G43" s="209"/>
      <c r="H43" s="209"/>
      <c r="I43" s="207"/>
      <c r="J43" s="207"/>
      <c r="K43" s="207"/>
    </row>
    <row r="44" spans="1:11" x14ac:dyDescent="0.25">
      <c r="A44" s="207"/>
      <c r="B44" s="207"/>
      <c r="C44" s="207"/>
      <c r="D44" s="208"/>
      <c r="E44" s="207"/>
      <c r="F44" s="207"/>
      <c r="G44" s="209"/>
      <c r="H44" s="209"/>
      <c r="I44" s="207"/>
      <c r="J44" s="207"/>
      <c r="K44" s="207"/>
    </row>
    <row r="45" spans="1:11" x14ac:dyDescent="0.25">
      <c r="A45" s="207"/>
      <c r="B45" s="207"/>
      <c r="C45" s="207"/>
      <c r="D45" s="210"/>
      <c r="E45" s="207"/>
      <c r="F45" s="207"/>
      <c r="G45" s="209"/>
      <c r="H45" s="211"/>
      <c r="I45" s="207"/>
      <c r="J45" s="207"/>
      <c r="K45" s="207"/>
    </row>
    <row r="46" spans="1:11" x14ac:dyDescent="0.25">
      <c r="A46" s="207"/>
      <c r="B46" s="207"/>
      <c r="C46" s="207"/>
      <c r="D46" s="208"/>
      <c r="E46" s="207"/>
      <c r="F46" s="207"/>
      <c r="G46" s="209"/>
      <c r="H46" s="209"/>
      <c r="I46" s="207"/>
      <c r="J46" s="207"/>
      <c r="K46" s="207"/>
    </row>
    <row r="47" spans="1:11" x14ac:dyDescent="0.25">
      <c r="A47" s="207"/>
      <c r="B47" s="207"/>
      <c r="C47" s="207"/>
      <c r="D47" s="190"/>
      <c r="E47" s="207"/>
      <c r="F47" s="207"/>
      <c r="G47" s="209"/>
      <c r="H47" s="209"/>
      <c r="I47" s="207"/>
      <c r="J47" s="207"/>
      <c r="K47" s="207"/>
    </row>
    <row r="48" spans="1:11" x14ac:dyDescent="0.25">
      <c r="A48" s="207"/>
      <c r="B48" s="207"/>
      <c r="C48" s="207"/>
      <c r="D48" s="208"/>
      <c r="E48" s="207"/>
      <c r="F48" s="207"/>
      <c r="G48" s="209"/>
      <c r="H48" s="209"/>
      <c r="I48" s="207"/>
      <c r="J48" s="207"/>
      <c r="K48" s="207"/>
    </row>
    <row r="49" spans="1:11" x14ac:dyDescent="0.25">
      <c r="A49" s="207"/>
      <c r="B49" s="207"/>
      <c r="C49" s="207"/>
      <c r="D49" s="208"/>
      <c r="E49" s="207"/>
      <c r="F49" s="207"/>
      <c r="G49" s="209"/>
      <c r="H49" s="209"/>
      <c r="I49" s="207"/>
      <c r="J49" s="207"/>
      <c r="K49" s="207"/>
    </row>
    <row r="50" spans="1:11" x14ac:dyDescent="0.25">
      <c r="D50" s="1470"/>
    </row>
    <row r="51" spans="1:11" x14ac:dyDescent="0.25">
      <c r="D51" s="1470"/>
    </row>
    <row r="52" spans="1:11" x14ac:dyDescent="0.25">
      <c r="D52" s="1470"/>
    </row>
    <row r="53" spans="1:11" x14ac:dyDescent="0.25">
      <c r="D53" s="1470"/>
    </row>
    <row r="54" spans="1:11" x14ac:dyDescent="0.25">
      <c r="D54" s="133"/>
    </row>
    <row r="55" spans="1:11" x14ac:dyDescent="0.25">
      <c r="D55" s="133"/>
    </row>
    <row r="56" spans="1:11" x14ac:dyDescent="0.25">
      <c r="D56" s="133"/>
    </row>
    <row r="57" spans="1:11" x14ac:dyDescent="0.25">
      <c r="D57" s="133"/>
    </row>
    <row r="58" spans="1:11" x14ac:dyDescent="0.25">
      <c r="D58" s="133"/>
    </row>
    <row r="59" spans="1:11" x14ac:dyDescent="0.25">
      <c r="D59" s="1470"/>
    </row>
    <row r="60" spans="1:11" x14ac:dyDescent="0.25">
      <c r="D60" s="1470"/>
      <c r="F60" s="191"/>
      <c r="G60" s="213"/>
    </row>
  </sheetData>
  <sheetProtection algorithmName="SHA-512" hashValue="c7Jjzy59pkzG51xFdDneeQoX5JrUEpZNW7utXJmI3IclxeCND1LTT0UoODVLvTovaVKQgfDdLolUNeMmiyOsBA==" saltValue="8lDooIPZsoNA9VQjlZ4PWA==" spinCount="100000" sheet="1" objects="1" scenarios="1" sort="0" autoFilter="0" pivotTables="0"/>
  <mergeCells count="8">
    <mergeCell ref="I6:J6"/>
    <mergeCell ref="I7:J7"/>
    <mergeCell ref="I8:J8"/>
    <mergeCell ref="A1:D1"/>
    <mergeCell ref="E1:J1"/>
    <mergeCell ref="A2:J2"/>
    <mergeCell ref="A3:J3"/>
    <mergeCell ref="A4:J4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r:id="rId1"/>
  <headerFooter>
    <oddFooter>Strana &amp;P z &amp;N</oddFooter>
  </headerFooter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7">
    <tabColor rgb="FFFF0000"/>
    <pageSetUpPr fitToPage="1"/>
  </sheetPr>
  <dimension ref="A1:N52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91" customWidth="1"/>
    <col min="2" max="2" width="10.7109375" style="191" customWidth="1"/>
    <col min="3" max="3" width="12.7109375" style="191" customWidth="1"/>
    <col min="4" max="4" width="70.7109375" style="191" customWidth="1"/>
    <col min="5" max="6" width="8.7109375" style="198" customWidth="1"/>
    <col min="7" max="7" width="13.7109375" style="213" customWidth="1"/>
    <col min="8" max="8" width="15.7109375" style="213" customWidth="1"/>
    <col min="9" max="9" width="14.7109375" style="191" customWidth="1"/>
    <col min="10" max="10" width="15.7109375" style="191" customWidth="1"/>
    <col min="11" max="11" width="10.42578125" style="191" customWidth="1"/>
    <col min="12" max="12" width="16.85546875" style="191" customWidth="1"/>
    <col min="13" max="13" width="17.7109375" style="191" customWidth="1"/>
    <col min="14" max="14" width="12.7109375" style="191" bestFit="1" customWidth="1"/>
    <col min="15" max="16384" width="9.140625" style="191"/>
  </cols>
  <sheetData>
    <row r="1" spans="1:14" ht="54" customHeight="1" x14ac:dyDescent="0.25">
      <c r="A1" s="1790"/>
      <c r="B1" s="1790"/>
      <c r="C1" s="1791"/>
      <c r="D1" s="1791"/>
      <c r="E1" s="1768" t="s">
        <v>2681</v>
      </c>
      <c r="F1" s="1768"/>
      <c r="G1" s="1768"/>
      <c r="H1" s="1768"/>
      <c r="I1" s="1768"/>
      <c r="J1" s="1768"/>
    </row>
    <row r="2" spans="1:14" ht="15.75" customHeight="1" x14ac:dyDescent="0.25">
      <c r="A2" s="1540" t="s">
        <v>1160</v>
      </c>
      <c r="B2" s="1540"/>
      <c r="C2" s="1540"/>
      <c r="D2" s="1540"/>
      <c r="E2" s="1540"/>
      <c r="F2" s="1540"/>
      <c r="G2" s="1540"/>
      <c r="H2" s="1540"/>
      <c r="I2" s="1540"/>
      <c r="J2" s="1540"/>
      <c r="L2" s="1473"/>
      <c r="M2" s="1473"/>
    </row>
    <row r="3" spans="1:14" ht="15.75" customHeight="1" x14ac:dyDescent="0.25">
      <c r="A3" s="1540" t="s">
        <v>1214</v>
      </c>
      <c r="B3" s="1540"/>
      <c r="C3" s="1540"/>
      <c r="D3" s="1540"/>
      <c r="E3" s="1540"/>
      <c r="F3" s="1540"/>
      <c r="G3" s="1540"/>
      <c r="H3" s="1540"/>
      <c r="I3" s="1540"/>
      <c r="J3" s="1540"/>
      <c r="K3" s="159"/>
      <c r="L3" s="1473"/>
      <c r="M3" s="1473"/>
    </row>
    <row r="4" spans="1:14" ht="15" customHeight="1" thickBot="1" x14ac:dyDescent="0.3">
      <c r="A4" s="1787"/>
      <c r="B4" s="1787"/>
      <c r="C4" s="1787"/>
      <c r="D4" s="1787"/>
      <c r="E4" s="1787"/>
      <c r="F4" s="1787"/>
      <c r="G4" s="1787"/>
      <c r="H4" s="1787"/>
      <c r="I4" s="1787"/>
      <c r="J4" s="1787"/>
      <c r="L4" s="1473"/>
      <c r="M4" s="1473"/>
    </row>
    <row r="5" spans="1:14" s="192" customFormat="1" ht="60" customHeight="1" thickBot="1" x14ac:dyDescent="0.3">
      <c r="A5" s="1323" t="s">
        <v>486</v>
      </c>
      <c r="B5" s="1324" t="s">
        <v>0</v>
      </c>
      <c r="C5" s="1325" t="s">
        <v>1</v>
      </c>
      <c r="D5" s="1324" t="s">
        <v>2</v>
      </c>
      <c r="E5" s="1326" t="s">
        <v>2726</v>
      </c>
      <c r="F5" s="1326" t="s">
        <v>760</v>
      </c>
      <c r="G5" s="1326" t="s">
        <v>761</v>
      </c>
      <c r="H5" s="1326" t="s">
        <v>762</v>
      </c>
      <c r="I5" s="1327" t="s">
        <v>4409</v>
      </c>
      <c r="J5" s="1328" t="s">
        <v>4410</v>
      </c>
      <c r="K5" s="104"/>
    </row>
    <row r="6" spans="1:14" s="192" customFormat="1" ht="12.75" x14ac:dyDescent="0.25">
      <c r="A6" s="1057" t="s">
        <v>487</v>
      </c>
      <c r="B6" s="199" t="s">
        <v>1215</v>
      </c>
      <c r="C6" s="199" t="s">
        <v>1216</v>
      </c>
      <c r="D6" s="239" t="s">
        <v>1217</v>
      </c>
      <c r="E6" s="199">
        <v>2</v>
      </c>
      <c r="F6" s="199">
        <v>10</v>
      </c>
      <c r="G6" s="199">
        <f>F6*E6</f>
        <v>20</v>
      </c>
      <c r="H6" s="680" t="s">
        <v>3634</v>
      </c>
      <c r="I6" s="173"/>
      <c r="J6" s="1061">
        <f>ROUND(I6,2)*G6</f>
        <v>0</v>
      </c>
      <c r="K6" s="202"/>
    </row>
    <row r="7" spans="1:14" s="192" customFormat="1" ht="12.75" x14ac:dyDescent="0.25">
      <c r="A7" s="1049" t="s">
        <v>488</v>
      </c>
      <c r="B7" s="193" t="s">
        <v>1218</v>
      </c>
      <c r="C7" s="193" t="s">
        <v>1216</v>
      </c>
      <c r="D7" s="195" t="s">
        <v>1219</v>
      </c>
      <c r="E7" s="193">
        <v>2</v>
      </c>
      <c r="F7" s="193">
        <v>10</v>
      </c>
      <c r="G7" s="193">
        <f t="shared" ref="G7:G15" si="0">F7*E7</f>
        <v>20</v>
      </c>
      <c r="H7" s="681" t="s">
        <v>3634</v>
      </c>
      <c r="I7" s="173"/>
      <c r="J7" s="1061">
        <f t="shared" ref="J7:J15" si="1">ROUND(I7,2)*G7</f>
        <v>0</v>
      </c>
      <c r="K7" s="202"/>
    </row>
    <row r="8" spans="1:14" s="192" customFormat="1" ht="12.75" x14ac:dyDescent="0.25">
      <c r="A8" s="1049" t="s">
        <v>489</v>
      </c>
      <c r="B8" s="193" t="s">
        <v>1220</v>
      </c>
      <c r="C8" s="193" t="s">
        <v>1216</v>
      </c>
      <c r="D8" s="195" t="s">
        <v>1221</v>
      </c>
      <c r="E8" s="193">
        <v>2</v>
      </c>
      <c r="F8" s="193">
        <v>10</v>
      </c>
      <c r="G8" s="193">
        <f t="shared" si="0"/>
        <v>20</v>
      </c>
      <c r="H8" s="681" t="s">
        <v>3634</v>
      </c>
      <c r="I8" s="173"/>
      <c r="J8" s="1061">
        <f t="shared" si="1"/>
        <v>0</v>
      </c>
      <c r="K8" s="202"/>
    </row>
    <row r="9" spans="1:14" s="192" customFormat="1" ht="12.75" x14ac:dyDescent="0.25">
      <c r="A9" s="1049" t="s">
        <v>490</v>
      </c>
      <c r="B9" s="193" t="s">
        <v>1222</v>
      </c>
      <c r="C9" s="193" t="s">
        <v>1216</v>
      </c>
      <c r="D9" s="195" t="s">
        <v>1029</v>
      </c>
      <c r="E9" s="193">
        <v>2</v>
      </c>
      <c r="F9" s="193">
        <v>10</v>
      </c>
      <c r="G9" s="193">
        <f t="shared" si="0"/>
        <v>20</v>
      </c>
      <c r="H9" s="681" t="s">
        <v>3634</v>
      </c>
      <c r="I9" s="173"/>
      <c r="J9" s="1061">
        <f t="shared" si="1"/>
        <v>0</v>
      </c>
      <c r="K9" s="202"/>
      <c r="L9" s="144"/>
      <c r="M9" s="144"/>
    </row>
    <row r="10" spans="1:14" s="192" customFormat="1" ht="12.75" x14ac:dyDescent="0.25">
      <c r="A10" s="1049" t="s">
        <v>491</v>
      </c>
      <c r="B10" s="193" t="s">
        <v>1223</v>
      </c>
      <c r="C10" s="193" t="s">
        <v>1216</v>
      </c>
      <c r="D10" s="195" t="s">
        <v>954</v>
      </c>
      <c r="E10" s="193">
        <v>2</v>
      </c>
      <c r="F10" s="193">
        <v>10</v>
      </c>
      <c r="G10" s="193">
        <f t="shared" si="0"/>
        <v>20</v>
      </c>
      <c r="H10" s="681" t="s">
        <v>3634</v>
      </c>
      <c r="I10" s="173"/>
      <c r="J10" s="1061">
        <f t="shared" si="1"/>
        <v>0</v>
      </c>
      <c r="K10" s="202"/>
      <c r="L10" s="144"/>
      <c r="M10" s="144"/>
    </row>
    <row r="11" spans="1:14" s="192" customFormat="1" ht="12.75" x14ac:dyDescent="0.25">
      <c r="A11" s="1049" t="s">
        <v>492</v>
      </c>
      <c r="B11" s="193" t="s">
        <v>1224</v>
      </c>
      <c r="C11" s="193" t="s">
        <v>1216</v>
      </c>
      <c r="D11" s="195" t="s">
        <v>313</v>
      </c>
      <c r="E11" s="193">
        <v>2</v>
      </c>
      <c r="F11" s="193">
        <v>10</v>
      </c>
      <c r="G11" s="193">
        <f t="shared" si="0"/>
        <v>20</v>
      </c>
      <c r="H11" s="681" t="s">
        <v>3634</v>
      </c>
      <c r="I11" s="173"/>
      <c r="J11" s="1061">
        <f t="shared" si="1"/>
        <v>0</v>
      </c>
      <c r="K11" s="202"/>
      <c r="L11" s="144"/>
      <c r="M11" s="144"/>
    </row>
    <row r="12" spans="1:14" s="192" customFormat="1" ht="12.75" x14ac:dyDescent="0.25">
      <c r="A12" s="1049" t="s">
        <v>493</v>
      </c>
      <c r="B12" s="193" t="s">
        <v>1225</v>
      </c>
      <c r="C12" s="193" t="s">
        <v>1216</v>
      </c>
      <c r="D12" s="195" t="s">
        <v>1226</v>
      </c>
      <c r="E12" s="193">
        <v>2</v>
      </c>
      <c r="F12" s="193">
        <v>10</v>
      </c>
      <c r="G12" s="193">
        <f t="shared" si="0"/>
        <v>20</v>
      </c>
      <c r="H12" s="681" t="s">
        <v>3634</v>
      </c>
      <c r="I12" s="173"/>
      <c r="J12" s="1061">
        <f t="shared" si="1"/>
        <v>0</v>
      </c>
      <c r="K12" s="202"/>
      <c r="L12" s="144"/>
      <c r="M12" s="144"/>
    </row>
    <row r="13" spans="1:14" s="192" customFormat="1" ht="12.75" x14ac:dyDescent="0.25">
      <c r="A13" s="1049" t="s">
        <v>494</v>
      </c>
      <c r="B13" s="193" t="s">
        <v>1227</v>
      </c>
      <c r="C13" s="193" t="s">
        <v>1216</v>
      </c>
      <c r="D13" s="195" t="s">
        <v>1228</v>
      </c>
      <c r="E13" s="193">
        <v>2</v>
      </c>
      <c r="F13" s="193">
        <v>10</v>
      </c>
      <c r="G13" s="193">
        <f t="shared" si="0"/>
        <v>20</v>
      </c>
      <c r="H13" s="681" t="s">
        <v>3634</v>
      </c>
      <c r="I13" s="173"/>
      <c r="J13" s="1061">
        <f t="shared" si="1"/>
        <v>0</v>
      </c>
      <c r="K13" s="202"/>
      <c r="L13" s="144"/>
      <c r="M13" s="144"/>
    </row>
    <row r="14" spans="1:14" s="192" customFormat="1" ht="12.75" x14ac:dyDescent="0.25">
      <c r="A14" s="1049" t="s">
        <v>495</v>
      </c>
      <c r="B14" s="193" t="s">
        <v>1229</v>
      </c>
      <c r="C14" s="193" t="s">
        <v>1216</v>
      </c>
      <c r="D14" s="195" t="s">
        <v>797</v>
      </c>
      <c r="E14" s="193">
        <v>2</v>
      </c>
      <c r="F14" s="193">
        <v>10</v>
      </c>
      <c r="G14" s="193">
        <f t="shared" si="0"/>
        <v>20</v>
      </c>
      <c r="H14" s="681" t="s">
        <v>3634</v>
      </c>
      <c r="I14" s="173"/>
      <c r="J14" s="1061">
        <f t="shared" si="1"/>
        <v>0</v>
      </c>
      <c r="K14" s="202"/>
      <c r="L14" s="144"/>
      <c r="M14" s="144"/>
    </row>
    <row r="15" spans="1:14" s="192" customFormat="1" ht="13.5" thickBot="1" x14ac:dyDescent="0.3">
      <c r="A15" s="1052" t="s">
        <v>496</v>
      </c>
      <c r="B15" s="1053" t="s">
        <v>1230</v>
      </c>
      <c r="C15" s="1053" t="s">
        <v>1216</v>
      </c>
      <c r="D15" s="1058" t="s">
        <v>1189</v>
      </c>
      <c r="E15" s="1053">
        <v>0.25</v>
      </c>
      <c r="F15" s="1053">
        <v>10</v>
      </c>
      <c r="G15" s="1053">
        <f t="shared" si="0"/>
        <v>2.5</v>
      </c>
      <c r="H15" s="711"/>
      <c r="I15" s="1066"/>
      <c r="J15" s="1064">
        <f t="shared" si="1"/>
        <v>0</v>
      </c>
      <c r="K15" s="202"/>
      <c r="L15" s="144"/>
      <c r="M15" s="144"/>
    </row>
    <row r="16" spans="1:14" s="192" customFormat="1" ht="13.5" thickBot="1" x14ac:dyDescent="0.3">
      <c r="E16" s="197"/>
      <c r="F16" s="197"/>
      <c r="G16" s="205"/>
      <c r="H16" s="205"/>
      <c r="I16" s="1055" t="s">
        <v>76</v>
      </c>
      <c r="J16" s="1056">
        <f>SUM(J6:J15)</f>
        <v>0</v>
      </c>
      <c r="K16" s="206"/>
      <c r="L16" s="155"/>
      <c r="M16" s="155"/>
      <c r="N16" s="203"/>
    </row>
    <row r="17" spans="4:13" ht="15" customHeight="1" x14ac:dyDescent="0.25">
      <c r="M17" s="220"/>
    </row>
    <row r="18" spans="4:13" ht="15" customHeight="1" x14ac:dyDescent="0.25">
      <c r="D18" s="1470"/>
    </row>
    <row r="19" spans="4:13" ht="15" customHeight="1" x14ac:dyDescent="0.25">
      <c r="D19" s="1470"/>
    </row>
    <row r="20" spans="4:13" ht="15" customHeight="1" x14ac:dyDescent="0.25">
      <c r="D20" s="1470"/>
    </row>
    <row r="21" spans="4:13" ht="15" customHeight="1" x14ac:dyDescent="0.25">
      <c r="D21" s="1470"/>
    </row>
    <row r="22" spans="4:13" ht="15" customHeight="1" x14ac:dyDescent="0.25">
      <c r="D22" s="1470"/>
    </row>
    <row r="23" spans="4:13" ht="15" customHeight="1" x14ac:dyDescent="0.25">
      <c r="D23" s="1470"/>
    </row>
    <row r="24" spans="4:13" ht="15" customHeight="1" x14ac:dyDescent="0.25">
      <c r="D24" s="1470"/>
    </row>
    <row r="25" spans="4:13" ht="15" customHeight="1" x14ac:dyDescent="0.25">
      <c r="D25" s="1470"/>
    </row>
    <row r="26" spans="4:13" ht="15" customHeight="1" x14ac:dyDescent="0.25">
      <c r="D26" s="1470"/>
      <c r="E26" s="191"/>
      <c r="F26" s="191"/>
    </row>
    <row r="27" spans="4:13" ht="15" customHeight="1" x14ac:dyDescent="0.25">
      <c r="D27" s="1470"/>
      <c r="E27" s="191"/>
      <c r="F27" s="191"/>
    </row>
    <row r="28" spans="4:13" ht="15" customHeight="1" x14ac:dyDescent="0.25">
      <c r="D28" s="1470"/>
      <c r="E28" s="191"/>
      <c r="F28" s="191"/>
    </row>
    <row r="29" spans="4:13" x14ac:dyDescent="0.25">
      <c r="D29" s="1470"/>
      <c r="E29" s="191"/>
      <c r="F29" s="191"/>
    </row>
    <row r="30" spans="4:13" x14ac:dyDescent="0.25">
      <c r="D30" s="1470"/>
      <c r="E30" s="191"/>
      <c r="F30" s="191"/>
    </row>
    <row r="31" spans="4:13" x14ac:dyDescent="0.25">
      <c r="D31" s="1470"/>
      <c r="E31" s="191"/>
      <c r="F31" s="191"/>
    </row>
    <row r="32" spans="4:13" x14ac:dyDescent="0.25">
      <c r="D32" s="1470"/>
      <c r="E32" s="191"/>
      <c r="F32" s="191"/>
    </row>
    <row r="33" spans="4:6" x14ac:dyDescent="0.25">
      <c r="D33" s="1470"/>
      <c r="E33" s="191"/>
      <c r="F33" s="191"/>
    </row>
    <row r="34" spans="4:6" x14ac:dyDescent="0.25">
      <c r="D34" s="1470"/>
      <c r="E34" s="191"/>
      <c r="F34" s="191"/>
    </row>
    <row r="35" spans="4:6" x14ac:dyDescent="0.25">
      <c r="D35" s="1470"/>
      <c r="E35" s="191"/>
      <c r="F35" s="191"/>
    </row>
    <row r="36" spans="4:6" x14ac:dyDescent="0.25">
      <c r="D36" s="163"/>
      <c r="E36" s="191"/>
      <c r="F36" s="191"/>
    </row>
    <row r="37" spans="4:6" x14ac:dyDescent="0.25">
      <c r="D37" s="1469"/>
      <c r="E37" s="191"/>
      <c r="F37" s="191"/>
    </row>
    <row r="38" spans="4:6" x14ac:dyDescent="0.25">
      <c r="D38" s="1475"/>
      <c r="E38" s="191"/>
      <c r="F38" s="191"/>
    </row>
    <row r="39" spans="4:6" x14ac:dyDescent="0.25">
      <c r="D39" s="1470"/>
      <c r="E39" s="191"/>
      <c r="F39" s="191"/>
    </row>
    <row r="40" spans="4:6" x14ac:dyDescent="0.25">
      <c r="D40" s="1470"/>
      <c r="E40" s="191"/>
      <c r="F40" s="191"/>
    </row>
    <row r="41" spans="4:6" x14ac:dyDescent="0.25">
      <c r="D41" s="1470"/>
      <c r="E41" s="191"/>
      <c r="F41" s="191"/>
    </row>
    <row r="42" spans="4:6" x14ac:dyDescent="0.25">
      <c r="D42" s="1470"/>
      <c r="E42" s="191"/>
      <c r="F42" s="191"/>
    </row>
    <row r="43" spans="4:6" x14ac:dyDescent="0.25">
      <c r="D43" s="1470"/>
      <c r="E43" s="191"/>
      <c r="F43" s="191"/>
    </row>
    <row r="44" spans="4:6" x14ac:dyDescent="0.25">
      <c r="D44" s="1470"/>
      <c r="E44" s="191"/>
      <c r="F44" s="191"/>
    </row>
    <row r="45" spans="4:6" x14ac:dyDescent="0.25">
      <c r="D45" s="1470"/>
      <c r="E45" s="191"/>
      <c r="F45" s="191"/>
    </row>
    <row r="46" spans="4:6" x14ac:dyDescent="0.25">
      <c r="D46" s="133"/>
      <c r="E46" s="191"/>
      <c r="F46" s="191"/>
    </row>
    <row r="47" spans="4:6" x14ac:dyDescent="0.25">
      <c r="D47" s="133"/>
      <c r="E47" s="191"/>
      <c r="F47" s="191"/>
    </row>
    <row r="48" spans="4:6" x14ac:dyDescent="0.25">
      <c r="D48" s="133"/>
      <c r="E48" s="191"/>
      <c r="F48" s="191"/>
    </row>
    <row r="49" spans="4:6" x14ac:dyDescent="0.25">
      <c r="D49" s="133"/>
      <c r="E49" s="191"/>
      <c r="F49" s="191"/>
    </row>
    <row r="50" spans="4:6" x14ac:dyDescent="0.25">
      <c r="D50" s="133"/>
      <c r="E50" s="191"/>
      <c r="F50" s="191"/>
    </row>
    <row r="51" spans="4:6" x14ac:dyDescent="0.25">
      <c r="D51" s="1470"/>
      <c r="E51" s="191"/>
      <c r="F51" s="191"/>
    </row>
    <row r="52" spans="4:6" x14ac:dyDescent="0.25">
      <c r="D52" s="1470"/>
      <c r="E52" s="191"/>
      <c r="F52" s="191"/>
    </row>
  </sheetData>
  <sheetProtection algorithmName="SHA-512" hashValue="DqGcFmda1xr1k0K5gYC67ekbTONqnKb/4zNNDFpZkSyyQFDhIj1pjFd0RcY4lTe/DrdJ1L+U1Vrlv5Mu8KhO/A==" saltValue="HDDEeSVIcgy2SkPuWFSBXg==" spinCount="100000" sheet="1" objects="1" scenarios="1" sort="0" autoFilter="0" pivotTables="0"/>
  <mergeCells count="5">
    <mergeCell ref="A1:D1"/>
    <mergeCell ref="E1:J1"/>
    <mergeCell ref="A2:J2"/>
    <mergeCell ref="A3:J3"/>
    <mergeCell ref="A4:J4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8">
    <tabColor rgb="FFFF0000"/>
    <pageSetUpPr fitToPage="1"/>
  </sheetPr>
  <dimension ref="A1:M40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33" customWidth="1"/>
    <col min="2" max="2" width="10.7109375" style="133" customWidth="1"/>
    <col min="3" max="3" width="12.7109375" style="133" customWidth="1"/>
    <col min="4" max="4" width="70.7109375" style="133" customWidth="1"/>
    <col min="5" max="6" width="8.7109375" style="162" customWidth="1"/>
    <col min="7" max="7" width="13.7109375" style="163" customWidth="1"/>
    <col min="8" max="8" width="15.7109375" style="163" customWidth="1"/>
    <col min="9" max="9" width="14.7109375" style="133" customWidth="1"/>
    <col min="10" max="10" width="15.7109375" style="133" customWidth="1"/>
    <col min="11" max="11" width="10.42578125" style="133" customWidth="1"/>
    <col min="12" max="12" width="16.85546875" style="133" customWidth="1"/>
    <col min="13" max="13" width="17.7109375" style="133" customWidth="1"/>
    <col min="14" max="17" width="9.140625" style="133"/>
    <col min="18" max="18" width="11.140625" style="133" customWidth="1"/>
    <col min="19" max="16384" width="9.140625" style="133"/>
  </cols>
  <sheetData>
    <row r="1" spans="1:13" ht="54" customHeight="1" x14ac:dyDescent="0.25">
      <c r="A1" s="1766"/>
      <c r="B1" s="1766"/>
      <c r="C1" s="1767"/>
      <c r="D1" s="1767"/>
      <c r="E1" s="1768" t="s">
        <v>2671</v>
      </c>
      <c r="F1" s="1768"/>
      <c r="G1" s="1768"/>
      <c r="H1" s="1768"/>
      <c r="I1" s="1768"/>
      <c r="J1" s="1768"/>
    </row>
    <row r="2" spans="1:13" ht="15.75" customHeight="1" x14ac:dyDescent="0.25">
      <c r="A2" s="1540" t="s">
        <v>1160</v>
      </c>
      <c r="B2" s="1540"/>
      <c r="C2" s="1540"/>
      <c r="D2" s="1540"/>
      <c r="E2" s="1540"/>
      <c r="F2" s="1540"/>
      <c r="G2" s="1540"/>
      <c r="H2" s="1540"/>
      <c r="I2" s="1540"/>
      <c r="J2" s="1540"/>
      <c r="K2" s="82"/>
    </row>
    <row r="3" spans="1:13" ht="15.75" customHeight="1" x14ac:dyDescent="0.25">
      <c r="A3" s="1540" t="s">
        <v>1231</v>
      </c>
      <c r="B3" s="1540"/>
      <c r="C3" s="1540"/>
      <c r="D3" s="1540"/>
      <c r="E3" s="1540"/>
      <c r="F3" s="1540"/>
      <c r="G3" s="1540"/>
      <c r="H3" s="1540"/>
      <c r="I3" s="1540"/>
      <c r="J3" s="1540"/>
      <c r="K3" s="82"/>
      <c r="L3" s="169"/>
      <c r="M3" s="170"/>
    </row>
    <row r="4" spans="1:13" ht="15" customHeight="1" thickBot="1" x14ac:dyDescent="0.3">
      <c r="A4" s="1769"/>
      <c r="B4" s="1769"/>
      <c r="C4" s="1769"/>
      <c r="D4" s="1769"/>
      <c r="E4" s="1769"/>
      <c r="F4" s="1769"/>
      <c r="G4" s="1769"/>
      <c r="H4" s="1769"/>
      <c r="I4" s="1769"/>
      <c r="J4" s="1769"/>
      <c r="K4" s="221"/>
      <c r="L4" s="137"/>
    </row>
    <row r="5" spans="1:13" s="139" customFormat="1" ht="60" customHeight="1" thickBot="1" x14ac:dyDescent="0.3">
      <c r="A5" s="1323" t="s">
        <v>486</v>
      </c>
      <c r="B5" s="1324" t="s">
        <v>0</v>
      </c>
      <c r="C5" s="1325" t="s">
        <v>1</v>
      </c>
      <c r="D5" s="1324" t="s">
        <v>2</v>
      </c>
      <c r="E5" s="1326" t="s">
        <v>2726</v>
      </c>
      <c r="F5" s="1326" t="s">
        <v>760</v>
      </c>
      <c r="G5" s="1326" t="s">
        <v>761</v>
      </c>
      <c r="H5" s="1326" t="s">
        <v>762</v>
      </c>
      <c r="I5" s="1327" t="s">
        <v>4409</v>
      </c>
      <c r="J5" s="1328" t="s">
        <v>4410</v>
      </c>
      <c r="K5" s="104"/>
      <c r="L5" s="104"/>
      <c r="M5" s="115"/>
    </row>
    <row r="6" spans="1:13" s="139" customFormat="1" ht="12.75" x14ac:dyDescent="0.25">
      <c r="A6" s="1041" t="s">
        <v>487</v>
      </c>
      <c r="B6" s="140" t="s">
        <v>1232</v>
      </c>
      <c r="C6" s="140" t="s">
        <v>1233</v>
      </c>
      <c r="D6" s="141" t="s">
        <v>1237</v>
      </c>
      <c r="E6" s="142">
        <v>2</v>
      </c>
      <c r="F6" s="140">
        <v>1</v>
      </c>
      <c r="G6" s="172">
        <f t="shared" ref="G6:G11" si="0">F6*E6</f>
        <v>2</v>
      </c>
      <c r="H6" s="680" t="s">
        <v>3634</v>
      </c>
      <c r="I6" s="173"/>
      <c r="J6" s="1043">
        <f>ROUND(I6,2)*G6</f>
        <v>0</v>
      </c>
      <c r="K6" s="416"/>
      <c r="L6" s="144"/>
      <c r="M6" s="144"/>
    </row>
    <row r="7" spans="1:13" s="139" customFormat="1" ht="12.75" x14ac:dyDescent="0.25">
      <c r="A7" s="1042" t="s">
        <v>488</v>
      </c>
      <c r="B7" s="146" t="s">
        <v>1232</v>
      </c>
      <c r="C7" s="146" t="s">
        <v>1233</v>
      </c>
      <c r="D7" s="147" t="s">
        <v>1234</v>
      </c>
      <c r="E7" s="148">
        <v>2</v>
      </c>
      <c r="F7" s="146">
        <v>1</v>
      </c>
      <c r="G7" s="176">
        <f t="shared" si="0"/>
        <v>2</v>
      </c>
      <c r="H7" s="681" t="s">
        <v>3634</v>
      </c>
      <c r="I7" s="173"/>
      <c r="J7" s="1043">
        <f t="shared" ref="J7:J11" si="1">ROUND(I7,2)*G7</f>
        <v>0</v>
      </c>
      <c r="K7" s="416"/>
      <c r="L7" s="144"/>
      <c r="M7" s="144"/>
    </row>
    <row r="8" spans="1:13" s="139" customFormat="1" ht="12.75" x14ac:dyDescent="0.25">
      <c r="A8" s="1042" t="s">
        <v>489</v>
      </c>
      <c r="B8" s="146" t="s">
        <v>1232</v>
      </c>
      <c r="C8" s="146" t="s">
        <v>1233</v>
      </c>
      <c r="D8" s="175" t="s">
        <v>1235</v>
      </c>
      <c r="E8" s="148">
        <v>2</v>
      </c>
      <c r="F8" s="146">
        <v>1</v>
      </c>
      <c r="G8" s="176">
        <f t="shared" si="0"/>
        <v>2</v>
      </c>
      <c r="H8" s="681" t="s">
        <v>3634</v>
      </c>
      <c r="I8" s="173"/>
      <c r="J8" s="1043">
        <f t="shared" si="1"/>
        <v>0</v>
      </c>
      <c r="K8" s="416"/>
      <c r="L8" s="144"/>
      <c r="M8" s="144"/>
    </row>
    <row r="9" spans="1:13" s="139" customFormat="1" ht="12.75" x14ac:dyDescent="0.25">
      <c r="A9" s="1042" t="s">
        <v>490</v>
      </c>
      <c r="B9" s="146" t="s">
        <v>1232</v>
      </c>
      <c r="C9" s="146" t="s">
        <v>1233</v>
      </c>
      <c r="D9" s="175" t="s">
        <v>1236</v>
      </c>
      <c r="E9" s="148">
        <v>2</v>
      </c>
      <c r="F9" s="146">
        <v>1</v>
      </c>
      <c r="G9" s="176">
        <f t="shared" si="0"/>
        <v>2</v>
      </c>
      <c r="H9" s="681" t="s">
        <v>3634</v>
      </c>
      <c r="I9" s="173"/>
      <c r="J9" s="1043">
        <f>ROUND(I9,2)*G9</f>
        <v>0</v>
      </c>
      <c r="K9" s="416"/>
      <c r="L9" s="144"/>
      <c r="M9" s="144"/>
    </row>
    <row r="10" spans="1:13" s="139" customFormat="1" ht="12.75" x14ac:dyDescent="0.25">
      <c r="A10" s="1042" t="s">
        <v>491</v>
      </c>
      <c r="B10" s="146" t="s">
        <v>1232</v>
      </c>
      <c r="C10" s="146" t="s">
        <v>1233</v>
      </c>
      <c r="D10" s="147" t="s">
        <v>1210</v>
      </c>
      <c r="E10" s="148">
        <v>2</v>
      </c>
      <c r="F10" s="146">
        <v>1</v>
      </c>
      <c r="G10" s="176">
        <f t="shared" si="0"/>
        <v>2</v>
      </c>
      <c r="H10" s="681" t="s">
        <v>3634</v>
      </c>
      <c r="I10" s="173"/>
      <c r="J10" s="1043">
        <f t="shared" si="1"/>
        <v>0</v>
      </c>
      <c r="K10" s="416"/>
      <c r="L10" s="144"/>
      <c r="M10" s="144"/>
    </row>
    <row r="11" spans="1:13" s="139" customFormat="1" ht="13.5" thickBot="1" x14ac:dyDescent="0.3">
      <c r="A11" s="1044" t="s">
        <v>492</v>
      </c>
      <c r="B11" s="708" t="s">
        <v>1232</v>
      </c>
      <c r="C11" s="708" t="s">
        <v>1233</v>
      </c>
      <c r="D11" s="1058" t="s">
        <v>130</v>
      </c>
      <c r="E11" s="709">
        <v>2</v>
      </c>
      <c r="F11" s="708">
        <v>1</v>
      </c>
      <c r="G11" s="710">
        <f t="shared" si="0"/>
        <v>2</v>
      </c>
      <c r="H11" s="711" t="s">
        <v>3634</v>
      </c>
      <c r="I11" s="1066"/>
      <c r="J11" s="1047">
        <f t="shared" si="1"/>
        <v>0</v>
      </c>
      <c r="K11" s="416"/>
      <c r="L11" s="144"/>
      <c r="M11" s="144"/>
    </row>
    <row r="12" spans="1:13" s="139" customFormat="1" ht="13.5" thickBot="1" x14ac:dyDescent="0.3">
      <c r="A12" s="154"/>
      <c r="B12" s="154"/>
      <c r="G12" s="153"/>
      <c r="H12" s="154"/>
      <c r="I12" s="1055" t="s">
        <v>76</v>
      </c>
      <c r="J12" s="1056">
        <f>SUM(J6:J11)</f>
        <v>0</v>
      </c>
      <c r="K12" s="206"/>
      <c r="L12" s="155"/>
      <c r="M12" s="155"/>
    </row>
    <row r="13" spans="1:13" ht="15" customHeight="1" x14ac:dyDescent="0.25">
      <c r="A13" s="163"/>
      <c r="B13" s="163"/>
      <c r="C13" s="1470"/>
      <c r="D13" s="1470"/>
      <c r="E13" s="1470"/>
      <c r="F13" s="1470"/>
    </row>
    <row r="14" spans="1:13" ht="15" customHeight="1" x14ac:dyDescent="0.25">
      <c r="A14" s="163"/>
      <c r="B14" s="163"/>
      <c r="C14" s="1470"/>
      <c r="D14" s="1470"/>
      <c r="E14" s="1470"/>
      <c r="F14" s="1470"/>
    </row>
    <row r="15" spans="1:13" ht="15" customHeight="1" x14ac:dyDescent="0.25">
      <c r="A15" s="163"/>
      <c r="B15" s="163"/>
      <c r="E15" s="133"/>
      <c r="F15" s="133"/>
    </row>
    <row r="16" spans="1:13" ht="15" customHeight="1" x14ac:dyDescent="0.25">
      <c r="A16" s="163"/>
      <c r="B16" s="163"/>
      <c r="E16" s="133"/>
      <c r="F16" s="133"/>
    </row>
    <row r="17" spans="1:6" ht="15" customHeight="1" x14ac:dyDescent="0.25">
      <c r="A17" s="163"/>
      <c r="B17" s="163"/>
      <c r="E17" s="133"/>
      <c r="F17" s="133"/>
    </row>
    <row r="18" spans="1:6" ht="15" customHeight="1" x14ac:dyDescent="0.25">
      <c r="A18" s="163"/>
      <c r="B18" s="163"/>
      <c r="E18" s="133"/>
      <c r="F18" s="133"/>
    </row>
    <row r="19" spans="1:6" ht="15" customHeight="1" x14ac:dyDescent="0.25">
      <c r="A19" s="163"/>
      <c r="B19" s="163"/>
      <c r="E19" s="133"/>
      <c r="F19" s="133"/>
    </row>
    <row r="20" spans="1:6" ht="15" customHeight="1" x14ac:dyDescent="0.25">
      <c r="A20" s="163"/>
      <c r="B20" s="163"/>
      <c r="E20" s="133"/>
      <c r="F20" s="133"/>
    </row>
    <row r="21" spans="1:6" ht="15" customHeight="1" x14ac:dyDescent="0.25">
      <c r="A21" s="163"/>
      <c r="B21" s="163"/>
      <c r="D21" s="163"/>
      <c r="E21" s="163"/>
      <c r="F21" s="163"/>
    </row>
    <row r="22" spans="1:6" ht="15" customHeight="1" x14ac:dyDescent="0.25">
      <c r="A22" s="163"/>
      <c r="B22" s="163"/>
      <c r="D22" s="163"/>
      <c r="E22" s="163"/>
      <c r="F22" s="163"/>
    </row>
    <row r="23" spans="1:6" ht="15" customHeight="1" x14ac:dyDescent="0.25">
      <c r="A23" s="163"/>
      <c r="B23" s="163"/>
      <c r="D23" s="163"/>
      <c r="E23" s="163"/>
      <c r="F23" s="163"/>
    </row>
    <row r="24" spans="1:6" ht="15" customHeight="1" x14ac:dyDescent="0.25">
      <c r="A24" s="163"/>
      <c r="B24" s="163"/>
      <c r="D24" s="163"/>
      <c r="E24" s="163"/>
      <c r="F24" s="163"/>
    </row>
    <row r="25" spans="1:6" ht="15" customHeight="1" x14ac:dyDescent="0.25">
      <c r="A25" s="163"/>
      <c r="B25" s="163"/>
      <c r="D25" s="163"/>
      <c r="E25" s="163"/>
      <c r="F25" s="163"/>
    </row>
    <row r="26" spans="1:6" ht="15" customHeight="1" x14ac:dyDescent="0.25">
      <c r="A26" s="163"/>
      <c r="B26" s="163"/>
      <c r="C26" s="1470"/>
      <c r="D26" s="1470"/>
      <c r="E26" s="1470"/>
      <c r="F26" s="1470"/>
    </row>
    <row r="27" spans="1:6" ht="15" customHeight="1" x14ac:dyDescent="0.25">
      <c r="A27" s="163"/>
      <c r="B27" s="163"/>
      <c r="C27" s="1470"/>
      <c r="D27" s="1470"/>
      <c r="E27" s="1470"/>
      <c r="F27" s="1470"/>
    </row>
    <row r="28" spans="1:6" ht="15" customHeight="1" x14ac:dyDescent="0.25">
      <c r="A28" s="163"/>
      <c r="B28" s="163"/>
      <c r="C28" s="1475"/>
      <c r="D28" s="1475"/>
      <c r="E28" s="1475"/>
      <c r="F28" s="1475"/>
    </row>
    <row r="29" spans="1:6" ht="15" customHeight="1" x14ac:dyDescent="0.25">
      <c r="A29" s="1469"/>
      <c r="B29" s="1469"/>
      <c r="C29" s="1795"/>
      <c r="D29" s="1795"/>
      <c r="E29" s="1474"/>
      <c r="F29" s="1474"/>
    </row>
    <row r="30" spans="1:6" ht="15" customHeight="1" x14ac:dyDescent="0.25">
      <c r="A30" s="163"/>
      <c r="B30" s="163"/>
      <c r="C30" s="1475"/>
      <c r="D30" s="1470"/>
      <c r="E30" s="1470"/>
      <c r="F30" s="1470"/>
    </row>
    <row r="31" spans="1:6" ht="15" customHeight="1" x14ac:dyDescent="0.25">
      <c r="A31" s="163"/>
      <c r="B31" s="163"/>
      <c r="C31" s="1475"/>
      <c r="D31" s="163"/>
      <c r="E31" s="163"/>
      <c r="F31" s="163"/>
    </row>
    <row r="32" spans="1:6" ht="15" customHeight="1" x14ac:dyDescent="0.25">
      <c r="A32" s="163"/>
      <c r="B32" s="163"/>
      <c r="C32" s="1475"/>
      <c r="D32" s="163"/>
      <c r="E32" s="163"/>
      <c r="F32" s="163"/>
    </row>
    <row r="33" spans="1:6" ht="15" customHeight="1" x14ac:dyDescent="0.25">
      <c r="A33" s="163"/>
      <c r="B33" s="163"/>
      <c r="C33" s="1475"/>
      <c r="D33" s="163"/>
      <c r="E33" s="163"/>
      <c r="F33" s="163"/>
    </row>
    <row r="34" spans="1:6" x14ac:dyDescent="0.25">
      <c r="A34" s="163"/>
      <c r="B34" s="163"/>
      <c r="C34" s="1475"/>
      <c r="D34" s="163"/>
      <c r="E34" s="163"/>
      <c r="F34" s="163"/>
    </row>
    <row r="35" spans="1:6" x14ac:dyDescent="0.25">
      <c r="A35" s="163"/>
      <c r="B35" s="163"/>
      <c r="C35" s="1475"/>
      <c r="D35" s="163"/>
      <c r="E35" s="163"/>
      <c r="F35" s="163"/>
    </row>
    <row r="36" spans="1:6" x14ac:dyDescent="0.25">
      <c r="A36" s="163"/>
      <c r="B36" s="163"/>
      <c r="C36" s="1475"/>
      <c r="D36" s="163"/>
      <c r="E36" s="163"/>
      <c r="F36" s="163"/>
    </row>
    <row r="37" spans="1:6" x14ac:dyDescent="0.25">
      <c r="A37" s="163"/>
      <c r="B37" s="163"/>
      <c r="C37" s="1475"/>
      <c r="D37" s="163"/>
      <c r="E37" s="163"/>
      <c r="F37" s="163"/>
    </row>
    <row r="38" spans="1:6" x14ac:dyDescent="0.25">
      <c r="A38" s="163"/>
      <c r="B38" s="163"/>
      <c r="C38" s="1796"/>
      <c r="D38" s="1796"/>
      <c r="E38" s="1475"/>
      <c r="F38" s="1475"/>
    </row>
    <row r="39" spans="1:6" x14ac:dyDescent="0.25">
      <c r="D39" s="163"/>
      <c r="E39" s="1475"/>
      <c r="F39" s="1475"/>
    </row>
    <row r="40" spans="1:6" x14ac:dyDescent="0.25">
      <c r="D40" s="163"/>
      <c r="E40" s="163"/>
      <c r="F40" s="163"/>
    </row>
  </sheetData>
  <sheetProtection algorithmName="SHA-512" hashValue="HB4kkMWoFDgYse/64wo35213Y//ozVciOhy0b0RSTgJQzPza8NGM685K9NusQs7/gSesf8ATM9eYCr7q/BkK1w==" saltValue="FNM5bIYI+iVT7gdxPYcp3g==" spinCount="100000" sheet="1" objects="1" scenarios="1" sort="0" autoFilter="0" pivotTables="0"/>
  <mergeCells count="7">
    <mergeCell ref="C29:D29"/>
    <mergeCell ref="C38:D38"/>
    <mergeCell ref="A1:D1"/>
    <mergeCell ref="E1:J1"/>
    <mergeCell ref="A2:J2"/>
    <mergeCell ref="A3:J3"/>
    <mergeCell ref="A4:J4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9">
    <tabColor rgb="FFFF0000"/>
    <pageSetUpPr fitToPage="1"/>
  </sheetPr>
  <dimension ref="A1:N74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91" customWidth="1"/>
    <col min="2" max="2" width="10.7109375" style="191" customWidth="1"/>
    <col min="3" max="3" width="12.7109375" style="191" customWidth="1"/>
    <col min="4" max="4" width="70.7109375" style="191" customWidth="1"/>
    <col min="5" max="6" width="8.7109375" style="198" customWidth="1"/>
    <col min="7" max="7" width="13.7109375" style="213" customWidth="1"/>
    <col min="8" max="8" width="15.7109375" style="213" customWidth="1"/>
    <col min="9" max="9" width="14.7109375" style="191" customWidth="1"/>
    <col min="10" max="10" width="15.7109375" style="191" customWidth="1"/>
    <col min="11" max="11" width="10.42578125" style="191" customWidth="1"/>
    <col min="12" max="12" width="16.85546875" style="191" customWidth="1"/>
    <col min="13" max="13" width="17.7109375" style="191" customWidth="1"/>
    <col min="14" max="14" width="12.7109375" style="191" bestFit="1" customWidth="1"/>
    <col min="15" max="16384" width="9.140625" style="191"/>
  </cols>
  <sheetData>
    <row r="1" spans="1:13" ht="54" customHeight="1" x14ac:dyDescent="0.25">
      <c r="A1" s="1790"/>
      <c r="B1" s="1790"/>
      <c r="C1" s="1791"/>
      <c r="D1" s="1791"/>
      <c r="E1" s="1768" t="s">
        <v>2670</v>
      </c>
      <c r="F1" s="1768"/>
      <c r="G1" s="1768"/>
      <c r="H1" s="1768"/>
      <c r="I1" s="1768"/>
      <c r="J1" s="1768"/>
      <c r="L1" s="1473"/>
      <c r="M1" s="1473"/>
    </row>
    <row r="2" spans="1:13" ht="15.75" customHeight="1" x14ac:dyDescent="0.25">
      <c r="A2" s="1540" t="s">
        <v>1160</v>
      </c>
      <c r="B2" s="1540"/>
      <c r="C2" s="1540"/>
      <c r="D2" s="1540"/>
      <c r="E2" s="1540"/>
      <c r="F2" s="1540"/>
      <c r="G2" s="1540"/>
      <c r="H2" s="1540"/>
      <c r="I2" s="1540"/>
      <c r="J2" s="1540"/>
      <c r="L2" s="1473"/>
      <c r="M2" s="1473"/>
    </row>
    <row r="3" spans="1:13" ht="15.75" customHeight="1" x14ac:dyDescent="0.25">
      <c r="A3" s="1540" t="s">
        <v>1082</v>
      </c>
      <c r="B3" s="1540"/>
      <c r="C3" s="1540"/>
      <c r="D3" s="1540"/>
      <c r="E3" s="1540"/>
      <c r="F3" s="1540"/>
      <c r="G3" s="1540"/>
      <c r="H3" s="1540"/>
      <c r="I3" s="1540"/>
      <c r="J3" s="1540"/>
      <c r="K3" s="159"/>
      <c r="L3" s="1473"/>
      <c r="M3" s="1473"/>
    </row>
    <row r="4" spans="1:13" ht="15" customHeight="1" thickBot="1" x14ac:dyDescent="0.3">
      <c r="A4" s="1799"/>
      <c r="B4" s="1799"/>
      <c r="C4" s="1799"/>
      <c r="D4" s="1799"/>
      <c r="E4" s="1799"/>
      <c r="F4" s="1799"/>
      <c r="G4" s="1799"/>
      <c r="H4" s="1799"/>
      <c r="I4" s="1799"/>
      <c r="J4" s="1799"/>
      <c r="L4" s="1473"/>
      <c r="M4" s="1473"/>
    </row>
    <row r="5" spans="1:13" s="192" customFormat="1" ht="60" customHeight="1" thickBot="1" x14ac:dyDescent="0.3">
      <c r="A5" s="1323" t="s">
        <v>486</v>
      </c>
      <c r="B5" s="1324" t="s">
        <v>0</v>
      </c>
      <c r="C5" s="1325" t="s">
        <v>1</v>
      </c>
      <c r="D5" s="1324" t="s">
        <v>2</v>
      </c>
      <c r="E5" s="1326" t="s">
        <v>2726</v>
      </c>
      <c r="F5" s="1326" t="s">
        <v>760</v>
      </c>
      <c r="G5" s="1326" t="s">
        <v>761</v>
      </c>
      <c r="H5" s="1326" t="s">
        <v>762</v>
      </c>
      <c r="I5" s="1327" t="s">
        <v>4409</v>
      </c>
      <c r="J5" s="1328" t="s">
        <v>4410</v>
      </c>
      <c r="K5" s="104"/>
    </row>
    <row r="6" spans="1:13" s="192" customFormat="1" ht="12.75" x14ac:dyDescent="0.25">
      <c r="A6" s="1057" t="s">
        <v>487</v>
      </c>
      <c r="B6" s="199" t="s">
        <v>1083</v>
      </c>
      <c r="C6" s="199" t="s">
        <v>1084</v>
      </c>
      <c r="D6" s="200" t="s">
        <v>766</v>
      </c>
      <c r="E6" s="199">
        <v>12</v>
      </c>
      <c r="F6" s="199">
        <v>2</v>
      </c>
      <c r="G6" s="215">
        <f>F6*E6</f>
        <v>24</v>
      </c>
      <c r="H6" s="680" t="s">
        <v>3636</v>
      </c>
      <c r="I6" s="1788" t="s">
        <v>19</v>
      </c>
      <c r="J6" s="1789"/>
      <c r="K6" s="202"/>
    </row>
    <row r="7" spans="1:13" s="192" customFormat="1" ht="12.75" x14ac:dyDescent="0.25">
      <c r="A7" s="1049" t="s">
        <v>488</v>
      </c>
      <c r="B7" s="193" t="s">
        <v>1086</v>
      </c>
      <c r="C7" s="193" t="s">
        <v>1084</v>
      </c>
      <c r="D7" s="195" t="s">
        <v>1059</v>
      </c>
      <c r="E7" s="193">
        <v>2</v>
      </c>
      <c r="F7" s="193">
        <v>2</v>
      </c>
      <c r="G7" s="216">
        <f t="shared" ref="G7:G35" si="0">F7*E7</f>
        <v>4</v>
      </c>
      <c r="H7" s="681" t="s">
        <v>3634</v>
      </c>
      <c r="I7" s="1551" t="s">
        <v>19</v>
      </c>
      <c r="J7" s="1552"/>
      <c r="K7" s="202"/>
    </row>
    <row r="8" spans="1:13" s="192" customFormat="1" ht="12.75" x14ac:dyDescent="0.25">
      <c r="A8" s="1049" t="s">
        <v>489</v>
      </c>
      <c r="B8" s="193" t="s">
        <v>1087</v>
      </c>
      <c r="C8" s="193" t="s">
        <v>1084</v>
      </c>
      <c r="D8" s="195" t="s">
        <v>21</v>
      </c>
      <c r="E8" s="193">
        <v>2</v>
      </c>
      <c r="F8" s="193">
        <v>2</v>
      </c>
      <c r="G8" s="216">
        <f t="shared" si="0"/>
        <v>4</v>
      </c>
      <c r="H8" s="681" t="s">
        <v>3634</v>
      </c>
      <c r="I8" s="1551" t="s">
        <v>19</v>
      </c>
      <c r="J8" s="1552"/>
      <c r="K8" s="202"/>
    </row>
    <row r="9" spans="1:13" s="192" customFormat="1" ht="12.75" x14ac:dyDescent="0.25">
      <c r="A9" s="1049" t="s">
        <v>490</v>
      </c>
      <c r="B9" s="193" t="s">
        <v>1089</v>
      </c>
      <c r="C9" s="193" t="s">
        <v>1084</v>
      </c>
      <c r="D9" s="195" t="s">
        <v>954</v>
      </c>
      <c r="E9" s="193">
        <v>2</v>
      </c>
      <c r="F9" s="193">
        <v>2</v>
      </c>
      <c r="G9" s="216">
        <f t="shared" si="0"/>
        <v>4</v>
      </c>
      <c r="H9" s="681" t="s">
        <v>3634</v>
      </c>
      <c r="I9" s="177"/>
      <c r="J9" s="1061">
        <f t="shared" ref="J9:J24" si="1">ROUND(I9,2)*G9</f>
        <v>0</v>
      </c>
      <c r="K9" s="202"/>
      <c r="L9" s="145"/>
      <c r="M9" s="145"/>
    </row>
    <row r="10" spans="1:13" s="192" customFormat="1" ht="12.75" x14ac:dyDescent="0.25">
      <c r="A10" s="1049" t="s">
        <v>491</v>
      </c>
      <c r="B10" s="193" t="s">
        <v>1090</v>
      </c>
      <c r="C10" s="193" t="s">
        <v>1084</v>
      </c>
      <c r="D10" s="195" t="s">
        <v>1029</v>
      </c>
      <c r="E10" s="193">
        <v>2</v>
      </c>
      <c r="F10" s="193">
        <v>2</v>
      </c>
      <c r="G10" s="216">
        <f t="shared" si="0"/>
        <v>4</v>
      </c>
      <c r="H10" s="681" t="s">
        <v>3634</v>
      </c>
      <c r="I10" s="177"/>
      <c r="J10" s="1061">
        <f t="shared" si="1"/>
        <v>0</v>
      </c>
      <c r="K10" s="202"/>
      <c r="L10" s="145"/>
      <c r="M10" s="145"/>
    </row>
    <row r="11" spans="1:13" s="192" customFormat="1" ht="12.75" x14ac:dyDescent="0.25">
      <c r="A11" s="1049" t="s">
        <v>492</v>
      </c>
      <c r="B11" s="193" t="s">
        <v>1091</v>
      </c>
      <c r="C11" s="193" t="s">
        <v>1084</v>
      </c>
      <c r="D11" s="195" t="s">
        <v>313</v>
      </c>
      <c r="E11" s="193">
        <v>2</v>
      </c>
      <c r="F11" s="193">
        <v>2</v>
      </c>
      <c r="G11" s="216">
        <f t="shared" si="0"/>
        <v>4</v>
      </c>
      <c r="H11" s="681" t="s">
        <v>3634</v>
      </c>
      <c r="I11" s="177"/>
      <c r="J11" s="1061">
        <f t="shared" si="1"/>
        <v>0</v>
      </c>
      <c r="K11" s="202"/>
      <c r="L11" s="145"/>
      <c r="M11" s="145"/>
    </row>
    <row r="12" spans="1:13" s="192" customFormat="1" ht="12.75" x14ac:dyDescent="0.25">
      <c r="A12" s="1049" t="s">
        <v>493</v>
      </c>
      <c r="B12" s="193" t="s">
        <v>1092</v>
      </c>
      <c r="C12" s="193" t="s">
        <v>1084</v>
      </c>
      <c r="D12" s="195" t="s">
        <v>314</v>
      </c>
      <c r="E12" s="193">
        <v>2</v>
      </c>
      <c r="F12" s="193">
        <v>2</v>
      </c>
      <c r="G12" s="216">
        <f t="shared" si="0"/>
        <v>4</v>
      </c>
      <c r="H12" s="681" t="s">
        <v>3634</v>
      </c>
      <c r="I12" s="177"/>
      <c r="J12" s="1061">
        <f t="shared" si="1"/>
        <v>0</v>
      </c>
      <c r="K12" s="202"/>
      <c r="L12" s="145"/>
      <c r="M12" s="145"/>
    </row>
    <row r="13" spans="1:13" s="192" customFormat="1" ht="12.75" x14ac:dyDescent="0.25">
      <c r="A13" s="1049" t="s">
        <v>494</v>
      </c>
      <c r="B13" s="193" t="s">
        <v>1093</v>
      </c>
      <c r="C13" s="193" t="s">
        <v>1084</v>
      </c>
      <c r="D13" s="195" t="s">
        <v>1212</v>
      </c>
      <c r="E13" s="193">
        <v>2</v>
      </c>
      <c r="F13" s="193">
        <v>2</v>
      </c>
      <c r="G13" s="216">
        <f t="shared" si="0"/>
        <v>4</v>
      </c>
      <c r="H13" s="681" t="s">
        <v>3634</v>
      </c>
      <c r="I13" s="177"/>
      <c r="J13" s="1061">
        <f t="shared" si="1"/>
        <v>0</v>
      </c>
      <c r="K13" s="202"/>
      <c r="L13" s="145"/>
      <c r="M13" s="145"/>
    </row>
    <row r="14" spans="1:13" s="192" customFormat="1" ht="12.75" x14ac:dyDescent="0.25">
      <c r="A14" s="1049" t="s">
        <v>495</v>
      </c>
      <c r="B14" s="193" t="s">
        <v>1095</v>
      </c>
      <c r="C14" s="193" t="s">
        <v>1084</v>
      </c>
      <c r="D14" s="195" t="s">
        <v>780</v>
      </c>
      <c r="E14" s="193">
        <v>2</v>
      </c>
      <c r="F14" s="193">
        <v>2</v>
      </c>
      <c r="G14" s="216">
        <f t="shared" si="0"/>
        <v>4</v>
      </c>
      <c r="H14" s="681" t="s">
        <v>3634</v>
      </c>
      <c r="I14" s="177"/>
      <c r="J14" s="1061">
        <f t="shared" si="1"/>
        <v>0</v>
      </c>
      <c r="K14" s="202"/>
      <c r="L14" s="145"/>
      <c r="M14" s="145"/>
    </row>
    <row r="15" spans="1:13" s="192" customFormat="1" ht="12.75" x14ac:dyDescent="0.25">
      <c r="A15" s="1049" t="s">
        <v>496</v>
      </c>
      <c r="B15" s="193" t="s">
        <v>1096</v>
      </c>
      <c r="C15" s="193" t="s">
        <v>1084</v>
      </c>
      <c r="D15" s="195" t="s">
        <v>130</v>
      </c>
      <c r="E15" s="193">
        <v>2</v>
      </c>
      <c r="F15" s="193">
        <v>2</v>
      </c>
      <c r="G15" s="216">
        <f t="shared" si="0"/>
        <v>4</v>
      </c>
      <c r="H15" s="681" t="s">
        <v>3634</v>
      </c>
      <c r="I15" s="177"/>
      <c r="J15" s="1061">
        <f t="shared" si="1"/>
        <v>0</v>
      </c>
      <c r="K15" s="202"/>
      <c r="L15" s="145"/>
      <c r="M15" s="145"/>
    </row>
    <row r="16" spans="1:13" s="192" customFormat="1" ht="12.75" x14ac:dyDescent="0.25">
      <c r="A16" s="1049" t="s">
        <v>497</v>
      </c>
      <c r="B16" s="193" t="s">
        <v>1097</v>
      </c>
      <c r="C16" s="193" t="s">
        <v>1084</v>
      </c>
      <c r="D16" s="175" t="s">
        <v>1209</v>
      </c>
      <c r="E16" s="193">
        <v>2</v>
      </c>
      <c r="F16" s="193">
        <v>2</v>
      </c>
      <c r="G16" s="216">
        <f t="shared" si="0"/>
        <v>4</v>
      </c>
      <c r="H16" s="681" t="s">
        <v>3634</v>
      </c>
      <c r="I16" s="177"/>
      <c r="J16" s="1061">
        <f t="shared" si="1"/>
        <v>0</v>
      </c>
      <c r="K16" s="202"/>
      <c r="L16" s="145"/>
      <c r="M16" s="145"/>
    </row>
    <row r="17" spans="1:13" s="192" customFormat="1" ht="12.75" x14ac:dyDescent="0.25">
      <c r="A17" s="1049" t="s">
        <v>498</v>
      </c>
      <c r="B17" s="193" t="s">
        <v>1098</v>
      </c>
      <c r="C17" s="193" t="s">
        <v>1084</v>
      </c>
      <c r="D17" s="195" t="s">
        <v>434</v>
      </c>
      <c r="E17" s="193">
        <v>2</v>
      </c>
      <c r="F17" s="193">
        <v>2</v>
      </c>
      <c r="G17" s="216">
        <f t="shared" si="0"/>
        <v>4</v>
      </c>
      <c r="H17" s="681" t="s">
        <v>3634</v>
      </c>
      <c r="I17" s="177"/>
      <c r="J17" s="1061">
        <f t="shared" si="1"/>
        <v>0</v>
      </c>
      <c r="K17" s="202"/>
      <c r="L17" s="145"/>
      <c r="M17" s="145"/>
    </row>
    <row r="18" spans="1:13" s="192" customFormat="1" ht="12.75" x14ac:dyDescent="0.25">
      <c r="A18" s="1049" t="s">
        <v>499</v>
      </c>
      <c r="B18" s="193" t="s">
        <v>1099</v>
      </c>
      <c r="C18" s="193" t="s">
        <v>1084</v>
      </c>
      <c r="D18" s="195" t="s">
        <v>1210</v>
      </c>
      <c r="E18" s="193">
        <v>2</v>
      </c>
      <c r="F18" s="193">
        <v>2</v>
      </c>
      <c r="G18" s="216">
        <f t="shared" si="0"/>
        <v>4</v>
      </c>
      <c r="H18" s="681" t="s">
        <v>3634</v>
      </c>
      <c r="I18" s="177"/>
      <c r="J18" s="1061">
        <f t="shared" si="1"/>
        <v>0</v>
      </c>
      <c r="K18" s="202"/>
      <c r="L18" s="145"/>
      <c r="M18" s="145"/>
    </row>
    <row r="19" spans="1:13" s="192" customFormat="1" ht="12.75" x14ac:dyDescent="0.25">
      <c r="A19" s="1049" t="s">
        <v>500</v>
      </c>
      <c r="B19" s="193" t="s">
        <v>1100</v>
      </c>
      <c r="C19" s="193" t="s">
        <v>1084</v>
      </c>
      <c r="D19" s="194" t="s">
        <v>315</v>
      </c>
      <c r="E19" s="193">
        <v>2</v>
      </c>
      <c r="F19" s="193">
        <v>2</v>
      </c>
      <c r="G19" s="216">
        <f t="shared" si="0"/>
        <v>4</v>
      </c>
      <c r="H19" s="681" t="s">
        <v>3634</v>
      </c>
      <c r="I19" s="177"/>
      <c r="J19" s="1061">
        <f t="shared" si="1"/>
        <v>0</v>
      </c>
      <c r="K19" s="202"/>
      <c r="L19" s="145"/>
      <c r="M19" s="145"/>
    </row>
    <row r="20" spans="1:13" s="192" customFormat="1" ht="12.75" x14ac:dyDescent="0.25">
      <c r="A20" s="1049" t="s">
        <v>501</v>
      </c>
      <c r="B20" s="193" t="s">
        <v>1101</v>
      </c>
      <c r="C20" s="193" t="s">
        <v>1084</v>
      </c>
      <c r="D20" s="175" t="s">
        <v>1211</v>
      </c>
      <c r="E20" s="193">
        <v>2</v>
      </c>
      <c r="F20" s="193">
        <v>2</v>
      </c>
      <c r="G20" s="216">
        <f t="shared" si="0"/>
        <v>4</v>
      </c>
      <c r="H20" s="681" t="s">
        <v>3634</v>
      </c>
      <c r="I20" s="177"/>
      <c r="J20" s="1061">
        <f t="shared" si="1"/>
        <v>0</v>
      </c>
      <c r="K20" s="202"/>
      <c r="L20" s="145"/>
      <c r="M20" s="145"/>
    </row>
    <row r="21" spans="1:13" s="192" customFormat="1" ht="12.75" x14ac:dyDescent="0.25">
      <c r="A21" s="1049" t="s">
        <v>502</v>
      </c>
      <c r="B21" s="193" t="s">
        <v>1102</v>
      </c>
      <c r="C21" s="193" t="s">
        <v>1084</v>
      </c>
      <c r="D21" s="195" t="s">
        <v>1238</v>
      </c>
      <c r="E21" s="193">
        <v>2</v>
      </c>
      <c r="F21" s="193">
        <v>2</v>
      </c>
      <c r="G21" s="216">
        <f t="shared" si="0"/>
        <v>4</v>
      </c>
      <c r="H21" s="681" t="s">
        <v>3634</v>
      </c>
      <c r="I21" s="177"/>
      <c r="J21" s="1061">
        <f t="shared" si="1"/>
        <v>0</v>
      </c>
      <c r="K21" s="202"/>
      <c r="L21" s="145"/>
      <c r="M21" s="145"/>
    </row>
    <row r="22" spans="1:13" s="192" customFormat="1" ht="12.75" x14ac:dyDescent="0.25">
      <c r="A22" s="1049" t="s">
        <v>503</v>
      </c>
      <c r="B22" s="193" t="s">
        <v>1103</v>
      </c>
      <c r="C22" s="193" t="s">
        <v>1084</v>
      </c>
      <c r="D22" s="195" t="s">
        <v>797</v>
      </c>
      <c r="E22" s="193">
        <v>2</v>
      </c>
      <c r="F22" s="193">
        <v>2</v>
      </c>
      <c r="G22" s="216">
        <f t="shared" si="0"/>
        <v>4</v>
      </c>
      <c r="H22" s="681" t="s">
        <v>3634</v>
      </c>
      <c r="I22" s="177"/>
      <c r="J22" s="1061">
        <f t="shared" si="1"/>
        <v>0</v>
      </c>
      <c r="K22" s="202"/>
      <c r="L22" s="145"/>
      <c r="M22" s="145"/>
    </row>
    <row r="23" spans="1:13" s="192" customFormat="1" ht="12.75" x14ac:dyDescent="0.25">
      <c r="A23" s="1049" t="s">
        <v>504</v>
      </c>
      <c r="B23" s="193" t="s">
        <v>1104</v>
      </c>
      <c r="C23" s="193" t="s">
        <v>1084</v>
      </c>
      <c r="D23" s="195" t="s">
        <v>1213</v>
      </c>
      <c r="E23" s="193">
        <v>2</v>
      </c>
      <c r="F23" s="193">
        <v>2</v>
      </c>
      <c r="G23" s="216">
        <f t="shared" si="0"/>
        <v>4</v>
      </c>
      <c r="H23" s="681" t="s">
        <v>3634</v>
      </c>
      <c r="I23" s="177"/>
      <c r="J23" s="1061">
        <f t="shared" si="1"/>
        <v>0</v>
      </c>
      <c r="K23" s="202"/>
      <c r="L23" s="145"/>
      <c r="M23" s="145"/>
    </row>
    <row r="24" spans="1:13" s="192" customFormat="1" ht="13.5" thickBot="1" x14ac:dyDescent="0.3">
      <c r="A24" s="1051" t="s">
        <v>505</v>
      </c>
      <c r="B24" s="1476" t="s">
        <v>1105</v>
      </c>
      <c r="C24" s="1476" t="s">
        <v>1084</v>
      </c>
      <c r="D24" s="240" t="s">
        <v>1189</v>
      </c>
      <c r="E24" s="1476">
        <v>0.25</v>
      </c>
      <c r="F24" s="1476">
        <v>2</v>
      </c>
      <c r="G24" s="241">
        <f t="shared" si="0"/>
        <v>0.5</v>
      </c>
      <c r="H24" s="682"/>
      <c r="I24" s="177"/>
      <c r="J24" s="1061">
        <f t="shared" si="1"/>
        <v>0</v>
      </c>
      <c r="K24" s="202"/>
      <c r="L24" s="145"/>
      <c r="M24" s="145"/>
    </row>
    <row r="25" spans="1:13" s="192" customFormat="1" ht="12.75" x14ac:dyDescent="0.25">
      <c r="A25" s="1779"/>
      <c r="B25" s="1780"/>
      <c r="C25" s="1781"/>
      <c r="D25" s="1792" t="s">
        <v>1108</v>
      </c>
      <c r="E25" s="1793"/>
      <c r="F25" s="1793"/>
      <c r="G25" s="1793"/>
      <c r="H25" s="1793"/>
      <c r="I25" s="1793"/>
      <c r="J25" s="1794"/>
      <c r="K25" s="202"/>
      <c r="L25" s="242"/>
      <c r="M25" s="242"/>
    </row>
    <row r="26" spans="1:13" s="192" customFormat="1" ht="12.75" x14ac:dyDescent="0.25">
      <c r="A26" s="1049" t="s">
        <v>506</v>
      </c>
      <c r="B26" s="193" t="s">
        <v>1109</v>
      </c>
      <c r="C26" s="193" t="s">
        <v>1084</v>
      </c>
      <c r="D26" s="218" t="s">
        <v>1110</v>
      </c>
      <c r="E26" s="193">
        <v>2</v>
      </c>
      <c r="F26" s="193">
        <v>1</v>
      </c>
      <c r="G26" s="216">
        <f t="shared" si="0"/>
        <v>2</v>
      </c>
      <c r="H26" s="681" t="s">
        <v>3634</v>
      </c>
      <c r="I26" s="177"/>
      <c r="J26" s="1061">
        <f>ROUND(I26,2)*G26</f>
        <v>0</v>
      </c>
      <c r="K26" s="202"/>
      <c r="L26" s="145"/>
      <c r="M26" s="145"/>
    </row>
    <row r="27" spans="1:13" s="192" customFormat="1" ht="12.75" x14ac:dyDescent="0.25">
      <c r="A27" s="1049" t="s">
        <v>507</v>
      </c>
      <c r="B27" s="193" t="s">
        <v>1111</v>
      </c>
      <c r="C27" s="193" t="s">
        <v>1084</v>
      </c>
      <c r="D27" s="175" t="s">
        <v>1239</v>
      </c>
      <c r="E27" s="193">
        <v>2</v>
      </c>
      <c r="F27" s="193">
        <v>1</v>
      </c>
      <c r="G27" s="216">
        <f t="shared" si="0"/>
        <v>2</v>
      </c>
      <c r="H27" s="681" t="s">
        <v>3634</v>
      </c>
      <c r="I27" s="177"/>
      <c r="J27" s="1061">
        <f t="shared" ref="J27:J35" si="2">ROUND(I27,2)*G27</f>
        <v>0</v>
      </c>
      <c r="K27" s="202"/>
      <c r="L27" s="145"/>
      <c r="M27" s="145"/>
    </row>
    <row r="28" spans="1:13" s="192" customFormat="1" ht="12.75" x14ac:dyDescent="0.25">
      <c r="A28" s="1049" t="s">
        <v>508</v>
      </c>
      <c r="B28" s="193" t="s">
        <v>1112</v>
      </c>
      <c r="C28" s="193" t="s">
        <v>1084</v>
      </c>
      <c r="D28" s="195" t="s">
        <v>1114</v>
      </c>
      <c r="E28" s="193">
        <v>2</v>
      </c>
      <c r="F28" s="193">
        <v>1</v>
      </c>
      <c r="G28" s="216">
        <f t="shared" si="0"/>
        <v>2</v>
      </c>
      <c r="H28" s="681" t="s">
        <v>3634</v>
      </c>
      <c r="I28" s="177"/>
      <c r="J28" s="1061">
        <f t="shared" si="2"/>
        <v>0</v>
      </c>
      <c r="K28" s="202"/>
      <c r="L28" s="145"/>
      <c r="M28" s="145"/>
    </row>
    <row r="29" spans="1:13" s="192" customFormat="1" ht="12.75" x14ac:dyDescent="0.25">
      <c r="A29" s="1049" t="s">
        <v>509</v>
      </c>
      <c r="B29" s="193" t="s">
        <v>1113</v>
      </c>
      <c r="C29" s="193" t="s">
        <v>1084</v>
      </c>
      <c r="D29" s="195" t="s">
        <v>813</v>
      </c>
      <c r="E29" s="193">
        <v>2</v>
      </c>
      <c r="F29" s="193">
        <v>1</v>
      </c>
      <c r="G29" s="216">
        <f t="shared" si="0"/>
        <v>2</v>
      </c>
      <c r="H29" s="681" t="s">
        <v>3634</v>
      </c>
      <c r="I29" s="177"/>
      <c r="J29" s="1061">
        <f t="shared" si="2"/>
        <v>0</v>
      </c>
      <c r="K29" s="202"/>
      <c r="L29" s="145"/>
      <c r="M29" s="145"/>
    </row>
    <row r="30" spans="1:13" s="192" customFormat="1" ht="12.75" x14ac:dyDescent="0.25">
      <c r="A30" s="1049" t="s">
        <v>510</v>
      </c>
      <c r="B30" s="193" t="s">
        <v>1115</v>
      </c>
      <c r="C30" s="193" t="s">
        <v>1084</v>
      </c>
      <c r="D30" s="195" t="s">
        <v>1240</v>
      </c>
      <c r="E30" s="193">
        <v>2</v>
      </c>
      <c r="F30" s="193">
        <v>1</v>
      </c>
      <c r="G30" s="216">
        <f t="shared" si="0"/>
        <v>2</v>
      </c>
      <c r="H30" s="681" t="s">
        <v>3634</v>
      </c>
      <c r="I30" s="177"/>
      <c r="J30" s="1061">
        <f t="shared" si="2"/>
        <v>0</v>
      </c>
      <c r="K30" s="202"/>
      <c r="L30" s="145"/>
      <c r="M30" s="145"/>
    </row>
    <row r="31" spans="1:13" s="192" customFormat="1" ht="12.75" x14ac:dyDescent="0.25">
      <c r="A31" s="1049" t="s">
        <v>511</v>
      </c>
      <c r="B31" s="193" t="s">
        <v>1116</v>
      </c>
      <c r="C31" s="193" t="s">
        <v>1084</v>
      </c>
      <c r="D31" s="195" t="s">
        <v>188</v>
      </c>
      <c r="E31" s="193">
        <v>2</v>
      </c>
      <c r="F31" s="193">
        <v>1</v>
      </c>
      <c r="G31" s="216">
        <f t="shared" si="0"/>
        <v>2</v>
      </c>
      <c r="H31" s="681" t="s">
        <v>3634</v>
      </c>
      <c r="I31" s="177"/>
      <c r="J31" s="1061">
        <f t="shared" si="2"/>
        <v>0</v>
      </c>
      <c r="K31" s="202"/>
      <c r="L31" s="145"/>
      <c r="M31" s="145"/>
    </row>
    <row r="32" spans="1:13" s="192" customFormat="1" ht="12.75" x14ac:dyDescent="0.25">
      <c r="A32" s="1049" t="s">
        <v>512</v>
      </c>
      <c r="B32" s="193" t="s">
        <v>1117</v>
      </c>
      <c r="C32" s="193" t="s">
        <v>1084</v>
      </c>
      <c r="D32" s="195" t="s">
        <v>818</v>
      </c>
      <c r="E32" s="193">
        <v>2</v>
      </c>
      <c r="F32" s="193">
        <v>1</v>
      </c>
      <c r="G32" s="216">
        <f t="shared" si="0"/>
        <v>2</v>
      </c>
      <c r="H32" s="681" t="s">
        <v>3634</v>
      </c>
      <c r="I32" s="177"/>
      <c r="J32" s="1061">
        <f t="shared" si="2"/>
        <v>0</v>
      </c>
      <c r="K32" s="202"/>
      <c r="L32" s="145"/>
      <c r="M32" s="145"/>
    </row>
    <row r="33" spans="1:14" s="192" customFormat="1" ht="12.75" x14ac:dyDescent="0.25">
      <c r="A33" s="1049" t="s">
        <v>513</v>
      </c>
      <c r="B33" s="193" t="s">
        <v>1118</v>
      </c>
      <c r="C33" s="193" t="s">
        <v>1084</v>
      </c>
      <c r="D33" s="195" t="s">
        <v>820</v>
      </c>
      <c r="E33" s="193">
        <v>2</v>
      </c>
      <c r="F33" s="193">
        <v>1</v>
      </c>
      <c r="G33" s="216">
        <f t="shared" si="0"/>
        <v>2</v>
      </c>
      <c r="H33" s="681" t="s">
        <v>3634</v>
      </c>
      <c r="I33" s="177"/>
      <c r="J33" s="1061">
        <f t="shared" si="2"/>
        <v>0</v>
      </c>
      <c r="K33" s="202"/>
      <c r="L33" s="145"/>
      <c r="M33" s="145"/>
    </row>
    <row r="34" spans="1:14" s="192" customFormat="1" ht="12.75" x14ac:dyDescent="0.25">
      <c r="A34" s="1049" t="s">
        <v>514</v>
      </c>
      <c r="B34" s="193" t="s">
        <v>1119</v>
      </c>
      <c r="C34" s="193" t="s">
        <v>1084</v>
      </c>
      <c r="D34" s="195" t="s">
        <v>822</v>
      </c>
      <c r="E34" s="193">
        <v>2</v>
      </c>
      <c r="F34" s="193">
        <v>1</v>
      </c>
      <c r="G34" s="216">
        <f t="shared" si="0"/>
        <v>2</v>
      </c>
      <c r="H34" s="681" t="s">
        <v>3634</v>
      </c>
      <c r="I34" s="177"/>
      <c r="J34" s="1061">
        <f t="shared" si="2"/>
        <v>0</v>
      </c>
      <c r="K34" s="202"/>
      <c r="L34" s="145"/>
      <c r="M34" s="145"/>
    </row>
    <row r="35" spans="1:14" s="192" customFormat="1" ht="12.75" x14ac:dyDescent="0.25">
      <c r="A35" s="1049" t="s">
        <v>515</v>
      </c>
      <c r="B35" s="193" t="s">
        <v>1120</v>
      </c>
      <c r="C35" s="193" t="s">
        <v>1084</v>
      </c>
      <c r="D35" s="195" t="s">
        <v>1122</v>
      </c>
      <c r="E35" s="193">
        <v>2</v>
      </c>
      <c r="F35" s="193">
        <v>1</v>
      </c>
      <c r="G35" s="216">
        <f t="shared" si="0"/>
        <v>2</v>
      </c>
      <c r="H35" s="681" t="s">
        <v>3634</v>
      </c>
      <c r="I35" s="177"/>
      <c r="J35" s="1061">
        <f t="shared" si="2"/>
        <v>0</v>
      </c>
      <c r="K35" s="202"/>
      <c r="L35" s="145"/>
      <c r="M35" s="145"/>
    </row>
    <row r="36" spans="1:14" s="192" customFormat="1" ht="12.75" x14ac:dyDescent="0.25">
      <c r="A36" s="1051" t="s">
        <v>516</v>
      </c>
      <c r="B36" s="1476" t="s">
        <v>1121</v>
      </c>
      <c r="C36" s="1476" t="s">
        <v>1084</v>
      </c>
      <c r="D36" s="196" t="s">
        <v>1124</v>
      </c>
      <c r="E36" s="1476">
        <v>2</v>
      </c>
      <c r="F36" s="1476">
        <v>1</v>
      </c>
      <c r="G36" s="217">
        <f t="shared" ref="G36" si="3">F36*E36</f>
        <v>2</v>
      </c>
      <c r="H36" s="775" t="s">
        <v>3634</v>
      </c>
      <c r="I36" s="177"/>
      <c r="J36" s="1061">
        <f t="shared" ref="J36" si="4">ROUND(I36,2)*G36</f>
        <v>0</v>
      </c>
      <c r="K36" s="202"/>
      <c r="L36" s="145"/>
      <c r="M36" s="145"/>
    </row>
    <row r="37" spans="1:14" s="192" customFormat="1" ht="13.5" thickBot="1" x14ac:dyDescent="0.3">
      <c r="A37" s="1052" t="s">
        <v>517</v>
      </c>
      <c r="B37" s="1053" t="s">
        <v>1123</v>
      </c>
      <c r="C37" s="1053" t="s">
        <v>1084</v>
      </c>
      <c r="D37" s="1062" t="s">
        <v>1189</v>
      </c>
      <c r="E37" s="1053">
        <v>0.25</v>
      </c>
      <c r="F37" s="1053">
        <v>1</v>
      </c>
      <c r="G37" s="1082">
        <f>F37*E37</f>
        <v>0.25</v>
      </c>
      <c r="H37" s="711"/>
      <c r="I37" s="712"/>
      <c r="J37" s="1064">
        <f>ROUND(I37,2)*G37</f>
        <v>0</v>
      </c>
      <c r="K37" s="202"/>
      <c r="L37" s="145"/>
      <c r="M37" s="145"/>
    </row>
    <row r="38" spans="1:14" s="192" customFormat="1" ht="13.5" thickBot="1" x14ac:dyDescent="0.3">
      <c r="E38" s="197"/>
      <c r="F38" s="197"/>
      <c r="G38" s="243"/>
      <c r="H38" s="205"/>
      <c r="I38" s="1055" t="s">
        <v>76</v>
      </c>
      <c r="J38" s="1056">
        <f>SUM(J9:J24,J26:J37)</f>
        <v>0</v>
      </c>
      <c r="K38" s="206"/>
      <c r="L38" s="155"/>
      <c r="M38" s="155"/>
      <c r="N38" s="203"/>
    </row>
    <row r="39" spans="1:14" ht="15" customHeight="1" x14ac:dyDescent="0.25">
      <c r="M39" s="220"/>
    </row>
    <row r="40" spans="1:14" ht="15" customHeight="1" x14ac:dyDescent="0.25">
      <c r="D40" s="1470"/>
    </row>
    <row r="41" spans="1:14" ht="15" customHeight="1" x14ac:dyDescent="0.25">
      <c r="D41" s="1470"/>
    </row>
    <row r="42" spans="1:14" x14ac:dyDescent="0.25">
      <c r="D42" s="1470"/>
    </row>
    <row r="43" spans="1:14" x14ac:dyDescent="0.25">
      <c r="D43" s="1470"/>
    </row>
    <row r="44" spans="1:14" x14ac:dyDescent="0.25">
      <c r="D44" s="1470"/>
    </row>
    <row r="45" spans="1:14" x14ac:dyDescent="0.25">
      <c r="D45" s="1470"/>
    </row>
    <row r="46" spans="1:14" x14ac:dyDescent="0.25">
      <c r="D46" s="1470"/>
    </row>
    <row r="47" spans="1:14" x14ac:dyDescent="0.25">
      <c r="D47" s="1470"/>
    </row>
    <row r="48" spans="1:14" x14ac:dyDescent="0.25">
      <c r="D48" s="1470"/>
    </row>
    <row r="49" spans="4:6" x14ac:dyDescent="0.25">
      <c r="D49" s="1470"/>
    </row>
    <row r="50" spans="4:6" x14ac:dyDescent="0.25">
      <c r="D50" s="1470"/>
    </row>
    <row r="51" spans="4:6" x14ac:dyDescent="0.25">
      <c r="D51" s="1470"/>
    </row>
    <row r="52" spans="4:6" x14ac:dyDescent="0.25">
      <c r="D52" s="1470"/>
    </row>
    <row r="53" spans="4:6" x14ac:dyDescent="0.25">
      <c r="D53" s="1470"/>
    </row>
    <row r="54" spans="4:6" x14ac:dyDescent="0.25">
      <c r="D54" s="1470"/>
      <c r="E54" s="191"/>
      <c r="F54" s="191"/>
    </row>
    <row r="55" spans="4:6" x14ac:dyDescent="0.25">
      <c r="D55" s="1470"/>
      <c r="E55" s="191"/>
      <c r="F55" s="191"/>
    </row>
    <row r="56" spans="4:6" x14ac:dyDescent="0.25">
      <c r="D56" s="1470"/>
      <c r="E56" s="191"/>
      <c r="F56" s="191"/>
    </row>
    <row r="57" spans="4:6" x14ac:dyDescent="0.25">
      <c r="D57" s="1470"/>
      <c r="E57" s="191"/>
      <c r="F57" s="191"/>
    </row>
    <row r="58" spans="4:6" x14ac:dyDescent="0.25">
      <c r="D58" s="163"/>
      <c r="E58" s="191"/>
      <c r="F58" s="191"/>
    </row>
    <row r="59" spans="4:6" x14ac:dyDescent="0.25">
      <c r="D59" s="1469"/>
      <c r="E59" s="191"/>
      <c r="F59" s="191"/>
    </row>
    <row r="60" spans="4:6" x14ac:dyDescent="0.25">
      <c r="D60" s="1475"/>
      <c r="E60" s="191"/>
      <c r="F60" s="191"/>
    </row>
    <row r="61" spans="4:6" x14ac:dyDescent="0.25">
      <c r="D61" s="1470"/>
      <c r="E61" s="191"/>
      <c r="F61" s="191"/>
    </row>
    <row r="62" spans="4:6" x14ac:dyDescent="0.25">
      <c r="D62" s="1470"/>
      <c r="E62" s="191"/>
      <c r="F62" s="191"/>
    </row>
    <row r="63" spans="4:6" x14ac:dyDescent="0.25">
      <c r="D63" s="1470"/>
      <c r="E63" s="191"/>
      <c r="F63" s="191"/>
    </row>
    <row r="64" spans="4:6" x14ac:dyDescent="0.25">
      <c r="D64" s="1470"/>
      <c r="E64" s="191"/>
      <c r="F64" s="191"/>
    </row>
    <row r="65" spans="4:6" x14ac:dyDescent="0.25">
      <c r="D65" s="1470"/>
      <c r="E65" s="191"/>
      <c r="F65" s="191"/>
    </row>
    <row r="66" spans="4:6" x14ac:dyDescent="0.25">
      <c r="D66" s="1470"/>
      <c r="E66" s="191"/>
      <c r="F66" s="191"/>
    </row>
    <row r="67" spans="4:6" x14ac:dyDescent="0.25">
      <c r="D67" s="1470"/>
      <c r="E67" s="191"/>
      <c r="F67" s="191"/>
    </row>
    <row r="68" spans="4:6" x14ac:dyDescent="0.25">
      <c r="D68" s="133"/>
      <c r="E68" s="191"/>
      <c r="F68" s="191"/>
    </row>
    <row r="69" spans="4:6" x14ac:dyDescent="0.25">
      <c r="D69" s="133"/>
      <c r="E69" s="191"/>
      <c r="F69" s="191"/>
    </row>
    <row r="70" spans="4:6" x14ac:dyDescent="0.25">
      <c r="D70" s="133"/>
      <c r="E70" s="191"/>
      <c r="F70" s="191"/>
    </row>
    <row r="71" spans="4:6" x14ac:dyDescent="0.25">
      <c r="D71" s="133"/>
      <c r="E71" s="191"/>
      <c r="F71" s="191"/>
    </row>
    <row r="72" spans="4:6" x14ac:dyDescent="0.25">
      <c r="D72" s="133"/>
      <c r="E72" s="191"/>
      <c r="F72" s="191"/>
    </row>
    <row r="73" spans="4:6" x14ac:dyDescent="0.25">
      <c r="D73" s="1470"/>
      <c r="E73" s="191"/>
      <c r="F73" s="191"/>
    </row>
    <row r="74" spans="4:6" x14ac:dyDescent="0.25">
      <c r="D74" s="1470"/>
      <c r="E74" s="191"/>
      <c r="F74" s="191"/>
    </row>
  </sheetData>
  <sheetProtection algorithmName="SHA-512" hashValue="9d9afWcIYOj0ny+YuHtryLOBL9JcReVn+GCLSUk7JzB2ndKFghn9Sko8YpbGN9mWnVTkXkyDPliFMhfTKao5aA==" saltValue="ViXZLPEpqWc3gnlQ8aP8JQ==" spinCount="100000" sheet="1" objects="1" scenarios="1" sort="0" autoFilter="0" pivotTables="0"/>
  <mergeCells count="10">
    <mergeCell ref="A25:C25"/>
    <mergeCell ref="D25:J25"/>
    <mergeCell ref="A1:D1"/>
    <mergeCell ref="E1:J1"/>
    <mergeCell ref="A2:J2"/>
    <mergeCell ref="A3:J3"/>
    <mergeCell ref="A4:J4"/>
    <mergeCell ref="I6:J6"/>
    <mergeCell ref="I7:J7"/>
    <mergeCell ref="I8:J8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0">
    <tabColor rgb="FFFF0000"/>
    <pageSetUpPr fitToPage="1"/>
  </sheetPr>
  <dimension ref="A1:H27"/>
  <sheetViews>
    <sheetView workbookViewId="0">
      <selection activeCell="A3" sqref="A3"/>
    </sheetView>
  </sheetViews>
  <sheetFormatPr defaultColWidth="9.140625" defaultRowHeight="15" outlineLevelRow="1" x14ac:dyDescent="0.25"/>
  <cols>
    <col min="1" max="1" width="8.7109375" style="223" customWidth="1"/>
    <col min="2" max="2" width="12.7109375" style="223" customWidth="1"/>
    <col min="3" max="3" width="50.7109375" style="223" customWidth="1"/>
    <col min="4" max="4" width="20.7109375" style="223" customWidth="1"/>
    <col min="5" max="5" width="15.42578125" style="223" customWidth="1"/>
    <col min="6" max="6" width="16.7109375" style="223" bestFit="1" customWidth="1"/>
    <col min="7" max="7" width="12.7109375" style="223" customWidth="1"/>
    <col min="8" max="16384" width="9.140625" style="223"/>
  </cols>
  <sheetData>
    <row r="1" spans="1:8" ht="54" customHeight="1" x14ac:dyDescent="0.25">
      <c r="A1" s="1797"/>
      <c r="B1" s="1797"/>
      <c r="C1" s="1797"/>
      <c r="D1" s="1797"/>
      <c r="E1" s="164"/>
      <c r="F1" s="222"/>
      <c r="G1" s="222"/>
      <c r="H1" s="164"/>
    </row>
    <row r="2" spans="1:8" ht="15.75" customHeight="1" x14ac:dyDescent="0.25">
      <c r="A2" s="1540" t="s">
        <v>1160</v>
      </c>
      <c r="B2" s="1540"/>
      <c r="C2" s="1540"/>
      <c r="D2" s="1540"/>
      <c r="F2" s="222"/>
      <c r="G2" s="222"/>
    </row>
    <row r="3" spans="1:8" ht="15" customHeight="1" x14ac:dyDescent="0.25">
      <c r="C3" s="224"/>
      <c r="F3" s="222"/>
      <c r="G3" s="222"/>
    </row>
    <row r="4" spans="1:8" ht="15" customHeight="1" x14ac:dyDescent="0.25">
      <c r="A4" s="1540" t="s">
        <v>2769</v>
      </c>
      <c r="B4" s="1540"/>
      <c r="C4" s="1540"/>
      <c r="D4" s="1540"/>
      <c r="F4" s="222"/>
      <c r="G4" s="222"/>
    </row>
    <row r="5" spans="1:8" ht="15" customHeight="1" thickBot="1" x14ac:dyDescent="0.3">
      <c r="C5" s="224"/>
      <c r="F5" s="222"/>
      <c r="G5" s="222"/>
    </row>
    <row r="6" spans="1:8" ht="15" customHeight="1" thickTop="1" thickBot="1" x14ac:dyDescent="0.3">
      <c r="A6" s="225"/>
      <c r="B6" s="225"/>
      <c r="C6" s="458"/>
      <c r="D6" s="225"/>
    </row>
    <row r="7" spans="1:8" s="244" customFormat="1" ht="39.950000000000003" customHeight="1" x14ac:dyDescent="0.25">
      <c r="A7" s="1067" t="s">
        <v>2652</v>
      </c>
      <c r="B7" s="1068" t="s">
        <v>968</v>
      </c>
      <c r="C7" s="1069" t="s">
        <v>969</v>
      </c>
      <c r="D7" s="1022" t="s">
        <v>979</v>
      </c>
    </row>
    <row r="8" spans="1:8" s="244" customFormat="1" ht="15" customHeight="1" outlineLevel="1" x14ac:dyDescent="0.25">
      <c r="A8" s="1070" t="s">
        <v>2659</v>
      </c>
      <c r="B8" s="438" t="s">
        <v>1140</v>
      </c>
      <c r="C8" s="228" t="s">
        <v>971</v>
      </c>
      <c r="D8" s="1071">
        <f>'Príloha č.5.4.1 - M-JII STV'!J15</f>
        <v>0</v>
      </c>
      <c r="E8" s="245"/>
    </row>
    <row r="9" spans="1:8" s="244" customFormat="1" ht="15" customHeight="1" outlineLevel="1" x14ac:dyDescent="0.25">
      <c r="A9" s="1070" t="s">
        <v>2660</v>
      </c>
      <c r="B9" s="438" t="s">
        <v>1141</v>
      </c>
      <c r="C9" s="228" t="s">
        <v>837</v>
      </c>
      <c r="D9" s="1071">
        <f>'Príloha č.5.4.2 - M-JII KD'!J32</f>
        <v>0</v>
      </c>
      <c r="E9" s="245"/>
    </row>
    <row r="10" spans="1:8" s="244" customFormat="1" ht="15" customHeight="1" outlineLevel="1" x14ac:dyDescent="0.25">
      <c r="A10" s="1070" t="s">
        <v>2661</v>
      </c>
      <c r="B10" s="438" t="s">
        <v>1143</v>
      </c>
      <c r="C10" s="228" t="s">
        <v>1146</v>
      </c>
      <c r="D10" s="1071">
        <f>'Príloha č.5.4.3 - M-JII RNR'!J25</f>
        <v>0</v>
      </c>
      <c r="E10" s="245"/>
    </row>
    <row r="11" spans="1:8" s="244" customFormat="1" ht="15" customHeight="1" outlineLevel="1" x14ac:dyDescent="0.25">
      <c r="A11" s="1070" t="s">
        <v>2662</v>
      </c>
      <c r="B11" s="438" t="s">
        <v>1241</v>
      </c>
      <c r="C11" s="228" t="s">
        <v>1144</v>
      </c>
      <c r="D11" s="1071">
        <f>'Príloha č.5.4.4 - M-JII PDZ'!J16</f>
        <v>0</v>
      </c>
      <c r="E11" s="245"/>
    </row>
    <row r="12" spans="1:8" s="244" customFormat="1" ht="15" customHeight="1" outlineLevel="1" x14ac:dyDescent="0.25">
      <c r="A12" s="1070" t="s">
        <v>2663</v>
      </c>
      <c r="B12" s="438" t="s">
        <v>1242</v>
      </c>
      <c r="C12" s="228" t="s">
        <v>1243</v>
      </c>
      <c r="D12" s="1071">
        <f>'Príloha č.5.4.5 - M-JII LOP'!J12</f>
        <v>0</v>
      </c>
      <c r="E12" s="245"/>
    </row>
    <row r="13" spans="1:8" s="244" customFormat="1" ht="15" customHeight="1" outlineLevel="1" thickBot="1" x14ac:dyDescent="0.3">
      <c r="A13" s="1083" t="s">
        <v>2664</v>
      </c>
      <c r="B13" s="1084" t="s">
        <v>1147</v>
      </c>
      <c r="C13" s="1085" t="s">
        <v>977</v>
      </c>
      <c r="D13" s="1086">
        <f>'Príloha č.5.4.6 - M-JII TU'!J38</f>
        <v>0</v>
      </c>
      <c r="E13" s="245"/>
    </row>
    <row r="14" spans="1:8" s="244" customFormat="1" ht="15" customHeight="1" thickBot="1" x14ac:dyDescent="0.3">
      <c r="A14" s="246"/>
      <c r="B14" s="246"/>
      <c r="C14" s="1076" t="s">
        <v>76</v>
      </c>
      <c r="D14" s="1077">
        <f>SUM(D8:D13)</f>
        <v>0</v>
      </c>
      <c r="E14" s="245"/>
      <c r="F14" s="247"/>
    </row>
    <row r="15" spans="1:8" ht="15" customHeight="1" thickBot="1" x14ac:dyDescent="0.3">
      <c r="A15" s="226"/>
      <c r="B15" s="226"/>
      <c r="C15" s="226"/>
      <c r="D15" s="226"/>
    </row>
    <row r="16" spans="1:8" ht="15" customHeight="1" thickTop="1" x14ac:dyDescent="0.25">
      <c r="A16" s="225"/>
      <c r="B16" s="225"/>
      <c r="C16" s="225"/>
      <c r="D16" s="225"/>
      <c r="E16" s="227"/>
    </row>
    <row r="17" spans="5:5" ht="15" customHeight="1" x14ac:dyDescent="0.25">
      <c r="E17" s="230"/>
    </row>
    <row r="18" spans="5:5" ht="15" customHeight="1" x14ac:dyDescent="0.25"/>
    <row r="19" spans="5:5" ht="15" customHeight="1" x14ac:dyDescent="0.25"/>
    <row r="20" spans="5:5" ht="15" customHeight="1" x14ac:dyDescent="0.25"/>
    <row r="21" spans="5:5" ht="15" customHeight="1" x14ac:dyDescent="0.25"/>
    <row r="22" spans="5:5" ht="15" customHeight="1" x14ac:dyDescent="0.25"/>
    <row r="23" spans="5:5" ht="15" customHeight="1" x14ac:dyDescent="0.25"/>
    <row r="24" spans="5:5" ht="15" customHeight="1" x14ac:dyDescent="0.25"/>
    <row r="25" spans="5:5" ht="15" customHeight="1" x14ac:dyDescent="0.25"/>
    <row r="26" spans="5:5" ht="15" customHeight="1" x14ac:dyDescent="0.25"/>
    <row r="27" spans="5:5" ht="15" customHeight="1" x14ac:dyDescent="0.25"/>
  </sheetData>
  <sheetProtection algorithmName="SHA-512" hashValue="OytOE6XNZOUA87G70AlDYcN/SwrwvwXBFFRH/c7/a+n2C/SnctvnOYGcPVcTIIWs+X1h07hErEtYyq2meR6Evw==" saltValue="3LTqmQ4+CEAqyUbTLCyPvg==" spinCount="100000" sheet="1" objects="1" scenarios="1" sort="0" autoFilter="0" pivotTables="0"/>
  <mergeCells count="3">
    <mergeCell ref="A1:D1"/>
    <mergeCell ref="A2:D2"/>
    <mergeCell ref="A4:D4"/>
  </mergeCells>
  <printOptions horizontalCentered="1"/>
  <pageMargins left="0.59055118110236227" right="0.59055118110236227" top="0.59055118110236227" bottom="0.59055118110236227" header="0.19685039370078741" footer="0.19685039370078741"/>
  <pageSetup paperSize="9" scale="97" fitToHeight="0" orientation="portrait" r:id="rId1"/>
  <headerFooter>
    <oddFooter>Strana &amp;P z &amp;N</oddFooter>
  </headerFooter>
  <ignoredErrors>
    <ignoredError sqref="A8:A13" twoDigitTextYear="1"/>
  </ignoredErrors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1">
    <tabColor rgb="FFFF0000"/>
    <pageSetUpPr fitToPage="1"/>
  </sheetPr>
  <dimension ref="A1:N74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91" customWidth="1"/>
    <col min="2" max="2" width="10.7109375" style="191" customWidth="1"/>
    <col min="3" max="3" width="12.7109375" style="191" customWidth="1"/>
    <col min="4" max="4" width="70.7109375" style="191" customWidth="1"/>
    <col min="5" max="6" width="8.7109375" style="198" customWidth="1"/>
    <col min="7" max="7" width="13.7109375" style="213" customWidth="1"/>
    <col min="8" max="8" width="15.7109375" style="213" customWidth="1"/>
    <col min="9" max="9" width="14.7109375" style="191" customWidth="1"/>
    <col min="10" max="10" width="15.7109375" style="191" customWidth="1"/>
    <col min="11" max="11" width="10.42578125" style="191" customWidth="1"/>
    <col min="12" max="12" width="16.85546875" style="191" customWidth="1"/>
    <col min="13" max="13" width="17.7109375" style="191" customWidth="1"/>
    <col min="14" max="14" width="12.7109375" style="191" bestFit="1" customWidth="1"/>
    <col min="15" max="16384" width="9.140625" style="191"/>
  </cols>
  <sheetData>
    <row r="1" spans="1:13" ht="54" customHeight="1" x14ac:dyDescent="0.25">
      <c r="A1" s="1790"/>
      <c r="B1" s="1790"/>
      <c r="C1" s="1791"/>
      <c r="D1" s="1791"/>
      <c r="E1" s="1768" t="s">
        <v>2770</v>
      </c>
      <c r="F1" s="1768"/>
      <c r="G1" s="1768"/>
      <c r="H1" s="1768"/>
      <c r="I1" s="1768"/>
      <c r="J1" s="1768"/>
    </row>
    <row r="2" spans="1:13" ht="15.75" customHeight="1" x14ac:dyDescent="0.25">
      <c r="A2" s="1540" t="s">
        <v>1245</v>
      </c>
      <c r="B2" s="1540"/>
      <c r="C2" s="1540"/>
      <c r="D2" s="1540"/>
      <c r="E2" s="1540"/>
      <c r="F2" s="1540"/>
      <c r="G2" s="1540"/>
      <c r="H2" s="1540"/>
      <c r="I2" s="1540"/>
      <c r="J2" s="1540"/>
      <c r="L2" s="1473"/>
      <c r="M2" s="1473"/>
    </row>
    <row r="3" spans="1:13" ht="15.75" customHeight="1" x14ac:dyDescent="0.25">
      <c r="A3" s="1540" t="s">
        <v>1244</v>
      </c>
      <c r="B3" s="1540"/>
      <c r="C3" s="1540"/>
      <c r="D3" s="1540"/>
      <c r="E3" s="1540"/>
      <c r="F3" s="1540"/>
      <c r="G3" s="1540"/>
      <c r="H3" s="1540"/>
      <c r="I3" s="1540"/>
      <c r="J3" s="1540"/>
      <c r="K3" s="159"/>
      <c r="L3" s="1473"/>
      <c r="M3" s="1473"/>
    </row>
    <row r="4" spans="1:13" ht="15" customHeight="1" thickBot="1" x14ac:dyDescent="0.3">
      <c r="A4" s="1787"/>
      <c r="B4" s="1787"/>
      <c r="C4" s="1787"/>
      <c r="D4" s="1787"/>
      <c r="E4" s="1787"/>
      <c r="F4" s="1787"/>
      <c r="G4" s="1787"/>
      <c r="H4" s="1787"/>
      <c r="I4" s="1787"/>
      <c r="J4" s="1787"/>
      <c r="L4" s="1473"/>
      <c r="M4" s="1473"/>
    </row>
    <row r="5" spans="1:13" s="192" customFormat="1" ht="60" customHeight="1" thickBot="1" x14ac:dyDescent="0.3">
      <c r="A5" s="1323" t="s">
        <v>486</v>
      </c>
      <c r="B5" s="1324" t="s">
        <v>0</v>
      </c>
      <c r="C5" s="1325" t="s">
        <v>1</v>
      </c>
      <c r="D5" s="1324" t="s">
        <v>2</v>
      </c>
      <c r="E5" s="1326" t="s">
        <v>2726</v>
      </c>
      <c r="F5" s="1326" t="s">
        <v>760</v>
      </c>
      <c r="G5" s="1326" t="s">
        <v>761</v>
      </c>
      <c r="H5" s="1326" t="s">
        <v>762</v>
      </c>
      <c r="I5" s="1327" t="s">
        <v>4409</v>
      </c>
      <c r="J5" s="1328" t="s">
        <v>4410</v>
      </c>
      <c r="K5" s="104"/>
    </row>
    <row r="6" spans="1:13" s="192" customFormat="1" ht="12.75" x14ac:dyDescent="0.25">
      <c r="A6" s="1057" t="s">
        <v>487</v>
      </c>
      <c r="B6" s="199" t="s">
        <v>1083</v>
      </c>
      <c r="C6" s="199" t="s">
        <v>1084</v>
      </c>
      <c r="D6" s="200" t="s">
        <v>766</v>
      </c>
      <c r="E6" s="199">
        <v>12</v>
      </c>
      <c r="F6" s="199">
        <v>6</v>
      </c>
      <c r="G6" s="215">
        <f>F6*E6</f>
        <v>72</v>
      </c>
      <c r="H6" s="680" t="s">
        <v>3636</v>
      </c>
      <c r="I6" s="1788" t="s">
        <v>19</v>
      </c>
      <c r="J6" s="1789"/>
      <c r="K6" s="202"/>
    </row>
    <row r="7" spans="1:13" s="192" customFormat="1" ht="12.75" x14ac:dyDescent="0.25">
      <c r="A7" s="1049" t="s">
        <v>488</v>
      </c>
      <c r="B7" s="193" t="s">
        <v>1086</v>
      </c>
      <c r="C7" s="193" t="s">
        <v>1084</v>
      </c>
      <c r="D7" s="195" t="s">
        <v>1059</v>
      </c>
      <c r="E7" s="193">
        <v>2</v>
      </c>
      <c r="F7" s="193">
        <v>6</v>
      </c>
      <c r="G7" s="216">
        <f t="shared" ref="G7:G37" si="0">F7*E7</f>
        <v>12</v>
      </c>
      <c r="H7" s="681" t="s">
        <v>3634</v>
      </c>
      <c r="I7" s="1551" t="s">
        <v>19</v>
      </c>
      <c r="J7" s="1552"/>
      <c r="K7" s="202"/>
    </row>
    <row r="8" spans="1:13" s="192" customFormat="1" ht="12.75" x14ac:dyDescent="0.25">
      <c r="A8" s="1049" t="s">
        <v>489</v>
      </c>
      <c r="B8" s="193" t="s">
        <v>1087</v>
      </c>
      <c r="C8" s="193" t="s">
        <v>1084</v>
      </c>
      <c r="D8" s="195" t="s">
        <v>21</v>
      </c>
      <c r="E8" s="193">
        <v>2</v>
      </c>
      <c r="F8" s="193">
        <v>6</v>
      </c>
      <c r="G8" s="216">
        <f t="shared" si="0"/>
        <v>12</v>
      </c>
      <c r="H8" s="681" t="s">
        <v>3634</v>
      </c>
      <c r="I8" s="1551" t="s">
        <v>19</v>
      </c>
      <c r="J8" s="1552"/>
      <c r="K8" s="202"/>
    </row>
    <row r="9" spans="1:13" s="192" customFormat="1" ht="12.75" x14ac:dyDescent="0.25">
      <c r="A9" s="1049" t="s">
        <v>490</v>
      </c>
      <c r="B9" s="193" t="s">
        <v>1089</v>
      </c>
      <c r="C9" s="193" t="s">
        <v>1084</v>
      </c>
      <c r="D9" s="195" t="s">
        <v>954</v>
      </c>
      <c r="E9" s="193">
        <v>2</v>
      </c>
      <c r="F9" s="193">
        <v>6</v>
      </c>
      <c r="G9" s="216">
        <f t="shared" si="0"/>
        <v>12</v>
      </c>
      <c r="H9" s="681" t="s">
        <v>3634</v>
      </c>
      <c r="I9" s="177"/>
      <c r="J9" s="1061">
        <f t="shared" ref="J9:J35" si="1">ROUND(I9,2)*G9</f>
        <v>0</v>
      </c>
      <c r="K9" s="202"/>
      <c r="L9" s="145"/>
      <c r="M9" s="145"/>
    </row>
    <row r="10" spans="1:13" s="192" customFormat="1" ht="12.75" x14ac:dyDescent="0.25">
      <c r="A10" s="1049" t="s">
        <v>491</v>
      </c>
      <c r="B10" s="193" t="s">
        <v>1090</v>
      </c>
      <c r="C10" s="193" t="s">
        <v>1084</v>
      </c>
      <c r="D10" s="195" t="s">
        <v>1029</v>
      </c>
      <c r="E10" s="193">
        <v>2</v>
      </c>
      <c r="F10" s="193">
        <v>6</v>
      </c>
      <c r="G10" s="216">
        <f t="shared" si="0"/>
        <v>12</v>
      </c>
      <c r="H10" s="681" t="s">
        <v>3634</v>
      </c>
      <c r="I10" s="177"/>
      <c r="J10" s="1061">
        <f t="shared" si="1"/>
        <v>0</v>
      </c>
      <c r="K10" s="202"/>
      <c r="L10" s="145"/>
      <c r="M10" s="145"/>
    </row>
    <row r="11" spans="1:13" s="192" customFormat="1" ht="12.75" x14ac:dyDescent="0.25">
      <c r="A11" s="1049" t="s">
        <v>492</v>
      </c>
      <c r="B11" s="193" t="s">
        <v>1091</v>
      </c>
      <c r="C11" s="193" t="s">
        <v>1084</v>
      </c>
      <c r="D11" s="195" t="s">
        <v>313</v>
      </c>
      <c r="E11" s="193">
        <v>2</v>
      </c>
      <c r="F11" s="193">
        <v>6</v>
      </c>
      <c r="G11" s="216">
        <f t="shared" si="0"/>
        <v>12</v>
      </c>
      <c r="H11" s="681" t="s">
        <v>3634</v>
      </c>
      <c r="I11" s="177"/>
      <c r="J11" s="1061">
        <f t="shared" si="1"/>
        <v>0</v>
      </c>
      <c r="K11" s="202"/>
      <c r="L11" s="145"/>
      <c r="M11" s="145"/>
    </row>
    <row r="12" spans="1:13" s="192" customFormat="1" ht="12.75" x14ac:dyDescent="0.25">
      <c r="A12" s="1049" t="s">
        <v>493</v>
      </c>
      <c r="B12" s="193" t="s">
        <v>1092</v>
      </c>
      <c r="C12" s="193" t="s">
        <v>1084</v>
      </c>
      <c r="D12" s="195" t="s">
        <v>314</v>
      </c>
      <c r="E12" s="193">
        <v>2</v>
      </c>
      <c r="F12" s="193">
        <v>6</v>
      </c>
      <c r="G12" s="216">
        <f t="shared" si="0"/>
        <v>12</v>
      </c>
      <c r="H12" s="681" t="s">
        <v>3634</v>
      </c>
      <c r="I12" s="177"/>
      <c r="J12" s="1061">
        <f t="shared" si="1"/>
        <v>0</v>
      </c>
      <c r="K12" s="202"/>
      <c r="L12" s="145"/>
      <c r="M12" s="145"/>
    </row>
    <row r="13" spans="1:13" s="192" customFormat="1" ht="12.75" x14ac:dyDescent="0.25">
      <c r="A13" s="1049" t="s">
        <v>494</v>
      </c>
      <c r="B13" s="193" t="s">
        <v>1093</v>
      </c>
      <c r="C13" s="193" t="s">
        <v>1084</v>
      </c>
      <c r="D13" s="195" t="s">
        <v>1212</v>
      </c>
      <c r="E13" s="193">
        <v>2</v>
      </c>
      <c r="F13" s="193">
        <v>6</v>
      </c>
      <c r="G13" s="216">
        <f t="shared" si="0"/>
        <v>12</v>
      </c>
      <c r="H13" s="681" t="s">
        <v>3634</v>
      </c>
      <c r="I13" s="177"/>
      <c r="J13" s="1061">
        <f t="shared" si="1"/>
        <v>0</v>
      </c>
      <c r="K13" s="202"/>
      <c r="L13" s="145"/>
      <c r="M13" s="145"/>
    </row>
    <row r="14" spans="1:13" s="192" customFormat="1" ht="12.75" x14ac:dyDescent="0.25">
      <c r="A14" s="1049" t="s">
        <v>495</v>
      </c>
      <c r="B14" s="193" t="s">
        <v>1095</v>
      </c>
      <c r="C14" s="193" t="s">
        <v>1084</v>
      </c>
      <c r="D14" s="195" t="s">
        <v>780</v>
      </c>
      <c r="E14" s="193">
        <v>2</v>
      </c>
      <c r="F14" s="193">
        <v>6</v>
      </c>
      <c r="G14" s="216">
        <f t="shared" si="0"/>
        <v>12</v>
      </c>
      <c r="H14" s="681" t="s">
        <v>3634</v>
      </c>
      <c r="I14" s="177"/>
      <c r="J14" s="1061">
        <f t="shared" si="1"/>
        <v>0</v>
      </c>
      <c r="K14" s="202"/>
      <c r="L14" s="145"/>
      <c r="M14" s="145"/>
    </row>
    <row r="15" spans="1:13" s="192" customFormat="1" ht="12.75" x14ac:dyDescent="0.25">
      <c r="A15" s="1049" t="s">
        <v>496</v>
      </c>
      <c r="B15" s="193" t="s">
        <v>1096</v>
      </c>
      <c r="C15" s="193" t="s">
        <v>1084</v>
      </c>
      <c r="D15" s="195" t="s">
        <v>130</v>
      </c>
      <c r="E15" s="193">
        <v>2</v>
      </c>
      <c r="F15" s="193">
        <v>6</v>
      </c>
      <c r="G15" s="216">
        <f t="shared" si="0"/>
        <v>12</v>
      </c>
      <c r="H15" s="681" t="s">
        <v>3634</v>
      </c>
      <c r="I15" s="177"/>
      <c r="J15" s="1061">
        <f t="shared" si="1"/>
        <v>0</v>
      </c>
      <c r="K15" s="202"/>
      <c r="L15" s="145"/>
      <c r="M15" s="145"/>
    </row>
    <row r="16" spans="1:13" s="192" customFormat="1" ht="12.75" x14ac:dyDescent="0.25">
      <c r="A16" s="1049" t="s">
        <v>497</v>
      </c>
      <c r="B16" s="193" t="s">
        <v>1097</v>
      </c>
      <c r="C16" s="193" t="s">
        <v>1084</v>
      </c>
      <c r="D16" s="175" t="s">
        <v>1209</v>
      </c>
      <c r="E16" s="193">
        <v>2</v>
      </c>
      <c r="F16" s="193">
        <v>6</v>
      </c>
      <c r="G16" s="216">
        <f t="shared" si="0"/>
        <v>12</v>
      </c>
      <c r="H16" s="681" t="s">
        <v>3634</v>
      </c>
      <c r="I16" s="177"/>
      <c r="J16" s="1061">
        <f t="shared" si="1"/>
        <v>0</v>
      </c>
      <c r="K16" s="202"/>
      <c r="L16" s="145"/>
      <c r="M16" s="145"/>
    </row>
    <row r="17" spans="1:13" s="192" customFormat="1" ht="12.75" x14ac:dyDescent="0.25">
      <c r="A17" s="1049" t="s">
        <v>498</v>
      </c>
      <c r="B17" s="193" t="s">
        <v>1098</v>
      </c>
      <c r="C17" s="193" t="s">
        <v>1084</v>
      </c>
      <c r="D17" s="195" t="s">
        <v>434</v>
      </c>
      <c r="E17" s="193">
        <v>2</v>
      </c>
      <c r="F17" s="193">
        <v>6</v>
      </c>
      <c r="G17" s="216">
        <f t="shared" si="0"/>
        <v>12</v>
      </c>
      <c r="H17" s="681" t="s">
        <v>3634</v>
      </c>
      <c r="I17" s="177"/>
      <c r="J17" s="1061">
        <f t="shared" si="1"/>
        <v>0</v>
      </c>
      <c r="K17" s="202"/>
      <c r="L17" s="145"/>
      <c r="M17" s="145"/>
    </row>
    <row r="18" spans="1:13" s="192" customFormat="1" ht="12.75" x14ac:dyDescent="0.25">
      <c r="A18" s="1049" t="s">
        <v>499</v>
      </c>
      <c r="B18" s="193" t="s">
        <v>1099</v>
      </c>
      <c r="C18" s="193" t="s">
        <v>1084</v>
      </c>
      <c r="D18" s="195" t="s">
        <v>1210</v>
      </c>
      <c r="E18" s="193">
        <v>2</v>
      </c>
      <c r="F18" s="193">
        <v>6</v>
      </c>
      <c r="G18" s="216">
        <f t="shared" si="0"/>
        <v>12</v>
      </c>
      <c r="H18" s="681" t="s">
        <v>3634</v>
      </c>
      <c r="I18" s="177"/>
      <c r="J18" s="1061">
        <f t="shared" si="1"/>
        <v>0</v>
      </c>
      <c r="K18" s="202"/>
      <c r="L18" s="145"/>
      <c r="M18" s="145"/>
    </row>
    <row r="19" spans="1:13" s="192" customFormat="1" ht="12.75" x14ac:dyDescent="0.25">
      <c r="A19" s="1049" t="s">
        <v>500</v>
      </c>
      <c r="B19" s="193" t="s">
        <v>1100</v>
      </c>
      <c r="C19" s="193" t="s">
        <v>1084</v>
      </c>
      <c r="D19" s="194" t="s">
        <v>315</v>
      </c>
      <c r="E19" s="193">
        <v>2</v>
      </c>
      <c r="F19" s="193">
        <v>6</v>
      </c>
      <c r="G19" s="216">
        <f t="shared" si="0"/>
        <v>12</v>
      </c>
      <c r="H19" s="681" t="s">
        <v>3634</v>
      </c>
      <c r="I19" s="177"/>
      <c r="J19" s="1061">
        <f t="shared" si="1"/>
        <v>0</v>
      </c>
      <c r="K19" s="202"/>
      <c r="L19" s="145"/>
      <c r="M19" s="145"/>
    </row>
    <row r="20" spans="1:13" s="192" customFormat="1" ht="12.75" x14ac:dyDescent="0.25">
      <c r="A20" s="1049" t="s">
        <v>501</v>
      </c>
      <c r="B20" s="193" t="s">
        <v>1101</v>
      </c>
      <c r="C20" s="193" t="s">
        <v>1084</v>
      </c>
      <c r="D20" s="175" t="s">
        <v>1211</v>
      </c>
      <c r="E20" s="193">
        <v>2</v>
      </c>
      <c r="F20" s="193">
        <v>6</v>
      </c>
      <c r="G20" s="216">
        <f t="shared" si="0"/>
        <v>12</v>
      </c>
      <c r="H20" s="681" t="s">
        <v>3634</v>
      </c>
      <c r="I20" s="177"/>
      <c r="J20" s="1061">
        <f t="shared" si="1"/>
        <v>0</v>
      </c>
      <c r="K20" s="202"/>
      <c r="L20" s="145"/>
      <c r="M20" s="145"/>
    </row>
    <row r="21" spans="1:13" s="192" customFormat="1" ht="12.75" x14ac:dyDescent="0.25">
      <c r="A21" s="1049" t="s">
        <v>502</v>
      </c>
      <c r="B21" s="193" t="s">
        <v>1102</v>
      </c>
      <c r="C21" s="193" t="s">
        <v>1084</v>
      </c>
      <c r="D21" s="195" t="s">
        <v>1238</v>
      </c>
      <c r="E21" s="193">
        <v>2</v>
      </c>
      <c r="F21" s="193">
        <v>6</v>
      </c>
      <c r="G21" s="216">
        <f t="shared" si="0"/>
        <v>12</v>
      </c>
      <c r="H21" s="681" t="s">
        <v>3634</v>
      </c>
      <c r="I21" s="177"/>
      <c r="J21" s="1061">
        <f t="shared" si="1"/>
        <v>0</v>
      </c>
      <c r="K21" s="202"/>
      <c r="L21" s="145"/>
      <c r="M21" s="145"/>
    </row>
    <row r="22" spans="1:13" s="192" customFormat="1" ht="12.75" x14ac:dyDescent="0.25">
      <c r="A22" s="1049" t="s">
        <v>503</v>
      </c>
      <c r="B22" s="193" t="s">
        <v>1103</v>
      </c>
      <c r="C22" s="193" t="s">
        <v>1084</v>
      </c>
      <c r="D22" s="195" t="s">
        <v>797</v>
      </c>
      <c r="E22" s="193">
        <v>2</v>
      </c>
      <c r="F22" s="193">
        <v>6</v>
      </c>
      <c r="G22" s="216">
        <f t="shared" si="0"/>
        <v>12</v>
      </c>
      <c r="H22" s="681" t="s">
        <v>3634</v>
      </c>
      <c r="I22" s="177"/>
      <c r="J22" s="1061">
        <f t="shared" si="1"/>
        <v>0</v>
      </c>
      <c r="K22" s="202"/>
      <c r="L22" s="145"/>
      <c r="M22" s="145"/>
    </row>
    <row r="23" spans="1:13" s="192" customFormat="1" ht="12.75" x14ac:dyDescent="0.25">
      <c r="A23" s="1049" t="s">
        <v>504</v>
      </c>
      <c r="B23" s="193" t="s">
        <v>1104</v>
      </c>
      <c r="C23" s="193" t="s">
        <v>1084</v>
      </c>
      <c r="D23" s="195" t="s">
        <v>1213</v>
      </c>
      <c r="E23" s="193">
        <v>2</v>
      </c>
      <c r="F23" s="193">
        <v>6</v>
      </c>
      <c r="G23" s="216">
        <f t="shared" si="0"/>
        <v>12</v>
      </c>
      <c r="H23" s="681" t="s">
        <v>3634</v>
      </c>
      <c r="I23" s="177"/>
      <c r="J23" s="1061">
        <f t="shared" si="1"/>
        <v>0</v>
      </c>
      <c r="K23" s="202"/>
      <c r="L23" s="145"/>
      <c r="M23" s="145"/>
    </row>
    <row r="24" spans="1:13" s="192" customFormat="1" ht="13.5" thickBot="1" x14ac:dyDescent="0.3">
      <c r="A24" s="1051" t="s">
        <v>505</v>
      </c>
      <c r="B24" s="1476" t="s">
        <v>1105</v>
      </c>
      <c r="C24" s="1476" t="s">
        <v>1084</v>
      </c>
      <c r="D24" s="240" t="s">
        <v>1189</v>
      </c>
      <c r="E24" s="1476">
        <v>0.25</v>
      </c>
      <c r="F24" s="1476">
        <v>6</v>
      </c>
      <c r="G24" s="241">
        <f t="shared" si="0"/>
        <v>1.5</v>
      </c>
      <c r="H24" s="682"/>
      <c r="I24" s="177"/>
      <c r="J24" s="1061">
        <f t="shared" si="1"/>
        <v>0</v>
      </c>
      <c r="K24" s="202"/>
      <c r="L24" s="145"/>
      <c r="M24" s="145"/>
    </row>
    <row r="25" spans="1:13" s="192" customFormat="1" ht="12.75" x14ac:dyDescent="0.25">
      <c r="A25" s="1779"/>
      <c r="B25" s="1780"/>
      <c r="C25" s="1781"/>
      <c r="D25" s="1792" t="s">
        <v>1108</v>
      </c>
      <c r="E25" s="1793"/>
      <c r="F25" s="1793"/>
      <c r="G25" s="1793"/>
      <c r="H25" s="1793"/>
      <c r="I25" s="1793"/>
      <c r="J25" s="1794"/>
      <c r="K25" s="202"/>
      <c r="L25" s="145"/>
      <c r="M25" s="145"/>
    </row>
    <row r="26" spans="1:13" s="192" customFormat="1" ht="12.75" x14ac:dyDescent="0.25">
      <c r="A26" s="1049" t="s">
        <v>506</v>
      </c>
      <c r="B26" s="193" t="s">
        <v>1109</v>
      </c>
      <c r="C26" s="193" t="s">
        <v>4182</v>
      </c>
      <c r="D26" s="218" t="s">
        <v>1110</v>
      </c>
      <c r="E26" s="193">
        <v>2</v>
      </c>
      <c r="F26" s="193">
        <v>2</v>
      </c>
      <c r="G26" s="216">
        <f t="shared" si="0"/>
        <v>4</v>
      </c>
      <c r="H26" s="681" t="s">
        <v>3634</v>
      </c>
      <c r="I26" s="177"/>
      <c r="J26" s="1061">
        <f t="shared" si="1"/>
        <v>0</v>
      </c>
      <c r="K26" s="202"/>
      <c r="L26" s="145"/>
      <c r="M26" s="145"/>
    </row>
    <row r="27" spans="1:13" s="192" customFormat="1" ht="12.75" x14ac:dyDescent="0.25">
      <c r="A27" s="1049" t="s">
        <v>507</v>
      </c>
      <c r="B27" s="193" t="s">
        <v>1111</v>
      </c>
      <c r="C27" s="193" t="s">
        <v>4182</v>
      </c>
      <c r="D27" s="175" t="s">
        <v>1239</v>
      </c>
      <c r="E27" s="193">
        <v>2</v>
      </c>
      <c r="F27" s="193">
        <v>2</v>
      </c>
      <c r="G27" s="216">
        <f t="shared" si="0"/>
        <v>4</v>
      </c>
      <c r="H27" s="681" t="s">
        <v>3634</v>
      </c>
      <c r="I27" s="177"/>
      <c r="J27" s="1061">
        <f t="shared" si="1"/>
        <v>0</v>
      </c>
      <c r="K27" s="202"/>
      <c r="L27" s="145"/>
      <c r="M27" s="145"/>
    </row>
    <row r="28" spans="1:13" s="192" customFormat="1" ht="12.75" x14ac:dyDescent="0.25">
      <c r="A28" s="1049" t="s">
        <v>508</v>
      </c>
      <c r="B28" s="193" t="s">
        <v>1112</v>
      </c>
      <c r="C28" s="193" t="s">
        <v>4182</v>
      </c>
      <c r="D28" s="195" t="s">
        <v>1114</v>
      </c>
      <c r="E28" s="193">
        <v>2</v>
      </c>
      <c r="F28" s="193">
        <v>2</v>
      </c>
      <c r="G28" s="216">
        <f t="shared" si="0"/>
        <v>4</v>
      </c>
      <c r="H28" s="681" t="s">
        <v>3634</v>
      </c>
      <c r="I28" s="177"/>
      <c r="J28" s="1061">
        <f t="shared" si="1"/>
        <v>0</v>
      </c>
      <c r="K28" s="202"/>
      <c r="L28" s="145"/>
      <c r="M28" s="145"/>
    </row>
    <row r="29" spans="1:13" s="192" customFormat="1" ht="12.75" x14ac:dyDescent="0.25">
      <c r="A29" s="1049" t="s">
        <v>509</v>
      </c>
      <c r="B29" s="193" t="s">
        <v>1113</v>
      </c>
      <c r="C29" s="193" t="s">
        <v>4182</v>
      </c>
      <c r="D29" s="195" t="s">
        <v>813</v>
      </c>
      <c r="E29" s="193">
        <v>2</v>
      </c>
      <c r="F29" s="193">
        <v>2</v>
      </c>
      <c r="G29" s="216">
        <f t="shared" si="0"/>
        <v>4</v>
      </c>
      <c r="H29" s="681" t="s">
        <v>3634</v>
      </c>
      <c r="I29" s="177"/>
      <c r="J29" s="1061">
        <f t="shared" si="1"/>
        <v>0</v>
      </c>
      <c r="K29" s="202"/>
      <c r="L29" s="145"/>
      <c r="M29" s="145"/>
    </row>
    <row r="30" spans="1:13" s="192" customFormat="1" ht="12.75" x14ac:dyDescent="0.25">
      <c r="A30" s="1049" t="s">
        <v>510</v>
      </c>
      <c r="B30" s="193" t="s">
        <v>1115</v>
      </c>
      <c r="C30" s="193" t="s">
        <v>4182</v>
      </c>
      <c r="D30" s="195" t="s">
        <v>1240</v>
      </c>
      <c r="E30" s="193">
        <v>2</v>
      </c>
      <c r="F30" s="193">
        <v>2</v>
      </c>
      <c r="G30" s="216">
        <f t="shared" si="0"/>
        <v>4</v>
      </c>
      <c r="H30" s="681" t="s">
        <v>3634</v>
      </c>
      <c r="I30" s="177"/>
      <c r="J30" s="1061">
        <f t="shared" si="1"/>
        <v>0</v>
      </c>
      <c r="K30" s="202"/>
      <c r="L30" s="145"/>
      <c r="M30" s="145"/>
    </row>
    <row r="31" spans="1:13" s="192" customFormat="1" ht="12.75" x14ac:dyDescent="0.25">
      <c r="A31" s="1049" t="s">
        <v>511</v>
      </c>
      <c r="B31" s="193" t="s">
        <v>1116</v>
      </c>
      <c r="C31" s="193" t="s">
        <v>4182</v>
      </c>
      <c r="D31" s="195" t="s">
        <v>188</v>
      </c>
      <c r="E31" s="193">
        <v>2</v>
      </c>
      <c r="F31" s="193">
        <v>2</v>
      </c>
      <c r="G31" s="216">
        <f t="shared" si="0"/>
        <v>4</v>
      </c>
      <c r="H31" s="681" t="s">
        <v>3634</v>
      </c>
      <c r="I31" s="177"/>
      <c r="J31" s="1061">
        <f t="shared" si="1"/>
        <v>0</v>
      </c>
      <c r="K31" s="202"/>
      <c r="L31" s="145"/>
      <c r="M31" s="145"/>
    </row>
    <row r="32" spans="1:13" s="192" customFormat="1" ht="12.75" x14ac:dyDescent="0.25">
      <c r="A32" s="1049" t="s">
        <v>512</v>
      </c>
      <c r="B32" s="193" t="s">
        <v>1117</v>
      </c>
      <c r="C32" s="193" t="s">
        <v>4182</v>
      </c>
      <c r="D32" s="195" t="s">
        <v>818</v>
      </c>
      <c r="E32" s="193">
        <v>2</v>
      </c>
      <c r="F32" s="193">
        <v>2</v>
      </c>
      <c r="G32" s="216">
        <f t="shared" si="0"/>
        <v>4</v>
      </c>
      <c r="H32" s="681" t="s">
        <v>3634</v>
      </c>
      <c r="I32" s="177"/>
      <c r="J32" s="1061">
        <f t="shared" si="1"/>
        <v>0</v>
      </c>
      <c r="K32" s="202"/>
      <c r="L32" s="145"/>
      <c r="M32" s="145"/>
    </row>
    <row r="33" spans="1:14" s="192" customFormat="1" ht="12.75" x14ac:dyDescent="0.25">
      <c r="A33" s="1049" t="s">
        <v>513</v>
      </c>
      <c r="B33" s="193" t="s">
        <v>1118</v>
      </c>
      <c r="C33" s="193" t="s">
        <v>4182</v>
      </c>
      <c r="D33" s="195" t="s">
        <v>820</v>
      </c>
      <c r="E33" s="193">
        <v>2</v>
      </c>
      <c r="F33" s="193">
        <v>2</v>
      </c>
      <c r="G33" s="216">
        <f t="shared" si="0"/>
        <v>4</v>
      </c>
      <c r="H33" s="681" t="s">
        <v>3634</v>
      </c>
      <c r="I33" s="177"/>
      <c r="J33" s="1061">
        <f t="shared" si="1"/>
        <v>0</v>
      </c>
      <c r="K33" s="202"/>
      <c r="L33" s="145"/>
      <c r="M33" s="145"/>
    </row>
    <row r="34" spans="1:14" s="192" customFormat="1" ht="12.75" x14ac:dyDescent="0.25">
      <c r="A34" s="1049" t="s">
        <v>514</v>
      </c>
      <c r="B34" s="193" t="s">
        <v>1119</v>
      </c>
      <c r="C34" s="193" t="s">
        <v>4182</v>
      </c>
      <c r="D34" s="195" t="s">
        <v>822</v>
      </c>
      <c r="E34" s="193">
        <v>2</v>
      </c>
      <c r="F34" s="193">
        <v>2</v>
      </c>
      <c r="G34" s="216">
        <f t="shared" si="0"/>
        <v>4</v>
      </c>
      <c r="H34" s="681" t="s">
        <v>3634</v>
      </c>
      <c r="I34" s="177"/>
      <c r="J34" s="1061">
        <f t="shared" si="1"/>
        <v>0</v>
      </c>
      <c r="K34" s="202"/>
      <c r="L34" s="145"/>
      <c r="M34" s="145"/>
    </row>
    <row r="35" spans="1:14" s="192" customFormat="1" ht="12.75" x14ac:dyDescent="0.25">
      <c r="A35" s="1049" t="s">
        <v>515</v>
      </c>
      <c r="B35" s="193" t="s">
        <v>1120</v>
      </c>
      <c r="C35" s="193" t="s">
        <v>4182</v>
      </c>
      <c r="D35" s="195" t="s">
        <v>1122</v>
      </c>
      <c r="E35" s="193">
        <v>2</v>
      </c>
      <c r="F35" s="193">
        <v>2</v>
      </c>
      <c r="G35" s="216">
        <f t="shared" si="0"/>
        <v>4</v>
      </c>
      <c r="H35" s="681" t="s">
        <v>3634</v>
      </c>
      <c r="I35" s="177"/>
      <c r="J35" s="1061">
        <f t="shared" si="1"/>
        <v>0</v>
      </c>
      <c r="K35" s="202"/>
      <c r="L35" s="145"/>
      <c r="M35" s="145"/>
    </row>
    <row r="36" spans="1:14" s="192" customFormat="1" ht="12.75" x14ac:dyDescent="0.25">
      <c r="A36" s="1051" t="s">
        <v>516</v>
      </c>
      <c r="B36" s="1476" t="s">
        <v>1121</v>
      </c>
      <c r="C36" s="193" t="s">
        <v>4182</v>
      </c>
      <c r="D36" s="196" t="s">
        <v>1124</v>
      </c>
      <c r="E36" s="1476">
        <v>2</v>
      </c>
      <c r="F36" s="1476">
        <v>2</v>
      </c>
      <c r="G36" s="217">
        <f t="shared" ref="G36" si="2">F36*E36</f>
        <v>4</v>
      </c>
      <c r="H36" s="775" t="s">
        <v>3634</v>
      </c>
      <c r="I36" s="177"/>
      <c r="J36" s="1061">
        <f t="shared" ref="J36" si="3">ROUND(I36,2)*G36</f>
        <v>0</v>
      </c>
      <c r="K36" s="202"/>
      <c r="L36" s="145"/>
      <c r="M36" s="145"/>
    </row>
    <row r="37" spans="1:14" s="192" customFormat="1" ht="13.5" thickBot="1" x14ac:dyDescent="0.3">
      <c r="A37" s="1052" t="s">
        <v>517</v>
      </c>
      <c r="B37" s="1053" t="s">
        <v>1123</v>
      </c>
      <c r="C37" s="1053" t="s">
        <v>4182</v>
      </c>
      <c r="D37" s="1062" t="s">
        <v>1189</v>
      </c>
      <c r="E37" s="1053">
        <v>0.25</v>
      </c>
      <c r="F37" s="1053">
        <v>2</v>
      </c>
      <c r="G37" s="1063">
        <f t="shared" si="0"/>
        <v>1</v>
      </c>
      <c r="H37" s="711"/>
      <c r="I37" s="712"/>
      <c r="J37" s="1064">
        <f>ROUND(I37,2)*G37</f>
        <v>0</v>
      </c>
      <c r="K37" s="202"/>
      <c r="L37" s="145"/>
      <c r="M37" s="145"/>
    </row>
    <row r="38" spans="1:14" s="192" customFormat="1" ht="13.5" thickBot="1" x14ac:dyDescent="0.3">
      <c r="E38" s="197"/>
      <c r="F38" s="197"/>
      <c r="G38" s="243"/>
      <c r="H38" s="205"/>
      <c r="I38" s="1055" t="s">
        <v>76</v>
      </c>
      <c r="J38" s="1056">
        <f>SUM(J9:J24,J26:J37)</f>
        <v>0</v>
      </c>
      <c r="K38" s="206"/>
      <c r="L38" s="155"/>
      <c r="M38" s="155"/>
      <c r="N38" s="203"/>
    </row>
    <row r="39" spans="1:14" ht="15" customHeight="1" x14ac:dyDescent="0.25">
      <c r="M39" s="220"/>
    </row>
    <row r="40" spans="1:14" ht="15" customHeight="1" x14ac:dyDescent="0.25">
      <c r="D40" s="1470"/>
    </row>
    <row r="41" spans="1:14" ht="15" customHeight="1" x14ac:dyDescent="0.25">
      <c r="D41" s="1470"/>
    </row>
    <row r="42" spans="1:14" ht="15" customHeight="1" x14ac:dyDescent="0.25">
      <c r="D42" s="1470"/>
    </row>
    <row r="43" spans="1:14" ht="15" customHeight="1" x14ac:dyDescent="0.25">
      <c r="D43" s="1470"/>
    </row>
    <row r="44" spans="1:14" ht="15" customHeight="1" x14ac:dyDescent="0.25">
      <c r="D44" s="1470"/>
    </row>
    <row r="45" spans="1:14" ht="15" customHeight="1" x14ac:dyDescent="0.25">
      <c r="D45" s="1470"/>
    </row>
    <row r="46" spans="1:14" ht="15" customHeight="1" x14ac:dyDescent="0.25">
      <c r="D46" s="1470"/>
    </row>
    <row r="47" spans="1:14" ht="15" customHeight="1" x14ac:dyDescent="0.25">
      <c r="D47" s="1470"/>
    </row>
    <row r="48" spans="1:14" ht="15" customHeight="1" x14ac:dyDescent="0.25">
      <c r="D48" s="1470"/>
    </row>
    <row r="49" spans="4:6" ht="15" customHeight="1" x14ac:dyDescent="0.25">
      <c r="D49" s="1470"/>
    </row>
    <row r="50" spans="4:6" ht="15" customHeight="1" x14ac:dyDescent="0.25">
      <c r="D50" s="1470"/>
    </row>
    <row r="51" spans="4:6" ht="15" customHeight="1" x14ac:dyDescent="0.25">
      <c r="D51" s="1470"/>
    </row>
    <row r="52" spans="4:6" ht="15" customHeight="1" x14ac:dyDescent="0.25">
      <c r="D52" s="1470"/>
    </row>
    <row r="53" spans="4:6" x14ac:dyDescent="0.25">
      <c r="D53" s="1470"/>
    </row>
    <row r="54" spans="4:6" x14ac:dyDescent="0.25">
      <c r="D54" s="1470"/>
      <c r="E54" s="191"/>
      <c r="F54" s="191"/>
    </row>
    <row r="55" spans="4:6" x14ac:dyDescent="0.25">
      <c r="D55" s="1470"/>
      <c r="E55" s="191"/>
      <c r="F55" s="191"/>
    </row>
    <row r="56" spans="4:6" x14ac:dyDescent="0.25">
      <c r="D56" s="1470"/>
      <c r="E56" s="191"/>
      <c r="F56" s="191"/>
    </row>
    <row r="57" spans="4:6" x14ac:dyDescent="0.25">
      <c r="D57" s="1470"/>
      <c r="E57" s="191"/>
      <c r="F57" s="191"/>
    </row>
    <row r="58" spans="4:6" x14ac:dyDescent="0.25">
      <c r="D58" s="163"/>
      <c r="E58" s="191"/>
      <c r="F58" s="191"/>
    </row>
    <row r="59" spans="4:6" x14ac:dyDescent="0.25">
      <c r="D59" s="1469"/>
      <c r="E59" s="191"/>
      <c r="F59" s="191"/>
    </row>
    <row r="60" spans="4:6" x14ac:dyDescent="0.25">
      <c r="D60" s="1475"/>
      <c r="E60" s="191"/>
      <c r="F60" s="191"/>
    </row>
    <row r="61" spans="4:6" x14ac:dyDescent="0.25">
      <c r="D61" s="1470"/>
      <c r="E61" s="191"/>
      <c r="F61" s="191"/>
    </row>
    <row r="62" spans="4:6" x14ac:dyDescent="0.25">
      <c r="D62" s="1470"/>
      <c r="E62" s="191"/>
      <c r="F62" s="191"/>
    </row>
    <row r="63" spans="4:6" x14ac:dyDescent="0.25">
      <c r="D63" s="1470"/>
      <c r="E63" s="191"/>
      <c r="F63" s="191"/>
    </row>
    <row r="64" spans="4:6" x14ac:dyDescent="0.25">
      <c r="D64" s="1470"/>
      <c r="E64" s="191"/>
      <c r="F64" s="191"/>
    </row>
    <row r="65" spans="4:6" x14ac:dyDescent="0.25">
      <c r="D65" s="1470"/>
      <c r="E65" s="191"/>
      <c r="F65" s="191"/>
    </row>
    <row r="66" spans="4:6" x14ac:dyDescent="0.25">
      <c r="D66" s="1470"/>
      <c r="E66" s="191"/>
      <c r="F66" s="191"/>
    </row>
    <row r="67" spans="4:6" x14ac:dyDescent="0.25">
      <c r="D67" s="1470"/>
      <c r="E67" s="191"/>
      <c r="F67" s="191"/>
    </row>
    <row r="68" spans="4:6" x14ac:dyDescent="0.25">
      <c r="D68" s="133"/>
      <c r="E68" s="191"/>
      <c r="F68" s="191"/>
    </row>
    <row r="69" spans="4:6" x14ac:dyDescent="0.25">
      <c r="D69" s="133"/>
      <c r="E69" s="191"/>
      <c r="F69" s="191"/>
    </row>
    <row r="70" spans="4:6" x14ac:dyDescent="0.25">
      <c r="D70" s="133"/>
      <c r="E70" s="191"/>
      <c r="F70" s="191"/>
    </row>
    <row r="71" spans="4:6" x14ac:dyDescent="0.25">
      <c r="D71" s="133"/>
      <c r="E71" s="191"/>
      <c r="F71" s="191"/>
    </row>
    <row r="72" spans="4:6" x14ac:dyDescent="0.25">
      <c r="D72" s="133"/>
      <c r="E72" s="191"/>
      <c r="F72" s="191"/>
    </row>
    <row r="73" spans="4:6" x14ac:dyDescent="0.25">
      <c r="D73" s="1470"/>
      <c r="E73" s="191"/>
      <c r="F73" s="191"/>
    </row>
    <row r="74" spans="4:6" x14ac:dyDescent="0.25">
      <c r="D74" s="1470"/>
      <c r="E74" s="191"/>
      <c r="F74" s="191"/>
    </row>
  </sheetData>
  <sheetProtection algorithmName="SHA-512" hashValue="TlgRTd/cINIlhMErUEPI5oo9FJwzEhOtQdmtThmxShIXN+CYVnWeg13TvmqiEs+TZEME/vuHRr8ql2B4y+BJjw==" saltValue="bNWdtglw3WIXAENPebpYiQ==" spinCount="100000" sheet="1" objects="1" scenarios="1" sort="0" autoFilter="0" pivotTables="0"/>
  <mergeCells count="10">
    <mergeCell ref="A25:C25"/>
    <mergeCell ref="D25:J25"/>
    <mergeCell ref="A1:D1"/>
    <mergeCell ref="E1:J1"/>
    <mergeCell ref="A2:J2"/>
    <mergeCell ref="A3:J3"/>
    <mergeCell ref="A4:J4"/>
    <mergeCell ref="I6:J6"/>
    <mergeCell ref="I7:J7"/>
    <mergeCell ref="I8:J8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2">
    <tabColor rgb="FFFF0000"/>
    <pageSetUpPr fitToPage="1"/>
  </sheetPr>
  <dimension ref="A1:P34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33" customWidth="1"/>
    <col min="2" max="2" width="10.7109375" style="133" customWidth="1"/>
    <col min="3" max="3" width="12.7109375" style="133" customWidth="1"/>
    <col min="4" max="4" width="70.7109375" style="133" customWidth="1"/>
    <col min="5" max="6" width="8.7109375" style="162" customWidth="1"/>
    <col min="7" max="7" width="13.7109375" style="163" customWidth="1"/>
    <col min="8" max="8" width="15.7109375" style="163" customWidth="1"/>
    <col min="9" max="9" width="14.7109375" style="133" customWidth="1"/>
    <col min="10" max="10" width="15.7109375" style="133" customWidth="1"/>
    <col min="11" max="11" width="10.42578125" style="133" customWidth="1"/>
    <col min="12" max="12" width="16.85546875" style="133" customWidth="1"/>
    <col min="13" max="13" width="17.7109375" style="133" customWidth="1"/>
    <col min="14" max="16384" width="9.140625" style="133"/>
  </cols>
  <sheetData>
    <row r="1" spans="1:16" ht="54" customHeight="1" x14ac:dyDescent="0.25">
      <c r="A1" s="1766"/>
      <c r="B1" s="1766"/>
      <c r="C1" s="1767"/>
      <c r="D1" s="1767"/>
      <c r="E1" s="1768" t="s">
        <v>2771</v>
      </c>
      <c r="F1" s="1768"/>
      <c r="G1" s="1768"/>
      <c r="H1" s="1768"/>
      <c r="I1" s="1768"/>
      <c r="J1" s="1768"/>
    </row>
    <row r="2" spans="1:16" ht="15.75" customHeight="1" x14ac:dyDescent="0.25">
      <c r="A2" s="1540" t="s">
        <v>1245</v>
      </c>
      <c r="B2" s="1540"/>
      <c r="C2" s="1540"/>
      <c r="D2" s="1540"/>
      <c r="E2" s="1540"/>
      <c r="F2" s="1540"/>
      <c r="G2" s="1540"/>
      <c r="H2" s="1540"/>
      <c r="I2" s="1540"/>
      <c r="J2" s="1540"/>
    </row>
    <row r="3" spans="1:16" ht="15.75" customHeight="1" x14ac:dyDescent="0.25">
      <c r="A3" s="1540" t="s">
        <v>1246</v>
      </c>
      <c r="B3" s="1540"/>
      <c r="C3" s="1540"/>
      <c r="D3" s="1540"/>
      <c r="E3" s="1540"/>
      <c r="F3" s="1540"/>
      <c r="G3" s="1540"/>
      <c r="H3" s="1540"/>
      <c r="I3" s="1540"/>
      <c r="J3" s="1540"/>
      <c r="L3" s="134"/>
      <c r="M3" s="135"/>
    </row>
    <row r="4" spans="1:16" ht="15" customHeight="1" thickBot="1" x14ac:dyDescent="0.3">
      <c r="A4" s="1769"/>
      <c r="B4" s="1769"/>
      <c r="C4" s="1769"/>
      <c r="D4" s="1769"/>
      <c r="E4" s="1769"/>
      <c r="F4" s="1769"/>
      <c r="G4" s="1769"/>
      <c r="H4" s="1769"/>
      <c r="I4" s="1769"/>
      <c r="J4" s="1769"/>
      <c r="K4" s="136"/>
      <c r="L4" s="137"/>
    </row>
    <row r="5" spans="1:16" s="139" customFormat="1" ht="60" customHeight="1" thickBot="1" x14ac:dyDescent="0.3">
      <c r="A5" s="1323" t="s">
        <v>486</v>
      </c>
      <c r="B5" s="1324" t="s">
        <v>0</v>
      </c>
      <c r="C5" s="1325" t="s">
        <v>1</v>
      </c>
      <c r="D5" s="1324" t="s">
        <v>2</v>
      </c>
      <c r="E5" s="1326" t="s">
        <v>2726</v>
      </c>
      <c r="F5" s="1326" t="s">
        <v>760</v>
      </c>
      <c r="G5" s="1326" t="s">
        <v>761</v>
      </c>
      <c r="H5" s="1326" t="s">
        <v>762</v>
      </c>
      <c r="I5" s="1327" t="s">
        <v>4409</v>
      </c>
      <c r="J5" s="1328" t="s">
        <v>4410</v>
      </c>
      <c r="K5" s="104"/>
      <c r="L5" s="104"/>
      <c r="M5" s="115"/>
      <c r="N5" s="138"/>
      <c r="O5" s="138"/>
      <c r="P5" s="138"/>
    </row>
    <row r="6" spans="1:16" s="139" customFormat="1" ht="12.75" x14ac:dyDescent="0.25">
      <c r="A6" s="1041" t="s">
        <v>487</v>
      </c>
      <c r="B6" s="140" t="s">
        <v>981</v>
      </c>
      <c r="C6" s="140" t="s">
        <v>1150</v>
      </c>
      <c r="D6" s="141" t="s">
        <v>1151</v>
      </c>
      <c r="E6" s="142">
        <v>1</v>
      </c>
      <c r="F6" s="140">
        <v>12</v>
      </c>
      <c r="G6" s="143">
        <f>F6*E6</f>
        <v>12</v>
      </c>
      <c r="H6" s="680" t="s">
        <v>3633</v>
      </c>
      <c r="I6" s="173"/>
      <c r="J6" s="1043">
        <f>ROUND(I6,2)*G6</f>
        <v>0</v>
      </c>
      <c r="K6" s="416"/>
      <c r="L6" s="144"/>
      <c r="M6" s="145"/>
    </row>
    <row r="7" spans="1:16" s="139" customFormat="1" ht="12.75" x14ac:dyDescent="0.25">
      <c r="A7" s="1042" t="s">
        <v>488</v>
      </c>
      <c r="B7" s="146" t="s">
        <v>984</v>
      </c>
      <c r="C7" s="146" t="s">
        <v>1150</v>
      </c>
      <c r="D7" s="147" t="s">
        <v>1152</v>
      </c>
      <c r="E7" s="148">
        <v>1</v>
      </c>
      <c r="F7" s="146">
        <v>12</v>
      </c>
      <c r="G7" s="149">
        <f t="shared" ref="G7:G14" si="0">F7*E7</f>
        <v>12</v>
      </c>
      <c r="H7" s="681" t="s">
        <v>3633</v>
      </c>
      <c r="I7" s="177"/>
      <c r="J7" s="1043">
        <f t="shared" ref="J7:J14" si="1">ROUND(I7,2)*G7</f>
        <v>0</v>
      </c>
      <c r="K7" s="416"/>
      <c r="L7" s="144"/>
      <c r="M7" s="145"/>
    </row>
    <row r="8" spans="1:16" s="139" customFormat="1" ht="12.75" x14ac:dyDescent="0.25">
      <c r="A8" s="1042" t="s">
        <v>489</v>
      </c>
      <c r="B8" s="146" t="s">
        <v>985</v>
      </c>
      <c r="C8" s="146" t="s">
        <v>1150</v>
      </c>
      <c r="D8" s="147" t="s">
        <v>1153</v>
      </c>
      <c r="E8" s="148">
        <v>1</v>
      </c>
      <c r="F8" s="146">
        <v>12</v>
      </c>
      <c r="G8" s="149">
        <f t="shared" si="0"/>
        <v>12</v>
      </c>
      <c r="H8" s="681" t="s">
        <v>3633</v>
      </c>
      <c r="I8" s="177"/>
      <c r="J8" s="1043">
        <f t="shared" si="1"/>
        <v>0</v>
      </c>
      <c r="K8" s="416"/>
      <c r="L8" s="144"/>
      <c r="M8" s="145"/>
    </row>
    <row r="9" spans="1:16" s="139" customFormat="1" ht="12.75" x14ac:dyDescent="0.25">
      <c r="A9" s="1042" t="s">
        <v>490</v>
      </c>
      <c r="B9" s="146" t="s">
        <v>986</v>
      </c>
      <c r="C9" s="146" t="s">
        <v>1150</v>
      </c>
      <c r="D9" s="147" t="s">
        <v>1154</v>
      </c>
      <c r="E9" s="148">
        <v>1</v>
      </c>
      <c r="F9" s="146">
        <v>12</v>
      </c>
      <c r="G9" s="149">
        <f t="shared" si="0"/>
        <v>12</v>
      </c>
      <c r="H9" s="681" t="s">
        <v>3633</v>
      </c>
      <c r="I9" s="177"/>
      <c r="J9" s="1043">
        <f t="shared" si="1"/>
        <v>0</v>
      </c>
      <c r="K9" s="416"/>
      <c r="L9" s="144"/>
      <c r="M9" s="145"/>
    </row>
    <row r="10" spans="1:16" s="139" customFormat="1" ht="12.75" x14ac:dyDescent="0.25">
      <c r="A10" s="1042" t="s">
        <v>491</v>
      </c>
      <c r="B10" s="146" t="s">
        <v>987</v>
      </c>
      <c r="C10" s="146" t="s">
        <v>1150</v>
      </c>
      <c r="D10" s="147" t="s">
        <v>1155</v>
      </c>
      <c r="E10" s="148">
        <v>1</v>
      </c>
      <c r="F10" s="146">
        <v>12</v>
      </c>
      <c r="G10" s="149">
        <f t="shared" si="0"/>
        <v>12</v>
      </c>
      <c r="H10" s="681" t="s">
        <v>3633</v>
      </c>
      <c r="I10" s="177"/>
      <c r="J10" s="1043">
        <f t="shared" si="1"/>
        <v>0</v>
      </c>
      <c r="K10" s="416"/>
      <c r="L10" s="144"/>
      <c r="M10" s="145"/>
    </row>
    <row r="11" spans="1:16" s="139" customFormat="1" ht="12.75" x14ac:dyDescent="0.25">
      <c r="A11" s="1042" t="s">
        <v>492</v>
      </c>
      <c r="B11" s="146" t="s">
        <v>989</v>
      </c>
      <c r="C11" s="146" t="s">
        <v>1150</v>
      </c>
      <c r="D11" s="147" t="s">
        <v>1156</v>
      </c>
      <c r="E11" s="148">
        <v>1</v>
      </c>
      <c r="F11" s="146">
        <v>12</v>
      </c>
      <c r="G11" s="149">
        <f t="shared" si="0"/>
        <v>12</v>
      </c>
      <c r="H11" s="681" t="s">
        <v>3633</v>
      </c>
      <c r="I11" s="177"/>
      <c r="J11" s="1043">
        <f t="shared" si="1"/>
        <v>0</v>
      </c>
      <c r="K11" s="416"/>
      <c r="L11" s="144"/>
      <c r="M11" s="145"/>
    </row>
    <row r="12" spans="1:16" s="139" customFormat="1" ht="12.75" x14ac:dyDescent="0.25">
      <c r="A12" s="1042" t="s">
        <v>493</v>
      </c>
      <c r="B12" s="146" t="s">
        <v>991</v>
      </c>
      <c r="C12" s="146" t="s">
        <v>1150</v>
      </c>
      <c r="D12" s="147" t="s">
        <v>1157</v>
      </c>
      <c r="E12" s="148">
        <v>1</v>
      </c>
      <c r="F12" s="146">
        <v>12</v>
      </c>
      <c r="G12" s="149">
        <f t="shared" si="0"/>
        <v>12</v>
      </c>
      <c r="H12" s="681" t="s">
        <v>3633</v>
      </c>
      <c r="I12" s="177"/>
      <c r="J12" s="1043">
        <f t="shared" si="1"/>
        <v>0</v>
      </c>
      <c r="K12" s="416"/>
      <c r="L12" s="144"/>
      <c r="M12" s="145"/>
    </row>
    <row r="13" spans="1:16" s="139" customFormat="1" ht="12.75" x14ac:dyDescent="0.25">
      <c r="A13" s="1042" t="s">
        <v>494</v>
      </c>
      <c r="B13" s="146" t="s">
        <v>993</v>
      </c>
      <c r="C13" s="146" t="s">
        <v>1150</v>
      </c>
      <c r="D13" s="147" t="s">
        <v>1158</v>
      </c>
      <c r="E13" s="148">
        <v>1</v>
      </c>
      <c r="F13" s="146">
        <v>12</v>
      </c>
      <c r="G13" s="149">
        <f t="shared" si="0"/>
        <v>12</v>
      </c>
      <c r="H13" s="681" t="s">
        <v>3633</v>
      </c>
      <c r="I13" s="177"/>
      <c r="J13" s="1043">
        <f t="shared" si="1"/>
        <v>0</v>
      </c>
      <c r="K13" s="416"/>
      <c r="L13" s="144"/>
      <c r="M13" s="145"/>
    </row>
    <row r="14" spans="1:16" s="139" customFormat="1" ht="13.5" thickBot="1" x14ac:dyDescent="0.3">
      <c r="A14" s="1044" t="s">
        <v>495</v>
      </c>
      <c r="B14" s="708" t="s">
        <v>995</v>
      </c>
      <c r="C14" s="708" t="s">
        <v>1150</v>
      </c>
      <c r="D14" s="714" t="s">
        <v>1159</v>
      </c>
      <c r="E14" s="709">
        <v>1</v>
      </c>
      <c r="F14" s="708">
        <v>12</v>
      </c>
      <c r="G14" s="1045">
        <f t="shared" si="0"/>
        <v>12</v>
      </c>
      <c r="H14" s="711" t="s">
        <v>3633</v>
      </c>
      <c r="I14" s="712"/>
      <c r="J14" s="1047">
        <f t="shared" si="1"/>
        <v>0</v>
      </c>
      <c r="K14" s="416"/>
      <c r="L14" s="144"/>
      <c r="M14" s="145"/>
    </row>
    <row r="15" spans="1:16" s="139" customFormat="1" ht="13.5" thickBot="1" x14ac:dyDescent="0.3">
      <c r="D15" s="152"/>
      <c r="G15" s="153"/>
      <c r="H15" s="154"/>
      <c r="I15" s="1087" t="s">
        <v>76</v>
      </c>
      <c r="J15" s="1088">
        <f>SUM(J6:J14)</f>
        <v>0</v>
      </c>
      <c r="K15" s="449"/>
      <c r="L15" s="155"/>
      <c r="M15" s="156"/>
    </row>
    <row r="16" spans="1:16" ht="15" customHeight="1" x14ac:dyDescent="0.25">
      <c r="D16" s="157"/>
      <c r="E16" s="158"/>
      <c r="F16" s="158"/>
      <c r="G16" s="159"/>
      <c r="H16" s="160"/>
      <c r="M16" s="135"/>
    </row>
    <row r="17" spans="1:6" ht="15" customHeight="1" x14ac:dyDescent="0.25">
      <c r="A17" s="161"/>
      <c r="B17" s="161"/>
      <c r="C17" s="1472"/>
      <c r="D17" s="157"/>
    </row>
    <row r="18" spans="1:6" ht="15" customHeight="1" x14ac:dyDescent="0.25">
      <c r="A18" s="164"/>
      <c r="B18" s="164"/>
      <c r="C18" s="165"/>
      <c r="D18" s="157"/>
    </row>
    <row r="19" spans="1:6" ht="15" customHeight="1" x14ac:dyDescent="0.25">
      <c r="A19" s="164"/>
      <c r="B19" s="164"/>
      <c r="C19" s="165"/>
      <c r="D19" s="157"/>
    </row>
    <row r="20" spans="1:6" ht="15" customHeight="1" x14ac:dyDescent="0.25">
      <c r="A20" s="164"/>
      <c r="B20" s="164"/>
      <c r="C20" s="165"/>
      <c r="D20" s="157"/>
    </row>
    <row r="21" spans="1:6" ht="15" customHeight="1" x14ac:dyDescent="0.25">
      <c r="A21" s="164"/>
      <c r="B21" s="164"/>
      <c r="C21" s="165"/>
      <c r="D21" s="157"/>
    </row>
    <row r="22" spans="1:6" ht="15" customHeight="1" x14ac:dyDescent="0.25">
      <c r="A22" s="164"/>
      <c r="B22" s="164"/>
      <c r="C22" s="165"/>
      <c r="D22" s="157"/>
    </row>
    <row r="23" spans="1:6" ht="15" customHeight="1" x14ac:dyDescent="0.25">
      <c r="A23" s="164"/>
      <c r="B23" s="164"/>
      <c r="C23" s="166"/>
      <c r="D23" s="157"/>
    </row>
    <row r="24" spans="1:6" ht="15" customHeight="1" x14ac:dyDescent="0.25">
      <c r="A24" s="164"/>
      <c r="B24" s="164"/>
      <c r="C24" s="165"/>
      <c r="D24" s="157"/>
    </row>
    <row r="25" spans="1:6" ht="15" customHeight="1" x14ac:dyDescent="0.25">
      <c r="A25" s="164"/>
      <c r="B25" s="164"/>
      <c r="C25" s="165"/>
      <c r="D25" s="1471"/>
    </row>
    <row r="26" spans="1:6" ht="15" customHeight="1" x14ac:dyDescent="0.25">
      <c r="A26" s="164"/>
      <c r="B26" s="164"/>
      <c r="C26" s="165"/>
    </row>
    <row r="27" spans="1:6" ht="15" customHeight="1" x14ac:dyDescent="0.25">
      <c r="A27" s="164"/>
      <c r="B27" s="164"/>
      <c r="C27" s="1475"/>
      <c r="E27" s="133"/>
      <c r="F27" s="133"/>
    </row>
    <row r="28" spans="1:6" ht="15" customHeight="1" x14ac:dyDescent="0.25">
      <c r="A28" s="164"/>
      <c r="B28" s="164"/>
      <c r="C28" s="165"/>
      <c r="E28" s="133"/>
      <c r="F28" s="133"/>
    </row>
    <row r="29" spans="1:6" ht="15" customHeight="1" x14ac:dyDescent="0.25">
      <c r="A29" s="164"/>
      <c r="B29" s="164"/>
      <c r="C29" s="167"/>
      <c r="E29" s="133"/>
      <c r="F29" s="133"/>
    </row>
    <row r="30" spans="1:6" x14ac:dyDescent="0.25">
      <c r="A30" s="164"/>
      <c r="B30" s="164"/>
      <c r="C30" s="168"/>
      <c r="E30" s="133"/>
      <c r="F30" s="133"/>
    </row>
    <row r="31" spans="1:6" x14ac:dyDescent="0.25">
      <c r="A31" s="163"/>
      <c r="B31" s="163"/>
      <c r="C31" s="165"/>
      <c r="E31" s="133"/>
      <c r="F31" s="133"/>
    </row>
    <row r="32" spans="1:6" x14ac:dyDescent="0.25">
      <c r="A32" s="163"/>
      <c r="B32" s="163"/>
      <c r="C32" s="167"/>
      <c r="E32" s="133"/>
      <c r="F32" s="133"/>
    </row>
    <row r="33" spans="1:6" x14ac:dyDescent="0.25">
      <c r="A33" s="163"/>
      <c r="B33" s="163"/>
      <c r="C33" s="167"/>
      <c r="E33" s="133"/>
      <c r="F33" s="133"/>
    </row>
    <row r="34" spans="1:6" x14ac:dyDescent="0.25">
      <c r="A34" s="163"/>
      <c r="B34" s="163"/>
      <c r="C34" s="1475"/>
      <c r="E34" s="133"/>
      <c r="F34" s="133"/>
    </row>
  </sheetData>
  <sheetProtection algorithmName="SHA-512" hashValue="NFDOGAAWDPx7j2bIn52KVnjG15cZ9Qg6LiflWMKSmhKzRsYOf1SDaaSrriMa7oefwV2f7JiDl9xiELZBiOowlQ==" saltValue="AY/3zFl1PplUIziyyOivKA==" spinCount="100000" sheet="1" objects="1" scenarios="1" sort="0" autoFilter="0" pivotTables="0"/>
  <mergeCells count="5">
    <mergeCell ref="A1:D1"/>
    <mergeCell ref="E1:J1"/>
    <mergeCell ref="A2:J2"/>
    <mergeCell ref="A3:J3"/>
    <mergeCell ref="A4:J4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3">
    <tabColor rgb="FFFF0000"/>
    <pageSetUpPr fitToPage="1"/>
  </sheetPr>
  <dimension ref="A1:O39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33" customWidth="1"/>
    <col min="2" max="2" width="10.7109375" style="133" customWidth="1"/>
    <col min="3" max="3" width="12.7109375" style="133" customWidth="1"/>
    <col min="4" max="4" width="70.7109375" style="133" customWidth="1"/>
    <col min="5" max="6" width="8.7109375" style="162" customWidth="1"/>
    <col min="7" max="7" width="13.7109375" style="163" customWidth="1"/>
    <col min="8" max="8" width="15.7109375" style="163" customWidth="1"/>
    <col min="9" max="9" width="14.7109375" style="133" customWidth="1"/>
    <col min="10" max="10" width="15.7109375" style="133" customWidth="1"/>
    <col min="11" max="11" width="10.42578125" style="133" customWidth="1"/>
    <col min="12" max="12" width="16.85546875" style="133" customWidth="1"/>
    <col min="13" max="13" width="17.7109375" style="133" customWidth="1"/>
    <col min="14" max="16384" width="9.140625" style="133"/>
  </cols>
  <sheetData>
    <row r="1" spans="1:15" ht="54" customHeight="1" x14ac:dyDescent="0.25">
      <c r="A1" s="1770"/>
      <c r="B1" s="1770"/>
      <c r="C1" s="1770"/>
      <c r="D1" s="1770"/>
      <c r="E1" s="1768" t="s">
        <v>2772</v>
      </c>
      <c r="F1" s="1768"/>
      <c r="G1" s="1768"/>
      <c r="H1" s="1768"/>
      <c r="I1" s="1768"/>
      <c r="J1" s="1768"/>
    </row>
    <row r="2" spans="1:15" ht="15.75" customHeight="1" x14ac:dyDescent="0.25">
      <c r="A2" s="1540" t="s">
        <v>1245</v>
      </c>
      <c r="B2" s="1540"/>
      <c r="C2" s="1540"/>
      <c r="D2" s="1540"/>
      <c r="E2" s="1540"/>
      <c r="F2" s="1540"/>
      <c r="G2" s="1540"/>
      <c r="H2" s="1540"/>
      <c r="I2" s="1540"/>
      <c r="J2" s="1540"/>
    </row>
    <row r="3" spans="1:15" ht="15.75" customHeight="1" x14ac:dyDescent="0.25">
      <c r="A3" s="1540" t="s">
        <v>1247</v>
      </c>
      <c r="B3" s="1540"/>
      <c r="C3" s="1540"/>
      <c r="D3" s="1540"/>
      <c r="E3" s="1540"/>
      <c r="F3" s="1540"/>
      <c r="G3" s="1540"/>
      <c r="H3" s="1540"/>
      <c r="I3" s="1540"/>
      <c r="J3" s="1540"/>
      <c r="L3" s="134"/>
      <c r="M3" s="135"/>
    </row>
    <row r="4" spans="1:15" ht="15" customHeight="1" thickBot="1" x14ac:dyDescent="0.3">
      <c r="A4" s="1769"/>
      <c r="B4" s="1769"/>
      <c r="C4" s="1769"/>
      <c r="D4" s="1769"/>
      <c r="E4" s="1769"/>
      <c r="F4" s="1769"/>
      <c r="G4" s="1769"/>
      <c r="H4" s="1769"/>
      <c r="I4" s="1769"/>
      <c r="J4" s="1769"/>
      <c r="K4" s="136"/>
      <c r="L4" s="137"/>
    </row>
    <row r="5" spans="1:15" s="139" customFormat="1" ht="60" customHeight="1" thickBot="1" x14ac:dyDescent="0.3">
      <c r="A5" s="1323" t="s">
        <v>486</v>
      </c>
      <c r="B5" s="1324" t="s">
        <v>0</v>
      </c>
      <c r="C5" s="1325" t="s">
        <v>1</v>
      </c>
      <c r="D5" s="1324" t="s">
        <v>2</v>
      </c>
      <c r="E5" s="1326" t="s">
        <v>2726</v>
      </c>
      <c r="F5" s="1326" t="s">
        <v>760</v>
      </c>
      <c r="G5" s="1326" t="s">
        <v>761</v>
      </c>
      <c r="H5" s="1326" t="s">
        <v>762</v>
      </c>
      <c r="I5" s="1327" t="s">
        <v>4409</v>
      </c>
      <c r="J5" s="1328" t="s">
        <v>4410</v>
      </c>
      <c r="K5" s="104"/>
      <c r="L5" s="104"/>
      <c r="M5" s="115"/>
      <c r="N5" s="138"/>
      <c r="O5" s="138"/>
    </row>
    <row r="6" spans="1:15" s="139" customFormat="1" ht="25.5" x14ac:dyDescent="0.25">
      <c r="A6" s="1041" t="s">
        <v>487</v>
      </c>
      <c r="B6" s="140" t="s">
        <v>1248</v>
      </c>
      <c r="C6" s="140" t="s">
        <v>423</v>
      </c>
      <c r="D6" s="248" t="s">
        <v>1249</v>
      </c>
      <c r="E6" s="142">
        <v>2</v>
      </c>
      <c r="F6" s="140">
        <v>1</v>
      </c>
      <c r="G6" s="143">
        <f>F6*E6</f>
        <v>2</v>
      </c>
      <c r="H6" s="680" t="s">
        <v>3634</v>
      </c>
      <c r="I6" s="173"/>
      <c r="J6" s="1043">
        <f>ROUND(I6,2)*G6</f>
        <v>0</v>
      </c>
      <c r="K6" s="416"/>
      <c r="L6" s="144"/>
      <c r="M6" s="145"/>
    </row>
    <row r="7" spans="1:15" s="139" customFormat="1" ht="12.75" x14ac:dyDescent="0.25">
      <c r="A7" s="1042" t="s">
        <v>488</v>
      </c>
      <c r="B7" s="146" t="s">
        <v>1250</v>
      </c>
      <c r="C7" s="146" t="s">
        <v>423</v>
      </c>
      <c r="D7" s="249" t="s">
        <v>1251</v>
      </c>
      <c r="E7" s="148">
        <v>2</v>
      </c>
      <c r="F7" s="146">
        <v>1</v>
      </c>
      <c r="G7" s="149">
        <f t="shared" ref="G7:G17" si="0">F7*E7</f>
        <v>2</v>
      </c>
      <c r="H7" s="681" t="s">
        <v>3634</v>
      </c>
      <c r="I7" s="177"/>
      <c r="J7" s="1043">
        <f t="shared" ref="J7:J17" si="1">ROUND(I7,2)*G7</f>
        <v>0</v>
      </c>
      <c r="K7" s="416"/>
      <c r="L7" s="144"/>
      <c r="M7" s="145"/>
    </row>
    <row r="8" spans="1:15" s="139" customFormat="1" ht="12.75" x14ac:dyDescent="0.25">
      <c r="A8" s="1042" t="s">
        <v>489</v>
      </c>
      <c r="B8" s="146" t="s">
        <v>1252</v>
      </c>
      <c r="C8" s="146" t="s">
        <v>423</v>
      </c>
      <c r="D8" s="249" t="s">
        <v>1253</v>
      </c>
      <c r="E8" s="148">
        <v>2</v>
      </c>
      <c r="F8" s="146">
        <v>1</v>
      </c>
      <c r="G8" s="149">
        <f t="shared" si="0"/>
        <v>2</v>
      </c>
      <c r="H8" s="681" t="s">
        <v>3634</v>
      </c>
      <c r="I8" s="177"/>
      <c r="J8" s="1043">
        <f t="shared" si="1"/>
        <v>0</v>
      </c>
      <c r="K8" s="416"/>
      <c r="L8" s="144"/>
      <c r="M8" s="145"/>
    </row>
    <row r="9" spans="1:15" s="139" customFormat="1" ht="25.5" x14ac:dyDescent="0.25">
      <c r="A9" s="1042" t="s">
        <v>490</v>
      </c>
      <c r="B9" s="146" t="s">
        <v>1254</v>
      </c>
      <c r="C9" s="146" t="s">
        <v>423</v>
      </c>
      <c r="D9" s="250" t="s">
        <v>1255</v>
      </c>
      <c r="E9" s="148">
        <v>2</v>
      </c>
      <c r="F9" s="146">
        <v>1</v>
      </c>
      <c r="G9" s="149">
        <f t="shared" si="0"/>
        <v>2</v>
      </c>
      <c r="H9" s="681" t="s">
        <v>3634</v>
      </c>
      <c r="I9" s="177"/>
      <c r="J9" s="1043">
        <f t="shared" si="1"/>
        <v>0</v>
      </c>
      <c r="K9" s="416"/>
      <c r="L9" s="144"/>
      <c r="M9" s="145"/>
    </row>
    <row r="10" spans="1:15" s="139" customFormat="1" ht="12.75" x14ac:dyDescent="0.25">
      <c r="A10" s="1042" t="s">
        <v>491</v>
      </c>
      <c r="B10" s="146" t="s">
        <v>1256</v>
      </c>
      <c r="C10" s="146" t="s">
        <v>423</v>
      </c>
      <c r="D10" s="249" t="s">
        <v>1257</v>
      </c>
      <c r="E10" s="148">
        <v>2</v>
      </c>
      <c r="F10" s="146">
        <v>1</v>
      </c>
      <c r="G10" s="149">
        <f t="shared" si="0"/>
        <v>2</v>
      </c>
      <c r="H10" s="681" t="s">
        <v>3634</v>
      </c>
      <c r="I10" s="177"/>
      <c r="J10" s="1043">
        <f t="shared" si="1"/>
        <v>0</v>
      </c>
      <c r="K10" s="416"/>
      <c r="L10" s="144"/>
      <c r="M10" s="145"/>
    </row>
    <row r="11" spans="1:15" s="139" customFormat="1" ht="25.5" x14ac:dyDescent="0.25">
      <c r="A11" s="1042" t="s">
        <v>492</v>
      </c>
      <c r="B11" s="146" t="s">
        <v>1258</v>
      </c>
      <c r="C11" s="146" t="s">
        <v>423</v>
      </c>
      <c r="D11" s="250" t="s">
        <v>1259</v>
      </c>
      <c r="E11" s="148">
        <v>2</v>
      </c>
      <c r="F11" s="146">
        <v>1</v>
      </c>
      <c r="G11" s="149">
        <f t="shared" si="0"/>
        <v>2</v>
      </c>
      <c r="H11" s="681" t="s">
        <v>3634</v>
      </c>
      <c r="I11" s="177"/>
      <c r="J11" s="1043">
        <f t="shared" si="1"/>
        <v>0</v>
      </c>
      <c r="K11" s="416"/>
      <c r="L11" s="144"/>
      <c r="M11" s="145"/>
    </row>
    <row r="12" spans="1:15" s="139" customFormat="1" ht="12.75" x14ac:dyDescent="0.25">
      <c r="A12" s="1042" t="s">
        <v>493</v>
      </c>
      <c r="B12" s="146" t="s">
        <v>1260</v>
      </c>
      <c r="C12" s="146" t="s">
        <v>423</v>
      </c>
      <c r="D12" s="249" t="s">
        <v>1261</v>
      </c>
      <c r="E12" s="148">
        <v>2</v>
      </c>
      <c r="F12" s="146">
        <v>1</v>
      </c>
      <c r="G12" s="149">
        <f t="shared" si="0"/>
        <v>2</v>
      </c>
      <c r="H12" s="681" t="s">
        <v>3634</v>
      </c>
      <c r="I12" s="177"/>
      <c r="J12" s="1043">
        <f t="shared" si="1"/>
        <v>0</v>
      </c>
      <c r="K12" s="416"/>
      <c r="L12" s="144"/>
      <c r="M12" s="145"/>
    </row>
    <row r="13" spans="1:15" s="139" customFormat="1" ht="12.75" x14ac:dyDescent="0.25">
      <c r="A13" s="1042" t="s">
        <v>494</v>
      </c>
      <c r="B13" s="146" t="s">
        <v>1262</v>
      </c>
      <c r="C13" s="146" t="s">
        <v>423</v>
      </c>
      <c r="D13" s="249" t="s">
        <v>1263</v>
      </c>
      <c r="E13" s="148">
        <v>2</v>
      </c>
      <c r="F13" s="146">
        <v>1</v>
      </c>
      <c r="G13" s="149">
        <f t="shared" si="0"/>
        <v>2</v>
      </c>
      <c r="H13" s="681" t="s">
        <v>3634</v>
      </c>
      <c r="I13" s="177"/>
      <c r="J13" s="1043">
        <f t="shared" si="1"/>
        <v>0</v>
      </c>
      <c r="K13" s="416"/>
      <c r="L13" s="144"/>
      <c r="M13" s="145"/>
    </row>
    <row r="14" spans="1:15" s="139" customFormat="1" ht="12.75" x14ac:dyDescent="0.25">
      <c r="A14" s="1042" t="s">
        <v>495</v>
      </c>
      <c r="B14" s="146" t="s">
        <v>1264</v>
      </c>
      <c r="C14" s="146" t="s">
        <v>423</v>
      </c>
      <c r="D14" s="249" t="s">
        <v>1265</v>
      </c>
      <c r="E14" s="148">
        <v>2</v>
      </c>
      <c r="F14" s="146">
        <v>1</v>
      </c>
      <c r="G14" s="149">
        <f t="shared" si="0"/>
        <v>2</v>
      </c>
      <c r="H14" s="681" t="s">
        <v>3634</v>
      </c>
      <c r="I14" s="177"/>
      <c r="J14" s="1043">
        <f t="shared" si="1"/>
        <v>0</v>
      </c>
      <c r="K14" s="416"/>
      <c r="L14" s="144"/>
      <c r="M14" s="145"/>
    </row>
    <row r="15" spans="1:15" s="139" customFormat="1" ht="12.75" x14ac:dyDescent="0.25">
      <c r="A15" s="1042" t="s">
        <v>496</v>
      </c>
      <c r="B15" s="146" t="s">
        <v>1266</v>
      </c>
      <c r="C15" s="146" t="s">
        <v>423</v>
      </c>
      <c r="D15" s="249" t="s">
        <v>1267</v>
      </c>
      <c r="E15" s="148">
        <v>2</v>
      </c>
      <c r="F15" s="146">
        <v>1</v>
      </c>
      <c r="G15" s="149">
        <f t="shared" si="0"/>
        <v>2</v>
      </c>
      <c r="H15" s="681" t="s">
        <v>3634</v>
      </c>
      <c r="I15" s="177"/>
      <c r="J15" s="1043">
        <f t="shared" si="1"/>
        <v>0</v>
      </c>
      <c r="K15" s="416"/>
      <c r="L15" s="144"/>
      <c r="M15" s="145"/>
    </row>
    <row r="16" spans="1:15" s="139" customFormat="1" ht="12.75" x14ac:dyDescent="0.25">
      <c r="A16" s="1042" t="s">
        <v>497</v>
      </c>
      <c r="B16" s="146" t="s">
        <v>1268</v>
      </c>
      <c r="C16" s="146" t="s">
        <v>423</v>
      </c>
      <c r="D16" s="249" t="s">
        <v>1269</v>
      </c>
      <c r="E16" s="148">
        <v>2</v>
      </c>
      <c r="F16" s="146">
        <v>1</v>
      </c>
      <c r="G16" s="149">
        <f t="shared" si="0"/>
        <v>2</v>
      </c>
      <c r="H16" s="681" t="s">
        <v>3634</v>
      </c>
      <c r="I16" s="177"/>
      <c r="J16" s="1043">
        <f t="shared" si="1"/>
        <v>0</v>
      </c>
      <c r="K16" s="416"/>
      <c r="L16" s="144"/>
      <c r="M16" s="145"/>
    </row>
    <row r="17" spans="1:13" s="139" customFormat="1" ht="13.5" thickBot="1" x14ac:dyDescent="0.3">
      <c r="A17" s="1044" t="s">
        <v>498</v>
      </c>
      <c r="B17" s="708" t="s">
        <v>1270</v>
      </c>
      <c r="C17" s="708" t="s">
        <v>423</v>
      </c>
      <c r="D17" s="1058" t="s">
        <v>1189</v>
      </c>
      <c r="E17" s="709">
        <v>0.25</v>
      </c>
      <c r="F17" s="708">
        <v>1</v>
      </c>
      <c r="G17" s="1089">
        <f t="shared" si="0"/>
        <v>0.25</v>
      </c>
      <c r="H17" s="711"/>
      <c r="I17" s="712"/>
      <c r="J17" s="1047">
        <f t="shared" si="1"/>
        <v>0</v>
      </c>
      <c r="K17" s="416"/>
      <c r="L17" s="144"/>
      <c r="M17" s="145"/>
    </row>
    <row r="18" spans="1:13" s="139" customFormat="1" ht="13.5" thickBot="1" x14ac:dyDescent="0.3">
      <c r="E18" s="174"/>
      <c r="F18" s="174"/>
      <c r="G18" s="251"/>
      <c r="H18" s="252"/>
      <c r="I18" s="585" t="s">
        <v>76</v>
      </c>
      <c r="J18" s="586">
        <f>SUM(J6:J17)</f>
        <v>0</v>
      </c>
      <c r="K18" s="450"/>
      <c r="L18" s="253"/>
      <c r="M18" s="253"/>
    </row>
    <row r="19" spans="1:13" ht="15" customHeight="1" x14ac:dyDescent="0.25">
      <c r="E19" s="159"/>
      <c r="F19" s="159"/>
      <c r="G19" s="188"/>
      <c r="H19" s="160"/>
      <c r="I19" s="254"/>
      <c r="J19" s="254"/>
      <c r="K19" s="190"/>
      <c r="M19" s="255"/>
    </row>
    <row r="20" spans="1:13" ht="15" customHeight="1" x14ac:dyDescent="0.25">
      <c r="A20" s="1470"/>
      <c r="B20" s="1470"/>
      <c r="C20" s="1470"/>
      <c r="D20" s="1470"/>
      <c r="E20" s="1470"/>
      <c r="F20" s="1470"/>
      <c r="I20" s="1470"/>
      <c r="J20" s="1470"/>
      <c r="K20" s="1470"/>
    </row>
    <row r="21" spans="1:13" ht="15" customHeight="1" x14ac:dyDescent="0.25">
      <c r="E21" s="158"/>
      <c r="F21" s="158"/>
      <c r="G21" s="159"/>
      <c r="H21" s="160"/>
      <c r="M21" s="135"/>
    </row>
    <row r="22" spans="1:13" ht="15" customHeight="1" x14ac:dyDescent="0.25">
      <c r="A22" s="161"/>
      <c r="B22" s="161"/>
      <c r="C22" s="1472"/>
    </row>
    <row r="23" spans="1:13" ht="15" customHeight="1" x14ac:dyDescent="0.25">
      <c r="A23" s="164"/>
      <c r="B23" s="164"/>
      <c r="C23" s="165"/>
    </row>
    <row r="24" spans="1:13" ht="15" customHeight="1" x14ac:dyDescent="0.25">
      <c r="A24" s="164"/>
      <c r="B24" s="164"/>
      <c r="C24" s="165"/>
    </row>
    <row r="25" spans="1:13" ht="15" customHeight="1" x14ac:dyDescent="0.25">
      <c r="A25" s="164"/>
      <c r="B25" s="164"/>
      <c r="C25" s="165"/>
    </row>
    <row r="26" spans="1:13" ht="15" customHeight="1" x14ac:dyDescent="0.25">
      <c r="A26" s="164"/>
      <c r="B26" s="164"/>
      <c r="C26" s="165"/>
    </row>
    <row r="27" spans="1:13" ht="15" customHeight="1" x14ac:dyDescent="0.25">
      <c r="A27" s="164"/>
      <c r="B27" s="164"/>
      <c r="C27" s="165"/>
    </row>
    <row r="28" spans="1:13" ht="15" customHeight="1" x14ac:dyDescent="0.25">
      <c r="A28" s="164"/>
      <c r="B28" s="164"/>
      <c r="C28" s="166"/>
    </row>
    <row r="29" spans="1:13" ht="15" customHeight="1" x14ac:dyDescent="0.25">
      <c r="A29" s="164"/>
      <c r="B29" s="164"/>
      <c r="C29" s="165"/>
      <c r="E29" s="133"/>
      <c r="F29" s="133"/>
    </row>
    <row r="30" spans="1:13" ht="15" customHeight="1" x14ac:dyDescent="0.25">
      <c r="A30" s="164"/>
      <c r="B30" s="164"/>
      <c r="C30" s="165"/>
      <c r="E30" s="133"/>
      <c r="F30" s="133"/>
    </row>
    <row r="31" spans="1:13" ht="15" customHeight="1" x14ac:dyDescent="0.25">
      <c r="A31" s="164"/>
      <c r="B31" s="164"/>
      <c r="C31" s="165"/>
      <c r="E31" s="133"/>
      <c r="F31" s="133"/>
    </row>
    <row r="32" spans="1:13" ht="15" customHeight="1" x14ac:dyDescent="0.25">
      <c r="A32" s="164"/>
      <c r="B32" s="164"/>
      <c r="C32" s="1475"/>
      <c r="E32" s="133"/>
      <c r="F32" s="133"/>
    </row>
    <row r="33" spans="1:6" ht="15" customHeight="1" x14ac:dyDescent="0.25">
      <c r="A33" s="164"/>
      <c r="B33" s="164"/>
      <c r="C33" s="165"/>
      <c r="E33" s="133"/>
      <c r="F33" s="133"/>
    </row>
    <row r="34" spans="1:6" ht="15" customHeight="1" x14ac:dyDescent="0.25">
      <c r="A34" s="164"/>
      <c r="B34" s="164"/>
      <c r="C34" s="167"/>
      <c r="E34" s="133"/>
      <c r="F34" s="133"/>
    </row>
    <row r="35" spans="1:6" ht="15" customHeight="1" x14ac:dyDescent="0.25">
      <c r="A35" s="164"/>
      <c r="B35" s="164"/>
      <c r="C35" s="168"/>
      <c r="E35" s="133"/>
      <c r="F35" s="133"/>
    </row>
    <row r="36" spans="1:6" ht="15" customHeight="1" x14ac:dyDescent="0.25">
      <c r="A36" s="163"/>
      <c r="B36" s="163"/>
      <c r="C36" s="165"/>
      <c r="E36" s="133"/>
      <c r="F36" s="133"/>
    </row>
    <row r="37" spans="1:6" x14ac:dyDescent="0.25">
      <c r="A37" s="163"/>
      <c r="B37" s="163"/>
      <c r="C37" s="167"/>
      <c r="E37" s="133"/>
      <c r="F37" s="133"/>
    </row>
    <row r="38" spans="1:6" x14ac:dyDescent="0.25">
      <c r="A38" s="163"/>
      <c r="B38" s="163"/>
      <c r="C38" s="167"/>
      <c r="E38" s="133"/>
      <c r="F38" s="133"/>
    </row>
    <row r="39" spans="1:6" x14ac:dyDescent="0.25">
      <c r="A39" s="163"/>
      <c r="B39" s="163"/>
      <c r="C39" s="1475"/>
      <c r="E39" s="133"/>
      <c r="F39" s="133"/>
    </row>
  </sheetData>
  <sheetProtection algorithmName="SHA-512" hashValue="xxVLIxUhk4LZS4Us60THPqUnmkoFfNjgUFroKAIQ4yWemz887w5O5nKWCHRzLOQ2AycXRelM+w0wGXAzbny8Ig==" saltValue="Qrdm9fyulQop9nMqsfis4w==" spinCount="100000" sheet="1" objects="1" scenarios="1" sort="0" autoFilter="0" pivotTables="0"/>
  <mergeCells count="5">
    <mergeCell ref="A1:D1"/>
    <mergeCell ref="E1:J1"/>
    <mergeCell ref="A2:J2"/>
    <mergeCell ref="A3:J3"/>
    <mergeCell ref="A4:J4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4">
    <tabColor rgb="FFFF0000"/>
    <pageSetUpPr fitToPage="1"/>
  </sheetPr>
  <dimension ref="A1:N88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33" customWidth="1"/>
    <col min="2" max="2" width="10.7109375" style="133" customWidth="1"/>
    <col min="3" max="3" width="12.7109375" style="133" customWidth="1"/>
    <col min="4" max="4" width="70.7109375" style="133" customWidth="1"/>
    <col min="5" max="6" width="8.7109375" style="162" customWidth="1"/>
    <col min="7" max="7" width="13.7109375" style="163" customWidth="1"/>
    <col min="8" max="8" width="15.7109375" style="163" customWidth="1"/>
    <col min="9" max="9" width="14.7109375" style="133" customWidth="1"/>
    <col min="10" max="10" width="15.7109375" style="133" customWidth="1"/>
    <col min="11" max="11" width="10.42578125" style="133" customWidth="1"/>
    <col min="12" max="12" width="16.85546875" style="133" customWidth="1"/>
    <col min="13" max="13" width="17.7109375" style="133" customWidth="1"/>
    <col min="14" max="14" width="20.5703125" style="133" bestFit="1" customWidth="1"/>
    <col min="15" max="16384" width="9.140625" style="133"/>
  </cols>
  <sheetData>
    <row r="1" spans="1:13" ht="54" customHeight="1" x14ac:dyDescent="0.25">
      <c r="A1" s="1770"/>
      <c r="B1" s="1770"/>
      <c r="C1" s="1770"/>
      <c r="D1" s="1770"/>
      <c r="E1" s="1768" t="s">
        <v>2773</v>
      </c>
      <c r="F1" s="1768"/>
      <c r="G1" s="1768"/>
      <c r="H1" s="1768"/>
      <c r="I1" s="1768"/>
      <c r="J1" s="1768"/>
      <c r="K1" s="158"/>
      <c r="L1" s="158"/>
      <c r="M1" s="158"/>
    </row>
    <row r="2" spans="1:13" ht="15.75" customHeight="1" x14ac:dyDescent="0.25">
      <c r="A2" s="1540" t="s">
        <v>1245</v>
      </c>
      <c r="B2" s="1540"/>
      <c r="C2" s="1540"/>
      <c r="D2" s="1540"/>
      <c r="E2" s="1540"/>
      <c r="F2" s="1540"/>
      <c r="G2" s="1540"/>
      <c r="H2" s="1540"/>
      <c r="I2" s="1540"/>
      <c r="J2" s="1540"/>
      <c r="K2" s="158"/>
      <c r="L2" s="158"/>
      <c r="M2" s="158"/>
    </row>
    <row r="3" spans="1:13" ht="15.75" customHeight="1" x14ac:dyDescent="0.25">
      <c r="A3" s="1540" t="s">
        <v>1271</v>
      </c>
      <c r="B3" s="1540"/>
      <c r="C3" s="1540"/>
      <c r="D3" s="1540"/>
      <c r="E3" s="1540"/>
      <c r="F3" s="1540"/>
      <c r="G3" s="1540"/>
      <c r="H3" s="1540"/>
      <c r="I3" s="1540"/>
      <c r="J3" s="1540"/>
      <c r="M3" s="135"/>
    </row>
    <row r="4" spans="1:13" ht="15" customHeight="1" thickBot="1" x14ac:dyDescent="0.3">
      <c r="A4" s="1772"/>
      <c r="B4" s="1772"/>
      <c r="C4" s="1772"/>
      <c r="D4" s="1772"/>
      <c r="E4" s="1772"/>
      <c r="F4" s="1772"/>
      <c r="G4" s="1772"/>
      <c r="H4" s="1772"/>
      <c r="I4" s="1772"/>
      <c r="J4" s="1772"/>
      <c r="L4" s="256"/>
    </row>
    <row r="5" spans="1:13" s="139" customFormat="1" ht="60" customHeight="1" thickBot="1" x14ac:dyDescent="0.3">
      <c r="A5" s="1323" t="s">
        <v>486</v>
      </c>
      <c r="B5" s="1324" t="s">
        <v>0</v>
      </c>
      <c r="C5" s="1325" t="s">
        <v>1</v>
      </c>
      <c r="D5" s="1324" t="s">
        <v>2</v>
      </c>
      <c r="E5" s="1326" t="s">
        <v>2726</v>
      </c>
      <c r="F5" s="1326" t="s">
        <v>760</v>
      </c>
      <c r="G5" s="1326" t="s">
        <v>761</v>
      </c>
      <c r="H5" s="1326" t="s">
        <v>762</v>
      </c>
      <c r="I5" s="1327" t="s">
        <v>4409</v>
      </c>
      <c r="J5" s="1328" t="s">
        <v>4410</v>
      </c>
      <c r="K5" s="104"/>
      <c r="L5" s="104"/>
      <c r="M5" s="115"/>
    </row>
    <row r="6" spans="1:13" s="139" customFormat="1" ht="15" customHeight="1" x14ac:dyDescent="0.25">
      <c r="A6" s="1041" t="s">
        <v>487</v>
      </c>
      <c r="B6" s="140" t="s">
        <v>1162</v>
      </c>
      <c r="C6" s="140" t="s">
        <v>1163</v>
      </c>
      <c r="D6" s="171" t="s">
        <v>1164</v>
      </c>
      <c r="E6" s="142">
        <v>2</v>
      </c>
      <c r="F6" s="142">
        <v>2</v>
      </c>
      <c r="G6" s="172">
        <f t="shared" ref="G6:G28" si="0">F6*E6</f>
        <v>4</v>
      </c>
      <c r="H6" s="680" t="s">
        <v>3634</v>
      </c>
      <c r="I6" s="173"/>
      <c r="J6" s="719">
        <f>ROUND(I6,2)*G6</f>
        <v>0</v>
      </c>
      <c r="K6" s="417"/>
      <c r="L6" s="144"/>
      <c r="M6" s="144"/>
    </row>
    <row r="7" spans="1:13" s="139" customFormat="1" ht="15" customHeight="1" x14ac:dyDescent="0.25">
      <c r="A7" s="1042" t="s">
        <v>488</v>
      </c>
      <c r="B7" s="146" t="s">
        <v>1165</v>
      </c>
      <c r="C7" s="146" t="s">
        <v>1163</v>
      </c>
      <c r="D7" s="175" t="s">
        <v>1166</v>
      </c>
      <c r="E7" s="148">
        <v>2</v>
      </c>
      <c r="F7" s="148">
        <v>2</v>
      </c>
      <c r="G7" s="176">
        <f t="shared" si="0"/>
        <v>4</v>
      </c>
      <c r="H7" s="681" t="s">
        <v>3634</v>
      </c>
      <c r="I7" s="177"/>
      <c r="J7" s="719">
        <f t="shared" ref="J7:J61" si="1">ROUND(I7,2)*G7</f>
        <v>0</v>
      </c>
      <c r="K7" s="417"/>
      <c r="L7" s="144"/>
      <c r="M7" s="144"/>
    </row>
    <row r="8" spans="1:13" s="139" customFormat="1" ht="15" customHeight="1" x14ac:dyDescent="0.25">
      <c r="A8" s="1042" t="s">
        <v>489</v>
      </c>
      <c r="B8" s="146" t="s">
        <v>1167</v>
      </c>
      <c r="C8" s="146" t="s">
        <v>1163</v>
      </c>
      <c r="D8" s="175" t="s">
        <v>1168</v>
      </c>
      <c r="E8" s="148">
        <v>2</v>
      </c>
      <c r="F8" s="148">
        <v>2</v>
      </c>
      <c r="G8" s="176">
        <f t="shared" si="0"/>
        <v>4</v>
      </c>
      <c r="H8" s="681" t="s">
        <v>3634</v>
      </c>
      <c r="I8" s="177"/>
      <c r="J8" s="719">
        <f t="shared" si="1"/>
        <v>0</v>
      </c>
      <c r="K8" s="417"/>
      <c r="L8" s="144"/>
      <c r="M8" s="144"/>
    </row>
    <row r="9" spans="1:13" s="139" customFormat="1" ht="15" customHeight="1" x14ac:dyDescent="0.25">
      <c r="A9" s="1042" t="s">
        <v>490</v>
      </c>
      <c r="B9" s="146" t="s">
        <v>1169</v>
      </c>
      <c r="C9" s="146" t="s">
        <v>1163</v>
      </c>
      <c r="D9" s="175" t="s">
        <v>185</v>
      </c>
      <c r="E9" s="148">
        <v>2</v>
      </c>
      <c r="F9" s="148">
        <v>2</v>
      </c>
      <c r="G9" s="176">
        <f t="shared" si="0"/>
        <v>4</v>
      </c>
      <c r="H9" s="681" t="s">
        <v>3634</v>
      </c>
      <c r="I9" s="177"/>
      <c r="J9" s="719">
        <f t="shared" si="1"/>
        <v>0</v>
      </c>
      <c r="K9" s="417"/>
      <c r="L9" s="144"/>
      <c r="M9" s="144"/>
    </row>
    <row r="10" spans="1:13" s="139" customFormat="1" ht="15" customHeight="1" x14ac:dyDescent="0.25">
      <c r="A10" s="1042" t="s">
        <v>491</v>
      </c>
      <c r="B10" s="146" t="s">
        <v>1171</v>
      </c>
      <c r="C10" s="146" t="s">
        <v>1163</v>
      </c>
      <c r="D10" s="175" t="s">
        <v>187</v>
      </c>
      <c r="E10" s="146">
        <v>2</v>
      </c>
      <c r="F10" s="148">
        <v>2</v>
      </c>
      <c r="G10" s="176">
        <f t="shared" si="0"/>
        <v>4</v>
      </c>
      <c r="H10" s="681" t="s">
        <v>3634</v>
      </c>
      <c r="I10" s="177"/>
      <c r="J10" s="719">
        <f t="shared" si="1"/>
        <v>0</v>
      </c>
      <c r="K10" s="417"/>
      <c r="L10" s="144"/>
      <c r="M10" s="144"/>
    </row>
    <row r="11" spans="1:13" s="139" customFormat="1" ht="15" customHeight="1" x14ac:dyDescent="0.25">
      <c r="A11" s="1042" t="s">
        <v>492</v>
      </c>
      <c r="B11" s="146" t="s">
        <v>1172</v>
      </c>
      <c r="C11" s="146" t="s">
        <v>1163</v>
      </c>
      <c r="D11" s="147" t="s">
        <v>1173</v>
      </c>
      <c r="E11" s="148">
        <v>2</v>
      </c>
      <c r="F11" s="148">
        <v>2</v>
      </c>
      <c r="G11" s="176">
        <f t="shared" si="0"/>
        <v>4</v>
      </c>
      <c r="H11" s="681" t="s">
        <v>3634</v>
      </c>
      <c r="I11" s="177"/>
      <c r="J11" s="719">
        <f t="shared" si="1"/>
        <v>0</v>
      </c>
      <c r="K11" s="417"/>
      <c r="L11" s="144"/>
      <c r="M11" s="144"/>
    </row>
    <row r="12" spans="1:13" s="139" customFormat="1" ht="15" customHeight="1" x14ac:dyDescent="0.25">
      <c r="A12" s="1042" t="s">
        <v>493</v>
      </c>
      <c r="B12" s="146" t="s">
        <v>1174</v>
      </c>
      <c r="C12" s="146" t="s">
        <v>1163</v>
      </c>
      <c r="D12" s="175" t="s">
        <v>1175</v>
      </c>
      <c r="E12" s="148">
        <v>2</v>
      </c>
      <c r="F12" s="148">
        <v>2</v>
      </c>
      <c r="G12" s="176">
        <f t="shared" si="0"/>
        <v>4</v>
      </c>
      <c r="H12" s="681" t="s">
        <v>3634</v>
      </c>
      <c r="I12" s="177"/>
      <c r="J12" s="719">
        <f t="shared" si="1"/>
        <v>0</v>
      </c>
      <c r="K12" s="417"/>
      <c r="L12" s="144"/>
      <c r="M12" s="144"/>
    </row>
    <row r="13" spans="1:13" s="139" customFormat="1" ht="15" customHeight="1" x14ac:dyDescent="0.25">
      <c r="A13" s="1042" t="s">
        <v>494</v>
      </c>
      <c r="B13" s="146" t="s">
        <v>1176</v>
      </c>
      <c r="C13" s="146" t="s">
        <v>1163</v>
      </c>
      <c r="D13" s="175" t="s">
        <v>1177</v>
      </c>
      <c r="E13" s="148">
        <v>2</v>
      </c>
      <c r="F13" s="148">
        <v>2</v>
      </c>
      <c r="G13" s="176">
        <f t="shared" si="0"/>
        <v>4</v>
      </c>
      <c r="H13" s="681" t="s">
        <v>3634</v>
      </c>
      <c r="I13" s="177"/>
      <c r="J13" s="719">
        <f t="shared" si="1"/>
        <v>0</v>
      </c>
      <c r="K13" s="417"/>
      <c r="L13" s="144"/>
      <c r="M13" s="144"/>
    </row>
    <row r="14" spans="1:13" s="139" customFormat="1" ht="15" customHeight="1" x14ac:dyDescent="0.25">
      <c r="A14" s="1042" t="s">
        <v>495</v>
      </c>
      <c r="B14" s="146" t="s">
        <v>1178</v>
      </c>
      <c r="C14" s="146" t="s">
        <v>1163</v>
      </c>
      <c r="D14" s="175" t="s">
        <v>1179</v>
      </c>
      <c r="E14" s="148">
        <v>2</v>
      </c>
      <c r="F14" s="148">
        <v>2</v>
      </c>
      <c r="G14" s="176">
        <f t="shared" si="0"/>
        <v>4</v>
      </c>
      <c r="H14" s="681" t="s">
        <v>3634</v>
      </c>
      <c r="I14" s="177"/>
      <c r="J14" s="719">
        <f t="shared" si="1"/>
        <v>0</v>
      </c>
      <c r="K14" s="417"/>
      <c r="L14" s="144"/>
      <c r="M14" s="144"/>
    </row>
    <row r="15" spans="1:13" s="139" customFormat="1" ht="15" customHeight="1" x14ac:dyDescent="0.25">
      <c r="A15" s="1042" t="s">
        <v>496</v>
      </c>
      <c r="B15" s="146" t="s">
        <v>1180</v>
      </c>
      <c r="C15" s="146" t="s">
        <v>1163</v>
      </c>
      <c r="D15" s="147" t="s">
        <v>1181</v>
      </c>
      <c r="E15" s="148">
        <v>2</v>
      </c>
      <c r="F15" s="148">
        <v>2</v>
      </c>
      <c r="G15" s="176">
        <f t="shared" si="0"/>
        <v>4</v>
      </c>
      <c r="H15" s="681" t="s">
        <v>3634</v>
      </c>
      <c r="I15" s="177"/>
      <c r="J15" s="719">
        <f t="shared" si="1"/>
        <v>0</v>
      </c>
      <c r="K15" s="417"/>
      <c r="L15" s="144"/>
      <c r="M15" s="144"/>
    </row>
    <row r="16" spans="1:13" s="139" customFormat="1" ht="15" customHeight="1" x14ac:dyDescent="0.25">
      <c r="A16" s="1042" t="s">
        <v>497</v>
      </c>
      <c r="B16" s="146" t="s">
        <v>1182</v>
      </c>
      <c r="C16" s="146" t="s">
        <v>1163</v>
      </c>
      <c r="D16" s="147" t="s">
        <v>1183</v>
      </c>
      <c r="E16" s="148">
        <v>2</v>
      </c>
      <c r="F16" s="148">
        <v>2</v>
      </c>
      <c r="G16" s="176">
        <f t="shared" si="0"/>
        <v>4</v>
      </c>
      <c r="H16" s="681" t="s">
        <v>3634</v>
      </c>
      <c r="I16" s="177"/>
      <c r="J16" s="719">
        <f t="shared" si="1"/>
        <v>0</v>
      </c>
      <c r="K16" s="417"/>
      <c r="L16" s="144"/>
      <c r="M16" s="144"/>
    </row>
    <row r="17" spans="1:13" s="139" customFormat="1" ht="15" customHeight="1" x14ac:dyDescent="0.25">
      <c r="A17" s="1042" t="s">
        <v>498</v>
      </c>
      <c r="B17" s="146" t="s">
        <v>1184</v>
      </c>
      <c r="C17" s="146" t="s">
        <v>1163</v>
      </c>
      <c r="D17" s="147" t="s">
        <v>1185</v>
      </c>
      <c r="E17" s="148">
        <v>2</v>
      </c>
      <c r="F17" s="148">
        <v>2</v>
      </c>
      <c r="G17" s="176">
        <f t="shared" si="0"/>
        <v>4</v>
      </c>
      <c r="H17" s="681" t="s">
        <v>3634</v>
      </c>
      <c r="I17" s="177"/>
      <c r="J17" s="719">
        <f t="shared" si="1"/>
        <v>0</v>
      </c>
      <c r="K17" s="417"/>
      <c r="L17" s="144"/>
      <c r="M17" s="144"/>
    </row>
    <row r="18" spans="1:13" s="139" customFormat="1" ht="15" customHeight="1" x14ac:dyDescent="0.25">
      <c r="A18" s="1042" t="s">
        <v>499</v>
      </c>
      <c r="B18" s="146" t="s">
        <v>1186</v>
      </c>
      <c r="C18" s="146" t="s">
        <v>1163</v>
      </c>
      <c r="D18" s="147" t="s">
        <v>1187</v>
      </c>
      <c r="E18" s="148">
        <v>2</v>
      </c>
      <c r="F18" s="148">
        <v>2</v>
      </c>
      <c r="G18" s="176">
        <f t="shared" si="0"/>
        <v>4</v>
      </c>
      <c r="H18" s="681" t="s">
        <v>3634</v>
      </c>
      <c r="I18" s="177"/>
      <c r="J18" s="719">
        <f t="shared" si="1"/>
        <v>0</v>
      </c>
      <c r="K18" s="417"/>
      <c r="L18" s="144"/>
      <c r="M18" s="144"/>
    </row>
    <row r="19" spans="1:13" s="139" customFormat="1" ht="15" customHeight="1" x14ac:dyDescent="0.25">
      <c r="A19" s="1042" t="s">
        <v>500</v>
      </c>
      <c r="B19" s="146" t="s">
        <v>1188</v>
      </c>
      <c r="C19" s="146" t="s">
        <v>1163</v>
      </c>
      <c r="D19" s="175" t="s">
        <v>1189</v>
      </c>
      <c r="E19" s="148">
        <v>0.25</v>
      </c>
      <c r="F19" s="148">
        <v>2</v>
      </c>
      <c r="G19" s="238">
        <f t="shared" si="0"/>
        <v>0.5</v>
      </c>
      <c r="H19" s="681"/>
      <c r="I19" s="177"/>
      <c r="J19" s="719">
        <f t="shared" si="1"/>
        <v>0</v>
      </c>
      <c r="K19" s="417"/>
      <c r="L19" s="144"/>
      <c r="M19" s="144"/>
    </row>
    <row r="20" spans="1:13" s="139" customFormat="1" ht="15" customHeight="1" x14ac:dyDescent="0.25">
      <c r="A20" s="1042" t="s">
        <v>501</v>
      </c>
      <c r="B20" s="146" t="s">
        <v>1190</v>
      </c>
      <c r="C20" s="146" t="s">
        <v>1163</v>
      </c>
      <c r="D20" s="175" t="s">
        <v>1191</v>
      </c>
      <c r="E20" s="148">
        <v>1</v>
      </c>
      <c r="F20" s="148">
        <v>2</v>
      </c>
      <c r="G20" s="176">
        <f t="shared" si="0"/>
        <v>2</v>
      </c>
      <c r="H20" s="681" t="s">
        <v>3633</v>
      </c>
      <c r="I20" s="177"/>
      <c r="J20" s="719">
        <f t="shared" si="1"/>
        <v>0</v>
      </c>
      <c r="K20" s="417"/>
      <c r="L20" s="144"/>
      <c r="M20" s="144"/>
    </row>
    <row r="21" spans="1:13" s="139" customFormat="1" ht="15" customHeight="1" x14ac:dyDescent="0.25">
      <c r="A21" s="1042" t="s">
        <v>502</v>
      </c>
      <c r="B21" s="146" t="s">
        <v>1192</v>
      </c>
      <c r="C21" s="146" t="s">
        <v>1163</v>
      </c>
      <c r="D21" s="175" t="s">
        <v>1168</v>
      </c>
      <c r="E21" s="148">
        <v>1</v>
      </c>
      <c r="F21" s="148">
        <v>2</v>
      </c>
      <c r="G21" s="176">
        <f t="shared" si="0"/>
        <v>2</v>
      </c>
      <c r="H21" s="681" t="s">
        <v>3633</v>
      </c>
      <c r="I21" s="177"/>
      <c r="J21" s="719">
        <f t="shared" si="1"/>
        <v>0</v>
      </c>
      <c r="K21" s="417"/>
      <c r="L21" s="144"/>
      <c r="M21" s="144"/>
    </row>
    <row r="22" spans="1:13" s="139" customFormat="1" ht="15" customHeight="1" x14ac:dyDescent="0.25">
      <c r="A22" s="1042" t="s">
        <v>503</v>
      </c>
      <c r="B22" s="146" t="s">
        <v>1193</v>
      </c>
      <c r="C22" s="146" t="s">
        <v>1163</v>
      </c>
      <c r="D22" s="175" t="s">
        <v>1194</v>
      </c>
      <c r="E22" s="148">
        <v>1</v>
      </c>
      <c r="F22" s="148">
        <v>2</v>
      </c>
      <c r="G22" s="176">
        <f t="shared" si="0"/>
        <v>2</v>
      </c>
      <c r="H22" s="681" t="s">
        <v>3633</v>
      </c>
      <c r="I22" s="177"/>
      <c r="J22" s="719">
        <f t="shared" si="1"/>
        <v>0</v>
      </c>
      <c r="K22" s="417"/>
      <c r="L22" s="144"/>
      <c r="M22" s="144"/>
    </row>
    <row r="23" spans="1:13" s="139" customFormat="1" ht="15" customHeight="1" x14ac:dyDescent="0.25">
      <c r="A23" s="1042" t="s">
        <v>504</v>
      </c>
      <c r="B23" s="146" t="s">
        <v>1195</v>
      </c>
      <c r="C23" s="146" t="s">
        <v>1163</v>
      </c>
      <c r="D23" s="175" t="s">
        <v>1196</v>
      </c>
      <c r="E23" s="148">
        <v>1</v>
      </c>
      <c r="F23" s="148">
        <v>2</v>
      </c>
      <c r="G23" s="176">
        <f t="shared" si="0"/>
        <v>2</v>
      </c>
      <c r="H23" s="681" t="s">
        <v>3633</v>
      </c>
      <c r="I23" s="177"/>
      <c r="J23" s="719">
        <f t="shared" si="1"/>
        <v>0</v>
      </c>
      <c r="K23" s="417"/>
      <c r="L23" s="144"/>
      <c r="M23" s="144"/>
    </row>
    <row r="24" spans="1:13" s="139" customFormat="1" ht="15" customHeight="1" x14ac:dyDescent="0.25">
      <c r="A24" s="1042" t="s">
        <v>505</v>
      </c>
      <c r="B24" s="146" t="s">
        <v>1197</v>
      </c>
      <c r="C24" s="146" t="s">
        <v>1163</v>
      </c>
      <c r="D24" s="175" t="s">
        <v>1198</v>
      </c>
      <c r="E24" s="148">
        <v>1</v>
      </c>
      <c r="F24" s="148">
        <v>2</v>
      </c>
      <c r="G24" s="176">
        <f t="shared" si="0"/>
        <v>2</v>
      </c>
      <c r="H24" s="681" t="s">
        <v>3633</v>
      </c>
      <c r="I24" s="177"/>
      <c r="J24" s="719">
        <f t="shared" si="1"/>
        <v>0</v>
      </c>
      <c r="K24" s="417"/>
      <c r="L24" s="144"/>
      <c r="M24" s="144"/>
    </row>
    <row r="25" spans="1:13" s="139" customFormat="1" ht="15" customHeight="1" x14ac:dyDescent="0.25">
      <c r="A25" s="1042" t="s">
        <v>506</v>
      </c>
      <c r="B25" s="146" t="s">
        <v>1199</v>
      </c>
      <c r="C25" s="146" t="s">
        <v>1163</v>
      </c>
      <c r="D25" s="175" t="s">
        <v>919</v>
      </c>
      <c r="E25" s="148">
        <v>1</v>
      </c>
      <c r="F25" s="148">
        <v>2</v>
      </c>
      <c r="G25" s="176">
        <f t="shared" si="0"/>
        <v>2</v>
      </c>
      <c r="H25" s="681" t="s">
        <v>3633</v>
      </c>
      <c r="I25" s="177"/>
      <c r="J25" s="719">
        <f t="shared" si="1"/>
        <v>0</v>
      </c>
      <c r="K25" s="417"/>
      <c r="L25" s="144"/>
      <c r="M25" s="144"/>
    </row>
    <row r="26" spans="1:13" s="139" customFormat="1" ht="15" customHeight="1" x14ac:dyDescent="0.25">
      <c r="A26" s="1042" t="s">
        <v>507</v>
      </c>
      <c r="B26" s="146" t="s">
        <v>1200</v>
      </c>
      <c r="C26" s="146" t="s">
        <v>1163</v>
      </c>
      <c r="D26" s="175" t="s">
        <v>1201</v>
      </c>
      <c r="E26" s="148">
        <v>1</v>
      </c>
      <c r="F26" s="148">
        <v>2</v>
      </c>
      <c r="G26" s="176">
        <f t="shared" si="0"/>
        <v>2</v>
      </c>
      <c r="H26" s="681" t="s">
        <v>3633</v>
      </c>
      <c r="I26" s="177"/>
      <c r="J26" s="719">
        <f t="shared" si="1"/>
        <v>0</v>
      </c>
      <c r="K26" s="417"/>
      <c r="L26" s="144"/>
      <c r="M26" s="144"/>
    </row>
    <row r="27" spans="1:13" s="139" customFormat="1" ht="15" customHeight="1" x14ac:dyDescent="0.25">
      <c r="A27" s="1042" t="s">
        <v>508</v>
      </c>
      <c r="B27" s="146" t="s">
        <v>1202</v>
      </c>
      <c r="C27" s="146" t="s">
        <v>1163</v>
      </c>
      <c r="D27" s="147" t="s">
        <v>1203</v>
      </c>
      <c r="E27" s="148">
        <v>1</v>
      </c>
      <c r="F27" s="148">
        <v>2</v>
      </c>
      <c r="G27" s="176">
        <f t="shared" si="0"/>
        <v>2</v>
      </c>
      <c r="H27" s="681" t="s">
        <v>3633</v>
      </c>
      <c r="I27" s="177"/>
      <c r="J27" s="719">
        <f t="shared" si="1"/>
        <v>0</v>
      </c>
      <c r="K27" s="417"/>
      <c r="L27" s="144"/>
      <c r="M27" s="144"/>
    </row>
    <row r="28" spans="1:13" s="139" customFormat="1" ht="15" customHeight="1" x14ac:dyDescent="0.25">
      <c r="A28" s="1065" t="s">
        <v>509</v>
      </c>
      <c r="B28" s="389" t="s">
        <v>1204</v>
      </c>
      <c r="C28" s="389" t="s">
        <v>1163</v>
      </c>
      <c r="D28" s="390" t="s">
        <v>1205</v>
      </c>
      <c r="E28" s="391">
        <v>1</v>
      </c>
      <c r="F28" s="391">
        <v>2</v>
      </c>
      <c r="G28" s="392">
        <f t="shared" si="0"/>
        <v>2</v>
      </c>
      <c r="H28" s="682" t="s">
        <v>3633</v>
      </c>
      <c r="I28" s="177"/>
      <c r="J28" s="719">
        <f t="shared" si="1"/>
        <v>0</v>
      </c>
      <c r="K28" s="417"/>
      <c r="L28" s="144"/>
      <c r="M28" s="144"/>
    </row>
    <row r="29" spans="1:13" s="139" customFormat="1" ht="15" customHeight="1" thickBot="1" x14ac:dyDescent="0.3">
      <c r="A29" s="1065" t="s">
        <v>510</v>
      </c>
      <c r="B29" s="389" t="s">
        <v>3026</v>
      </c>
      <c r="C29" s="389" t="s">
        <v>1163</v>
      </c>
      <c r="D29" s="390" t="s">
        <v>3387</v>
      </c>
      <c r="E29" s="391">
        <v>2</v>
      </c>
      <c r="F29" s="391">
        <v>2</v>
      </c>
      <c r="G29" s="392">
        <v>2</v>
      </c>
      <c r="H29" s="682" t="s">
        <v>3634</v>
      </c>
      <c r="I29" s="177"/>
      <c r="J29" s="719">
        <f t="shared" si="1"/>
        <v>0</v>
      </c>
      <c r="K29" s="417"/>
      <c r="L29" s="144"/>
      <c r="M29" s="144"/>
    </row>
    <row r="30" spans="1:13" s="139" customFormat="1" ht="15" customHeight="1" x14ac:dyDescent="0.25">
      <c r="A30" s="1090"/>
      <c r="B30" s="1800" t="s">
        <v>837</v>
      </c>
      <c r="C30" s="1800"/>
      <c r="D30" s="1800"/>
      <c r="E30" s="1800"/>
      <c r="F30" s="1800"/>
      <c r="G30" s="1800"/>
      <c r="H30" s="1800"/>
      <c r="I30" s="1800"/>
      <c r="J30" s="1801"/>
      <c r="K30" s="417"/>
      <c r="L30" s="144"/>
      <c r="M30" s="144"/>
    </row>
    <row r="31" spans="1:13" s="139" customFormat="1" ht="15" customHeight="1" x14ac:dyDescent="0.25">
      <c r="A31" s="972" t="s">
        <v>511</v>
      </c>
      <c r="B31" s="381" t="s">
        <v>910</v>
      </c>
      <c r="C31" s="1802" t="s">
        <v>2581</v>
      </c>
      <c r="D31" s="274" t="s">
        <v>181</v>
      </c>
      <c r="E31" s="368">
        <v>2</v>
      </c>
      <c r="F31" s="393">
        <v>2</v>
      </c>
      <c r="G31" s="368">
        <f>F31*E31</f>
        <v>4</v>
      </c>
      <c r="H31" s="451" t="s">
        <v>3634</v>
      </c>
      <c r="I31" s="177"/>
      <c r="J31" s="713">
        <f t="shared" si="1"/>
        <v>0</v>
      </c>
      <c r="K31" s="417"/>
      <c r="L31" s="144"/>
      <c r="M31" s="144"/>
    </row>
    <row r="32" spans="1:13" s="139" customFormat="1" ht="15" customHeight="1" x14ac:dyDescent="0.25">
      <c r="A32" s="972" t="s">
        <v>512</v>
      </c>
      <c r="B32" s="381" t="s">
        <v>912</v>
      </c>
      <c r="C32" s="1802"/>
      <c r="D32" s="274" t="s">
        <v>182</v>
      </c>
      <c r="E32" s="368">
        <v>2</v>
      </c>
      <c r="F32" s="393">
        <v>2</v>
      </c>
      <c r="G32" s="368">
        <f t="shared" ref="G32:G52" si="2">F32*E32</f>
        <v>4</v>
      </c>
      <c r="H32" s="451" t="s">
        <v>3634</v>
      </c>
      <c r="I32" s="177"/>
      <c r="J32" s="719">
        <f t="shared" si="1"/>
        <v>0</v>
      </c>
      <c r="K32" s="417"/>
      <c r="L32" s="144"/>
      <c r="M32" s="144"/>
    </row>
    <row r="33" spans="1:13" s="139" customFormat="1" ht="15" customHeight="1" x14ac:dyDescent="0.25">
      <c r="A33" s="799" t="s">
        <v>513</v>
      </c>
      <c r="B33" s="381" t="s">
        <v>913</v>
      </c>
      <c r="C33" s="1802"/>
      <c r="D33" s="384" t="s">
        <v>184</v>
      </c>
      <c r="E33" s="385">
        <v>2</v>
      </c>
      <c r="F33" s="385">
        <v>2</v>
      </c>
      <c r="G33" s="385">
        <f t="shared" si="2"/>
        <v>4</v>
      </c>
      <c r="H33" s="451" t="s">
        <v>3634</v>
      </c>
      <c r="I33" s="177"/>
      <c r="J33" s="719">
        <f t="shared" si="1"/>
        <v>0</v>
      </c>
      <c r="K33" s="417"/>
      <c r="L33" s="144"/>
      <c r="M33" s="144"/>
    </row>
    <row r="34" spans="1:13" s="139" customFormat="1" ht="15" customHeight="1" x14ac:dyDescent="0.25">
      <c r="A34" s="799" t="s">
        <v>514</v>
      </c>
      <c r="B34" s="381" t="s">
        <v>914</v>
      </c>
      <c r="C34" s="1802"/>
      <c r="D34" s="386" t="s">
        <v>2582</v>
      </c>
      <c r="E34" s="385">
        <v>2</v>
      </c>
      <c r="F34" s="385">
        <v>2</v>
      </c>
      <c r="G34" s="385">
        <f t="shared" si="2"/>
        <v>4</v>
      </c>
      <c r="H34" s="451" t="s">
        <v>3634</v>
      </c>
      <c r="I34" s="177"/>
      <c r="J34" s="719">
        <f t="shared" si="1"/>
        <v>0</v>
      </c>
      <c r="K34" s="417"/>
      <c r="L34" s="144"/>
      <c r="M34" s="144"/>
    </row>
    <row r="35" spans="1:13" s="139" customFormat="1" ht="15" customHeight="1" x14ac:dyDescent="0.25">
      <c r="A35" s="799" t="s">
        <v>515</v>
      </c>
      <c r="B35" s="381" t="s">
        <v>916</v>
      </c>
      <c r="C35" s="1802"/>
      <c r="D35" s="386" t="s">
        <v>187</v>
      </c>
      <c r="E35" s="385">
        <v>2</v>
      </c>
      <c r="F35" s="385">
        <v>2</v>
      </c>
      <c r="G35" s="385">
        <f t="shared" si="2"/>
        <v>4</v>
      </c>
      <c r="H35" s="451" t="s">
        <v>3634</v>
      </c>
      <c r="I35" s="177"/>
      <c r="J35" s="719">
        <f t="shared" si="1"/>
        <v>0</v>
      </c>
      <c r="K35" s="417"/>
      <c r="L35" s="144"/>
      <c r="M35" s="144"/>
    </row>
    <row r="36" spans="1:13" s="139" customFormat="1" ht="15" customHeight="1" x14ac:dyDescent="0.25">
      <c r="A36" s="799" t="s">
        <v>516</v>
      </c>
      <c r="B36" s="381" t="s">
        <v>917</v>
      </c>
      <c r="C36" s="1802"/>
      <c r="D36" s="386" t="s">
        <v>188</v>
      </c>
      <c r="E36" s="385">
        <v>2</v>
      </c>
      <c r="F36" s="385">
        <v>2</v>
      </c>
      <c r="G36" s="385">
        <f t="shared" si="2"/>
        <v>4</v>
      </c>
      <c r="H36" s="451" t="s">
        <v>3634</v>
      </c>
      <c r="I36" s="177"/>
      <c r="J36" s="719">
        <f t="shared" si="1"/>
        <v>0</v>
      </c>
      <c r="K36" s="417"/>
      <c r="L36" s="144"/>
      <c r="M36" s="144"/>
    </row>
    <row r="37" spans="1:13" s="139" customFormat="1" ht="15" customHeight="1" x14ac:dyDescent="0.25">
      <c r="A37" s="799" t="s">
        <v>517</v>
      </c>
      <c r="B37" s="381" t="s">
        <v>918</v>
      </c>
      <c r="C37" s="1802"/>
      <c r="D37" s="386" t="s">
        <v>919</v>
      </c>
      <c r="E37" s="385">
        <v>2</v>
      </c>
      <c r="F37" s="385">
        <v>2</v>
      </c>
      <c r="G37" s="385">
        <f t="shared" si="2"/>
        <v>4</v>
      </c>
      <c r="H37" s="451" t="s">
        <v>3634</v>
      </c>
      <c r="I37" s="177"/>
      <c r="J37" s="719">
        <f t="shared" si="1"/>
        <v>0</v>
      </c>
      <c r="K37" s="417"/>
      <c r="L37" s="144"/>
      <c r="M37" s="144"/>
    </row>
    <row r="38" spans="1:13" s="139" customFormat="1" ht="15" customHeight="1" x14ac:dyDescent="0.25">
      <c r="A38" s="799" t="s">
        <v>518</v>
      </c>
      <c r="B38" s="381" t="s">
        <v>920</v>
      </c>
      <c r="C38" s="1802"/>
      <c r="D38" s="386" t="s">
        <v>192</v>
      </c>
      <c r="E38" s="385">
        <v>2</v>
      </c>
      <c r="F38" s="385">
        <v>2</v>
      </c>
      <c r="G38" s="385">
        <f t="shared" si="2"/>
        <v>4</v>
      </c>
      <c r="H38" s="451" t="s">
        <v>3634</v>
      </c>
      <c r="I38" s="177"/>
      <c r="J38" s="719">
        <f t="shared" si="1"/>
        <v>0</v>
      </c>
      <c r="K38" s="417"/>
      <c r="L38" s="144"/>
      <c r="M38" s="144"/>
    </row>
    <row r="39" spans="1:13" s="139" customFormat="1" ht="15" customHeight="1" x14ac:dyDescent="0.25">
      <c r="A39" s="799" t="s">
        <v>519</v>
      </c>
      <c r="B39" s="381" t="s">
        <v>921</v>
      </c>
      <c r="C39" s="1802"/>
      <c r="D39" s="386" t="s">
        <v>195</v>
      </c>
      <c r="E39" s="385">
        <v>2</v>
      </c>
      <c r="F39" s="385">
        <v>2</v>
      </c>
      <c r="G39" s="385">
        <f t="shared" si="2"/>
        <v>4</v>
      </c>
      <c r="H39" s="451" t="s">
        <v>3634</v>
      </c>
      <c r="I39" s="177"/>
      <c r="J39" s="719">
        <f t="shared" si="1"/>
        <v>0</v>
      </c>
      <c r="K39" s="417"/>
      <c r="L39" s="144"/>
      <c r="M39" s="144"/>
    </row>
    <row r="40" spans="1:13" s="139" customFormat="1" ht="15" customHeight="1" x14ac:dyDescent="0.25">
      <c r="A40" s="799" t="s">
        <v>520</v>
      </c>
      <c r="B40" s="381" t="s">
        <v>922</v>
      </c>
      <c r="C40" s="1802"/>
      <c r="D40" s="386" t="s">
        <v>196</v>
      </c>
      <c r="E40" s="385">
        <v>2</v>
      </c>
      <c r="F40" s="385">
        <v>2</v>
      </c>
      <c r="G40" s="385">
        <f t="shared" si="2"/>
        <v>4</v>
      </c>
      <c r="H40" s="451" t="s">
        <v>3634</v>
      </c>
      <c r="I40" s="177"/>
      <c r="J40" s="719">
        <f t="shared" si="1"/>
        <v>0</v>
      </c>
      <c r="K40" s="417"/>
      <c r="L40" s="144"/>
      <c r="M40" s="144"/>
    </row>
    <row r="41" spans="1:13" s="139" customFormat="1" ht="15" customHeight="1" x14ac:dyDescent="0.25">
      <c r="A41" s="799" t="s">
        <v>521</v>
      </c>
      <c r="B41" s="381" t="s">
        <v>923</v>
      </c>
      <c r="C41" s="1802"/>
      <c r="D41" s="386" t="s">
        <v>924</v>
      </c>
      <c r="E41" s="385">
        <v>2</v>
      </c>
      <c r="F41" s="385">
        <v>2</v>
      </c>
      <c r="G41" s="385">
        <f t="shared" si="2"/>
        <v>4</v>
      </c>
      <c r="H41" s="451" t="s">
        <v>3634</v>
      </c>
      <c r="I41" s="177"/>
      <c r="J41" s="719">
        <f t="shared" si="1"/>
        <v>0</v>
      </c>
      <c r="K41" s="417"/>
      <c r="L41" s="144"/>
      <c r="M41" s="144"/>
    </row>
    <row r="42" spans="1:13" s="139" customFormat="1" ht="15" customHeight="1" x14ac:dyDescent="0.25">
      <c r="A42" s="799" t="s">
        <v>522</v>
      </c>
      <c r="B42" s="381" t="s">
        <v>925</v>
      </c>
      <c r="C42" s="1802"/>
      <c r="D42" s="386" t="s">
        <v>198</v>
      </c>
      <c r="E42" s="385">
        <v>2</v>
      </c>
      <c r="F42" s="385">
        <v>2</v>
      </c>
      <c r="G42" s="385">
        <f t="shared" si="2"/>
        <v>4</v>
      </c>
      <c r="H42" s="451" t="s">
        <v>3634</v>
      </c>
      <c r="I42" s="177"/>
      <c r="J42" s="719">
        <f t="shared" si="1"/>
        <v>0</v>
      </c>
      <c r="K42" s="417"/>
      <c r="L42" s="144"/>
      <c r="M42" s="144"/>
    </row>
    <row r="43" spans="1:13" s="139" customFormat="1" ht="15" customHeight="1" x14ac:dyDescent="0.25">
      <c r="A43" s="799" t="s">
        <v>523</v>
      </c>
      <c r="B43" s="381" t="s">
        <v>927</v>
      </c>
      <c r="C43" s="1802"/>
      <c r="D43" s="386" t="s">
        <v>928</v>
      </c>
      <c r="E43" s="385">
        <v>2</v>
      </c>
      <c r="F43" s="385">
        <v>2</v>
      </c>
      <c r="G43" s="385">
        <f t="shared" si="2"/>
        <v>4</v>
      </c>
      <c r="H43" s="451" t="s">
        <v>3634</v>
      </c>
      <c r="I43" s="177"/>
      <c r="J43" s="719">
        <f t="shared" si="1"/>
        <v>0</v>
      </c>
      <c r="K43" s="417"/>
      <c r="L43" s="144"/>
      <c r="M43" s="144"/>
    </row>
    <row r="44" spans="1:13" s="139" customFormat="1" ht="15" customHeight="1" x14ac:dyDescent="0.25">
      <c r="A44" s="799" t="s">
        <v>524</v>
      </c>
      <c r="B44" s="381" t="s">
        <v>929</v>
      </c>
      <c r="C44" s="1802"/>
      <c r="D44" s="386" t="s">
        <v>199</v>
      </c>
      <c r="E44" s="385">
        <v>1</v>
      </c>
      <c r="F44" s="385">
        <v>2</v>
      </c>
      <c r="G44" s="385">
        <f t="shared" si="2"/>
        <v>2</v>
      </c>
      <c r="H44" s="451" t="s">
        <v>3633</v>
      </c>
      <c r="I44" s="177"/>
      <c r="J44" s="719">
        <f t="shared" si="1"/>
        <v>0</v>
      </c>
      <c r="K44" s="417"/>
      <c r="L44" s="144"/>
      <c r="M44" s="144"/>
    </row>
    <row r="45" spans="1:13" s="139" customFormat="1" ht="15" customHeight="1" x14ac:dyDescent="0.25">
      <c r="A45" s="799" t="s">
        <v>525</v>
      </c>
      <c r="B45" s="381" t="s">
        <v>930</v>
      </c>
      <c r="C45" s="1802"/>
      <c r="D45" s="386" t="s">
        <v>1189</v>
      </c>
      <c r="E45" s="385">
        <v>0.25</v>
      </c>
      <c r="F45" s="385">
        <v>2</v>
      </c>
      <c r="G45" s="385">
        <f t="shared" si="2"/>
        <v>0.5</v>
      </c>
      <c r="H45" s="451"/>
      <c r="I45" s="177"/>
      <c r="J45" s="719">
        <f t="shared" si="1"/>
        <v>0</v>
      </c>
      <c r="K45" s="417"/>
      <c r="L45" s="144"/>
      <c r="M45" s="144"/>
    </row>
    <row r="46" spans="1:13" s="139" customFormat="1" ht="15" customHeight="1" x14ac:dyDescent="0.25">
      <c r="A46" s="799" t="s">
        <v>526</v>
      </c>
      <c r="B46" s="381" t="s">
        <v>931</v>
      </c>
      <c r="C46" s="1802"/>
      <c r="D46" s="386" t="s">
        <v>200</v>
      </c>
      <c r="E46" s="385">
        <v>2</v>
      </c>
      <c r="F46" s="385">
        <v>2</v>
      </c>
      <c r="G46" s="385">
        <f t="shared" si="2"/>
        <v>4</v>
      </c>
      <c r="H46" s="451" t="s">
        <v>3634</v>
      </c>
      <c r="I46" s="177"/>
      <c r="J46" s="719">
        <f t="shared" si="1"/>
        <v>0</v>
      </c>
      <c r="K46" s="417"/>
      <c r="L46" s="144"/>
      <c r="M46" s="144"/>
    </row>
    <row r="47" spans="1:13" s="139" customFormat="1" ht="15" customHeight="1" x14ac:dyDescent="0.25">
      <c r="A47" s="799" t="s">
        <v>527</v>
      </c>
      <c r="B47" s="381" t="s">
        <v>932</v>
      </c>
      <c r="C47" s="1802"/>
      <c r="D47" s="386" t="s">
        <v>202</v>
      </c>
      <c r="E47" s="385">
        <v>2</v>
      </c>
      <c r="F47" s="385">
        <v>2</v>
      </c>
      <c r="G47" s="385">
        <f t="shared" si="2"/>
        <v>4</v>
      </c>
      <c r="H47" s="451" t="s">
        <v>3634</v>
      </c>
      <c r="I47" s="177"/>
      <c r="J47" s="719">
        <f t="shared" si="1"/>
        <v>0</v>
      </c>
      <c r="K47" s="417"/>
      <c r="L47" s="144"/>
      <c r="M47" s="144"/>
    </row>
    <row r="48" spans="1:13" s="139" customFormat="1" ht="15" customHeight="1" x14ac:dyDescent="0.25">
      <c r="A48" s="799" t="s">
        <v>528</v>
      </c>
      <c r="B48" s="381" t="s">
        <v>933</v>
      </c>
      <c r="C48" s="1802"/>
      <c r="D48" s="386" t="s">
        <v>203</v>
      </c>
      <c r="E48" s="385">
        <v>2</v>
      </c>
      <c r="F48" s="385">
        <v>2</v>
      </c>
      <c r="G48" s="385">
        <f t="shared" si="2"/>
        <v>4</v>
      </c>
      <c r="H48" s="451" t="s">
        <v>3634</v>
      </c>
      <c r="I48" s="177"/>
      <c r="J48" s="719">
        <f t="shared" si="1"/>
        <v>0</v>
      </c>
      <c r="K48" s="417"/>
      <c r="L48" s="144"/>
      <c r="M48" s="144"/>
    </row>
    <row r="49" spans="1:14" s="139" customFormat="1" ht="15" customHeight="1" x14ac:dyDescent="0.25">
      <c r="A49" s="799" t="s">
        <v>529</v>
      </c>
      <c r="B49" s="381" t="s">
        <v>934</v>
      </c>
      <c r="C49" s="1802"/>
      <c r="D49" s="386" t="s">
        <v>189</v>
      </c>
      <c r="E49" s="385">
        <v>2</v>
      </c>
      <c r="F49" s="385">
        <v>2</v>
      </c>
      <c r="G49" s="385">
        <f t="shared" si="2"/>
        <v>4</v>
      </c>
      <c r="H49" s="451" t="s">
        <v>3634</v>
      </c>
      <c r="I49" s="177"/>
      <c r="J49" s="719">
        <f t="shared" si="1"/>
        <v>0</v>
      </c>
      <c r="K49" s="417"/>
      <c r="L49" s="144"/>
      <c r="M49" s="144"/>
    </row>
    <row r="50" spans="1:14" s="139" customFormat="1" ht="15" customHeight="1" x14ac:dyDescent="0.25">
      <c r="A50" s="799" t="s">
        <v>530</v>
      </c>
      <c r="B50" s="381" t="s">
        <v>935</v>
      </c>
      <c r="C50" s="1802"/>
      <c r="D50" s="386" t="s">
        <v>207</v>
      </c>
      <c r="E50" s="385">
        <v>2</v>
      </c>
      <c r="F50" s="385">
        <v>2</v>
      </c>
      <c r="G50" s="385">
        <f t="shared" si="2"/>
        <v>4</v>
      </c>
      <c r="H50" s="451" t="s">
        <v>3634</v>
      </c>
      <c r="I50" s="177"/>
      <c r="J50" s="719">
        <f t="shared" si="1"/>
        <v>0</v>
      </c>
      <c r="K50" s="417"/>
      <c r="L50" s="144"/>
      <c r="M50" s="144"/>
    </row>
    <row r="51" spans="1:14" s="139" customFormat="1" ht="15" customHeight="1" x14ac:dyDescent="0.25">
      <c r="A51" s="799" t="s">
        <v>531</v>
      </c>
      <c r="B51" s="381" t="s">
        <v>937</v>
      </c>
      <c r="C51" s="1802"/>
      <c r="D51" s="274" t="s">
        <v>2583</v>
      </c>
      <c r="E51" s="368">
        <v>2</v>
      </c>
      <c r="F51" s="393">
        <v>2</v>
      </c>
      <c r="G51" s="368">
        <f t="shared" si="2"/>
        <v>4</v>
      </c>
      <c r="H51" s="451" t="s">
        <v>3634</v>
      </c>
      <c r="I51" s="177"/>
      <c r="J51" s="719">
        <f t="shared" si="1"/>
        <v>0</v>
      </c>
      <c r="K51" s="417"/>
      <c r="L51" s="144"/>
      <c r="M51" s="144"/>
    </row>
    <row r="52" spans="1:14" s="139" customFormat="1" ht="15" customHeight="1" x14ac:dyDescent="0.25">
      <c r="A52" s="799" t="s">
        <v>532</v>
      </c>
      <c r="B52" s="477" t="s">
        <v>937</v>
      </c>
      <c r="C52" s="1695"/>
      <c r="D52" s="280" t="s">
        <v>942</v>
      </c>
      <c r="E52" s="478">
        <v>2</v>
      </c>
      <c r="F52" s="479">
        <v>2</v>
      </c>
      <c r="G52" s="478">
        <f t="shared" si="2"/>
        <v>4</v>
      </c>
      <c r="H52" s="675" t="s">
        <v>3634</v>
      </c>
      <c r="I52" s="177"/>
      <c r="J52" s="719">
        <f t="shared" si="1"/>
        <v>0</v>
      </c>
      <c r="K52" s="417"/>
      <c r="L52" s="144"/>
      <c r="M52" s="144"/>
    </row>
    <row r="53" spans="1:14" s="139" customFormat="1" ht="15" customHeight="1" thickBot="1" x14ac:dyDescent="0.3">
      <c r="A53" s="799" t="s">
        <v>533</v>
      </c>
      <c r="B53" s="394" t="s">
        <v>939</v>
      </c>
      <c r="C53" s="1803"/>
      <c r="D53" s="331" t="s">
        <v>3387</v>
      </c>
      <c r="E53" s="369">
        <v>2</v>
      </c>
      <c r="F53" s="395">
        <v>2</v>
      </c>
      <c r="G53" s="369">
        <f>F53*E53</f>
        <v>4</v>
      </c>
      <c r="H53" s="452" t="s">
        <v>3634</v>
      </c>
      <c r="I53" s="177"/>
      <c r="J53" s="719">
        <f t="shared" si="1"/>
        <v>0</v>
      </c>
      <c r="K53" s="417"/>
      <c r="L53" s="144"/>
      <c r="M53" s="144"/>
    </row>
    <row r="54" spans="1:14" s="139" customFormat="1" ht="15" customHeight="1" thickBot="1" x14ac:dyDescent="0.3">
      <c r="A54" s="1090"/>
      <c r="B54" s="1800" t="s">
        <v>802</v>
      </c>
      <c r="C54" s="1800"/>
      <c r="D54" s="1800"/>
      <c r="E54" s="1800"/>
      <c r="F54" s="1800"/>
      <c r="G54" s="1800"/>
      <c r="H54" s="1800"/>
      <c r="I54" s="1800"/>
      <c r="J54" s="1801"/>
      <c r="K54" s="417"/>
      <c r="L54" s="144"/>
      <c r="M54" s="144"/>
    </row>
    <row r="55" spans="1:14" s="139" customFormat="1" ht="15" customHeight="1" x14ac:dyDescent="0.25">
      <c r="A55" s="792" t="s">
        <v>532</v>
      </c>
      <c r="B55" s="793" t="s">
        <v>803</v>
      </c>
      <c r="C55" s="1804" t="s">
        <v>2584</v>
      </c>
      <c r="D55" s="794" t="s">
        <v>805</v>
      </c>
      <c r="E55" s="795">
        <v>2</v>
      </c>
      <c r="F55" s="795">
        <v>1</v>
      </c>
      <c r="G55" s="795">
        <f t="shared" ref="G55:G63" si="3">F55*E55</f>
        <v>2</v>
      </c>
      <c r="H55" s="796" t="s">
        <v>3634</v>
      </c>
      <c r="I55" s="797"/>
      <c r="J55" s="798">
        <f t="shared" si="1"/>
        <v>0</v>
      </c>
      <c r="K55" s="417"/>
      <c r="L55" s="144"/>
      <c r="M55" s="144"/>
    </row>
    <row r="56" spans="1:14" s="139" customFormat="1" ht="15" customHeight="1" x14ac:dyDescent="0.25">
      <c r="A56" s="799" t="s">
        <v>533</v>
      </c>
      <c r="B56" s="396" t="s">
        <v>806</v>
      </c>
      <c r="C56" s="1802"/>
      <c r="D56" s="274" t="s">
        <v>2585</v>
      </c>
      <c r="E56" s="368">
        <v>2</v>
      </c>
      <c r="F56" s="368">
        <v>1</v>
      </c>
      <c r="G56" s="368">
        <f t="shared" si="3"/>
        <v>2</v>
      </c>
      <c r="H56" s="451" t="s">
        <v>3634</v>
      </c>
      <c r="I56" s="177"/>
      <c r="J56" s="719">
        <f t="shared" si="1"/>
        <v>0</v>
      </c>
      <c r="K56" s="417"/>
      <c r="L56" s="144"/>
      <c r="M56" s="144"/>
    </row>
    <row r="57" spans="1:14" s="139" customFormat="1" ht="15" customHeight="1" x14ac:dyDescent="0.25">
      <c r="A57" s="800" t="s">
        <v>534</v>
      </c>
      <c r="B57" s="396" t="s">
        <v>808</v>
      </c>
      <c r="C57" s="1802"/>
      <c r="D57" s="274" t="s">
        <v>809</v>
      </c>
      <c r="E57" s="368">
        <v>2</v>
      </c>
      <c r="F57" s="368">
        <v>1</v>
      </c>
      <c r="G57" s="368">
        <f t="shared" si="3"/>
        <v>2</v>
      </c>
      <c r="H57" s="451" t="s">
        <v>3634</v>
      </c>
      <c r="I57" s="177"/>
      <c r="J57" s="719">
        <f t="shared" si="1"/>
        <v>0</v>
      </c>
      <c r="K57" s="417"/>
      <c r="L57" s="144"/>
      <c r="M57" s="144"/>
    </row>
    <row r="58" spans="1:14" s="139" customFormat="1" ht="15" customHeight="1" x14ac:dyDescent="0.25">
      <c r="A58" s="799" t="s">
        <v>535</v>
      </c>
      <c r="B58" s="396" t="s">
        <v>812</v>
      </c>
      <c r="C58" s="1802"/>
      <c r="D58" s="274" t="s">
        <v>813</v>
      </c>
      <c r="E58" s="368">
        <v>2</v>
      </c>
      <c r="F58" s="368">
        <v>1</v>
      </c>
      <c r="G58" s="368">
        <f t="shared" si="3"/>
        <v>2</v>
      </c>
      <c r="H58" s="451" t="s">
        <v>3634</v>
      </c>
      <c r="I58" s="177"/>
      <c r="J58" s="719">
        <f t="shared" si="1"/>
        <v>0</v>
      </c>
      <c r="K58" s="417"/>
      <c r="L58" s="144"/>
      <c r="M58" s="144"/>
    </row>
    <row r="59" spans="1:14" s="139" customFormat="1" ht="15" customHeight="1" x14ac:dyDescent="0.25">
      <c r="A59" s="800" t="s">
        <v>536</v>
      </c>
      <c r="B59" s="396" t="s">
        <v>814</v>
      </c>
      <c r="C59" s="1802"/>
      <c r="D59" s="274" t="s">
        <v>159</v>
      </c>
      <c r="E59" s="368">
        <v>2</v>
      </c>
      <c r="F59" s="368">
        <v>1</v>
      </c>
      <c r="G59" s="368">
        <f t="shared" si="3"/>
        <v>2</v>
      </c>
      <c r="H59" s="451" t="s">
        <v>3634</v>
      </c>
      <c r="I59" s="177"/>
      <c r="J59" s="719">
        <f t="shared" si="1"/>
        <v>0</v>
      </c>
      <c r="K59" s="417"/>
      <c r="L59" s="144"/>
      <c r="M59" s="144"/>
    </row>
    <row r="60" spans="1:14" s="139" customFormat="1" ht="15" customHeight="1" x14ac:dyDescent="0.25">
      <c r="A60" s="799" t="s">
        <v>537</v>
      </c>
      <c r="B60" s="396" t="s">
        <v>815</v>
      </c>
      <c r="C60" s="1802"/>
      <c r="D60" s="274" t="s">
        <v>816</v>
      </c>
      <c r="E60" s="368">
        <v>2</v>
      </c>
      <c r="F60" s="368">
        <v>1</v>
      </c>
      <c r="G60" s="368">
        <f t="shared" si="3"/>
        <v>2</v>
      </c>
      <c r="H60" s="451" t="s">
        <v>3634</v>
      </c>
      <c r="I60" s="177"/>
      <c r="J60" s="719">
        <f t="shared" si="1"/>
        <v>0</v>
      </c>
      <c r="K60" s="417"/>
      <c r="L60" s="144"/>
      <c r="M60" s="144"/>
    </row>
    <row r="61" spans="1:14" s="139" customFormat="1" ht="15" customHeight="1" x14ac:dyDescent="0.25">
      <c r="A61" s="800" t="s">
        <v>538</v>
      </c>
      <c r="B61" s="396" t="s">
        <v>823</v>
      </c>
      <c r="C61" s="1802"/>
      <c r="D61" s="274" t="s">
        <v>824</v>
      </c>
      <c r="E61" s="368">
        <v>2</v>
      </c>
      <c r="F61" s="368">
        <v>1</v>
      </c>
      <c r="G61" s="368">
        <f t="shared" si="3"/>
        <v>2</v>
      </c>
      <c r="H61" s="451" t="s">
        <v>3634</v>
      </c>
      <c r="I61" s="177"/>
      <c r="J61" s="719">
        <f t="shared" si="1"/>
        <v>0</v>
      </c>
      <c r="K61" s="417"/>
      <c r="L61" s="144"/>
      <c r="M61" s="144"/>
    </row>
    <row r="62" spans="1:14" s="139" customFormat="1" ht="15" customHeight="1" x14ac:dyDescent="0.25">
      <c r="A62" s="801" t="s">
        <v>539</v>
      </c>
      <c r="B62" s="396" t="s">
        <v>825</v>
      </c>
      <c r="C62" s="1695"/>
      <c r="D62" s="280" t="s">
        <v>826</v>
      </c>
      <c r="E62" s="478">
        <v>2</v>
      </c>
      <c r="F62" s="478">
        <v>1</v>
      </c>
      <c r="G62" s="368">
        <f t="shared" si="3"/>
        <v>2</v>
      </c>
      <c r="H62" s="776" t="s">
        <v>3634</v>
      </c>
      <c r="I62" s="177"/>
      <c r="J62" s="719">
        <f t="shared" ref="J62" si="4">ROUND(I62,2)*G62</f>
        <v>0</v>
      </c>
      <c r="K62" s="417"/>
      <c r="L62" s="144"/>
      <c r="M62" s="144"/>
    </row>
    <row r="63" spans="1:14" s="139" customFormat="1" ht="15" customHeight="1" thickBot="1" x14ac:dyDescent="0.3">
      <c r="A63" s="802" t="s">
        <v>540</v>
      </c>
      <c r="B63" s="394" t="s">
        <v>4183</v>
      </c>
      <c r="C63" s="1803"/>
      <c r="D63" s="803" t="s">
        <v>1189</v>
      </c>
      <c r="E63" s="804">
        <v>0.25</v>
      </c>
      <c r="F63" s="805">
        <v>1</v>
      </c>
      <c r="G63" s="369">
        <f t="shared" si="3"/>
        <v>0.25</v>
      </c>
      <c r="H63" s="452"/>
      <c r="I63" s="712"/>
      <c r="J63" s="806">
        <f>ROUND(I63,2)*G63</f>
        <v>0</v>
      </c>
      <c r="K63" s="417"/>
      <c r="L63" s="144"/>
      <c r="M63" s="144"/>
    </row>
    <row r="64" spans="1:14" s="139" customFormat="1" ht="15" customHeight="1" x14ac:dyDescent="0.25">
      <c r="A64" s="886"/>
      <c r="B64" s="1556" t="s">
        <v>4338</v>
      </c>
      <c r="C64" s="1556"/>
      <c r="D64" s="1556"/>
      <c r="E64" s="1556"/>
      <c r="F64" s="1556"/>
      <c r="G64" s="1556"/>
      <c r="H64" s="1556"/>
      <c r="I64" s="1556"/>
      <c r="J64" s="1557"/>
      <c r="K64" s="418"/>
      <c r="L64" s="155"/>
      <c r="M64" s="155"/>
      <c r="N64" s="180"/>
    </row>
    <row r="65" spans="1:11" s="181" customFormat="1" ht="39" thickBot="1" x14ac:dyDescent="0.25">
      <c r="A65" s="867" t="s">
        <v>541</v>
      </c>
      <c r="B65" s="1569" t="s">
        <v>4339</v>
      </c>
      <c r="C65" s="1569"/>
      <c r="D65" s="399" t="s">
        <v>4340</v>
      </c>
      <c r="E65" s="403">
        <v>2</v>
      </c>
      <c r="F65" s="471">
        <v>1</v>
      </c>
      <c r="G65" s="753">
        <f>E65*F65</f>
        <v>2</v>
      </c>
      <c r="H65" s="1397" t="s">
        <v>3634</v>
      </c>
      <c r="I65" s="1380"/>
      <c r="J65" s="1381">
        <f>F65*G65*ROUND(I65, 2)</f>
        <v>0</v>
      </c>
      <c r="K65" s="185"/>
    </row>
    <row r="66" spans="1:11" s="181" customFormat="1" ht="15" customHeight="1" thickBot="1" x14ac:dyDescent="0.25">
      <c r="A66" s="139"/>
      <c r="B66" s="139"/>
      <c r="C66" s="139"/>
      <c r="D66" s="139"/>
      <c r="E66" s="178"/>
      <c r="F66" s="178"/>
      <c r="G66" s="153"/>
      <c r="H66" s="179"/>
      <c r="I66" s="823" t="s">
        <v>76</v>
      </c>
      <c r="J66" s="824">
        <f>SUM(J6:J29,J31:J53,J55:J63,J65)</f>
        <v>0</v>
      </c>
      <c r="K66" s="183"/>
    </row>
    <row r="67" spans="1:11" x14ac:dyDescent="0.25">
      <c r="A67" s="181"/>
      <c r="B67" s="181"/>
      <c r="C67" s="181"/>
      <c r="D67" s="181"/>
      <c r="E67" s="182"/>
      <c r="F67" s="182"/>
      <c r="G67" s="183"/>
      <c r="H67" s="184"/>
      <c r="I67" s="183"/>
      <c r="J67" s="183"/>
    </row>
    <row r="68" spans="1:11" x14ac:dyDescent="0.25">
      <c r="A68" s="186"/>
      <c r="B68" s="186"/>
      <c r="C68" s="181"/>
      <c r="D68" s="181"/>
      <c r="E68" s="182"/>
      <c r="F68" s="182"/>
      <c r="G68" s="183"/>
      <c r="H68" s="184"/>
      <c r="I68" s="183"/>
      <c r="J68" s="183"/>
    </row>
    <row r="69" spans="1:11" x14ac:dyDescent="0.25">
      <c r="A69" s="158"/>
      <c r="B69" s="158"/>
      <c r="C69" s="187"/>
      <c r="D69" s="158"/>
      <c r="E69" s="158"/>
      <c r="F69" s="158"/>
      <c r="G69" s="159"/>
    </row>
    <row r="70" spans="1:11" x14ac:dyDescent="0.25">
      <c r="A70" s="158"/>
      <c r="B70" s="158"/>
      <c r="C70" s="187"/>
      <c r="D70" s="158"/>
      <c r="E70" s="158"/>
      <c r="F70" s="158"/>
      <c r="G70" s="188"/>
    </row>
    <row r="71" spans="1:11" x14ac:dyDescent="0.25">
      <c r="A71" s="158"/>
      <c r="B71" s="158"/>
      <c r="C71" s="187"/>
      <c r="D71" s="158"/>
      <c r="E71" s="158"/>
      <c r="F71" s="158"/>
      <c r="G71" s="188"/>
    </row>
    <row r="72" spans="1:11" x14ac:dyDescent="0.25">
      <c r="A72" s="158"/>
      <c r="B72" s="158"/>
      <c r="C72" s="187"/>
      <c r="D72" s="158"/>
      <c r="E72" s="158"/>
      <c r="F72" s="158"/>
      <c r="G72" s="188"/>
    </row>
    <row r="73" spans="1:11" x14ac:dyDescent="0.25">
      <c r="A73" s="158"/>
      <c r="B73" s="158"/>
      <c r="C73" s="187"/>
      <c r="D73" s="158"/>
      <c r="E73" s="158"/>
      <c r="F73" s="158"/>
      <c r="G73" s="188"/>
    </row>
    <row r="74" spans="1:11" x14ac:dyDescent="0.25">
      <c r="A74" s="158"/>
      <c r="B74" s="158"/>
      <c r="C74" s="187"/>
      <c r="D74" s="158"/>
      <c r="E74" s="158"/>
      <c r="F74" s="158"/>
      <c r="G74" s="188"/>
    </row>
    <row r="75" spans="1:11" x14ac:dyDescent="0.25">
      <c r="A75" s="158"/>
      <c r="B75" s="158"/>
      <c r="C75" s="187"/>
      <c r="D75" s="189"/>
      <c r="E75" s="158"/>
      <c r="F75" s="158"/>
      <c r="G75" s="188"/>
    </row>
    <row r="76" spans="1:11" x14ac:dyDescent="0.25">
      <c r="A76" s="158"/>
      <c r="B76" s="158"/>
      <c r="C76" s="187"/>
      <c r="D76" s="158"/>
      <c r="E76" s="158"/>
      <c r="F76" s="158"/>
      <c r="G76" s="188"/>
    </row>
    <row r="77" spans="1:11" x14ac:dyDescent="0.25">
      <c r="A77" s="158"/>
      <c r="B77" s="158"/>
      <c r="C77" s="187"/>
      <c r="D77" s="158"/>
      <c r="E77" s="158"/>
      <c r="F77" s="158"/>
      <c r="G77" s="188"/>
    </row>
    <row r="78" spans="1:11" x14ac:dyDescent="0.25">
      <c r="A78" s="158"/>
      <c r="B78" s="158"/>
      <c r="C78" s="187"/>
      <c r="D78" s="158"/>
      <c r="E78" s="158"/>
      <c r="F78" s="158"/>
      <c r="G78" s="188"/>
    </row>
    <row r="79" spans="1:11" x14ac:dyDescent="0.25">
      <c r="A79" s="158"/>
      <c r="B79" s="158"/>
      <c r="C79" s="187"/>
      <c r="D79" s="158"/>
      <c r="E79" s="158"/>
      <c r="F79" s="158"/>
      <c r="G79" s="188"/>
    </row>
    <row r="80" spans="1:11" x14ac:dyDescent="0.25">
      <c r="A80" s="158"/>
      <c r="B80" s="158"/>
      <c r="C80" s="187"/>
      <c r="D80" s="158"/>
      <c r="E80" s="158"/>
      <c r="F80" s="158"/>
      <c r="G80" s="188"/>
    </row>
    <row r="81" spans="1:7" x14ac:dyDescent="0.25">
      <c r="A81" s="158"/>
      <c r="B81" s="158"/>
      <c r="C81" s="187"/>
      <c r="D81" s="189"/>
      <c r="E81" s="158"/>
      <c r="F81" s="158"/>
      <c r="G81" s="188"/>
    </row>
    <row r="82" spans="1:7" x14ac:dyDescent="0.25">
      <c r="A82" s="158"/>
      <c r="B82" s="158"/>
      <c r="C82" s="190"/>
      <c r="D82" s="189"/>
      <c r="E82" s="158"/>
      <c r="F82" s="158"/>
      <c r="G82" s="188"/>
    </row>
    <row r="83" spans="1:7" x14ac:dyDescent="0.25">
      <c r="A83" s="158"/>
      <c r="B83" s="158"/>
      <c r="C83" s="190"/>
      <c r="D83" s="189"/>
      <c r="E83" s="158"/>
      <c r="F83" s="158"/>
      <c r="G83" s="188"/>
    </row>
    <row r="84" spans="1:7" x14ac:dyDescent="0.25">
      <c r="A84" s="158"/>
      <c r="B84" s="158"/>
      <c r="C84" s="187"/>
      <c r="D84" s="189"/>
      <c r="E84" s="158"/>
      <c r="F84" s="158"/>
      <c r="G84" s="188"/>
    </row>
    <row r="85" spans="1:7" x14ac:dyDescent="0.25">
      <c r="A85" s="158"/>
      <c r="B85" s="158"/>
      <c r="C85" s="187"/>
      <c r="D85" s="189"/>
      <c r="E85" s="158"/>
      <c r="F85" s="158"/>
      <c r="G85" s="188"/>
    </row>
    <row r="86" spans="1:7" x14ac:dyDescent="0.25">
      <c r="A86" s="158"/>
      <c r="B86" s="158"/>
      <c r="C86" s="187"/>
      <c r="D86" s="189"/>
      <c r="E86" s="158"/>
      <c r="F86" s="158"/>
      <c r="G86" s="188"/>
    </row>
    <row r="87" spans="1:7" x14ac:dyDescent="0.25">
      <c r="A87" s="158"/>
      <c r="B87" s="158"/>
      <c r="C87" s="187"/>
      <c r="D87" s="189"/>
      <c r="E87" s="158"/>
      <c r="F87" s="158"/>
      <c r="G87" s="159"/>
    </row>
    <row r="88" spans="1:7" x14ac:dyDescent="0.25">
      <c r="C88" s="161"/>
      <c r="D88" s="1475"/>
    </row>
  </sheetData>
  <sheetProtection algorithmName="SHA-512" hashValue="PVXOnomTYVHzsndYrsot2zHitjVHxksOv7fveMCG1dYC8ZOyIRGij4J7sZYw4gljRdsyjO+sSGH7NWwIM/DOtw==" saltValue="VvKu/WFDoZ2nC5r5a/PSsQ==" spinCount="100000" sheet="1" objects="1" scenarios="1" sort="0" autoFilter="0" pivotTables="0"/>
  <mergeCells count="11">
    <mergeCell ref="B64:J64"/>
    <mergeCell ref="B65:C65"/>
    <mergeCell ref="C31:C53"/>
    <mergeCell ref="B54:J54"/>
    <mergeCell ref="C55:C63"/>
    <mergeCell ref="B30:J30"/>
    <mergeCell ref="A1:D1"/>
    <mergeCell ref="E1:J1"/>
    <mergeCell ref="A2:J2"/>
    <mergeCell ref="A3:J3"/>
    <mergeCell ref="A4:J4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>
    <tabColor rgb="FF92D050"/>
    <pageSetUpPr fitToPage="1"/>
  </sheetPr>
  <dimension ref="A1:R274"/>
  <sheetViews>
    <sheetView workbookViewId="0">
      <selection activeCell="A3" sqref="A3:Q3"/>
    </sheetView>
  </sheetViews>
  <sheetFormatPr defaultColWidth="9.140625" defaultRowHeight="15" x14ac:dyDescent="0.25"/>
  <cols>
    <col min="1" max="1" width="5.7109375" style="1446" customWidth="1"/>
    <col min="2" max="2" width="10.7109375" style="17" customWidth="1"/>
    <col min="3" max="3" width="11.7109375" style="17" customWidth="1"/>
    <col min="4" max="4" width="58.7109375" style="17" customWidth="1"/>
    <col min="5" max="5" width="6.7109375" style="77" customWidth="1"/>
    <col min="6" max="6" width="7.7109375" style="1446" customWidth="1"/>
    <col min="7" max="7" width="8.28515625" style="1446" bestFit="1" customWidth="1"/>
    <col min="8" max="15" width="5.7109375" style="1446" customWidth="1"/>
    <col min="16" max="16" width="11.7109375" style="1446" customWidth="1"/>
    <col min="17" max="17" width="13.7109375" style="1446" customWidth="1"/>
    <col min="18" max="18" width="11.85546875" style="17" bestFit="1" customWidth="1"/>
    <col min="19" max="16384" width="9.140625" style="17"/>
  </cols>
  <sheetData>
    <row r="1" spans="1:18" ht="54" customHeight="1" x14ac:dyDescent="0.25">
      <c r="A1" s="1543"/>
      <c r="B1" s="1543"/>
      <c r="C1" s="1543"/>
      <c r="D1" s="1543"/>
      <c r="E1" s="1543"/>
      <c r="F1" s="1543"/>
      <c r="G1" s="1553" t="s">
        <v>2734</v>
      </c>
      <c r="H1" s="1544"/>
      <c r="I1" s="1544"/>
      <c r="J1" s="1544"/>
      <c r="K1" s="1544"/>
      <c r="L1" s="1544"/>
      <c r="M1" s="1544"/>
      <c r="N1" s="1544"/>
      <c r="O1" s="1544"/>
      <c r="P1" s="1544"/>
      <c r="Q1" s="1544"/>
    </row>
    <row r="2" spans="1:18" ht="15.75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  <c r="J2" s="1540"/>
      <c r="K2" s="1540"/>
      <c r="L2" s="1540"/>
      <c r="M2" s="1540"/>
      <c r="N2" s="1540"/>
      <c r="O2" s="1540"/>
      <c r="P2" s="1540"/>
      <c r="Q2" s="1540"/>
    </row>
    <row r="3" spans="1:18" ht="15.75" x14ac:dyDescent="0.25">
      <c r="A3" s="1540" t="s">
        <v>474</v>
      </c>
      <c r="B3" s="1540"/>
      <c r="C3" s="1540"/>
      <c r="D3" s="1540"/>
      <c r="E3" s="1540"/>
      <c r="F3" s="1540"/>
      <c r="G3" s="1540"/>
      <c r="H3" s="1540"/>
      <c r="I3" s="1540"/>
      <c r="J3" s="1540"/>
      <c r="K3" s="1540"/>
      <c r="L3" s="1540"/>
      <c r="M3" s="1540"/>
      <c r="N3" s="1540"/>
      <c r="O3" s="1540"/>
      <c r="P3" s="1540"/>
      <c r="Q3" s="1540"/>
    </row>
    <row r="4" spans="1:18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  <c r="J4" s="1547"/>
      <c r="K4" s="1547"/>
      <c r="L4" s="1547"/>
      <c r="M4" s="1547"/>
      <c r="N4" s="1547"/>
      <c r="O4" s="1547"/>
      <c r="P4" s="1547"/>
      <c r="Q4" s="1547"/>
    </row>
    <row r="5" spans="1:18" ht="15" customHeight="1" x14ac:dyDescent="0.25">
      <c r="A5" s="1558" t="s">
        <v>486</v>
      </c>
      <c r="B5" s="1560" t="s">
        <v>0</v>
      </c>
      <c r="C5" s="1560" t="s">
        <v>1</v>
      </c>
      <c r="D5" s="1560" t="s">
        <v>2</v>
      </c>
      <c r="E5" s="1566" t="s">
        <v>3751</v>
      </c>
      <c r="F5" s="1558" t="s">
        <v>3</v>
      </c>
      <c r="G5" s="1558" t="s">
        <v>3762</v>
      </c>
      <c r="H5" s="1560" t="s">
        <v>7</v>
      </c>
      <c r="I5" s="1560"/>
      <c r="J5" s="1560"/>
      <c r="K5" s="1560"/>
      <c r="L5" s="1560"/>
      <c r="M5" s="1560"/>
      <c r="N5" s="1560"/>
      <c r="O5" s="1560"/>
      <c r="P5" s="1558" t="s">
        <v>4407</v>
      </c>
      <c r="Q5" s="1558" t="s">
        <v>4408</v>
      </c>
      <c r="R5" s="688"/>
    </row>
    <row r="6" spans="1:18" ht="15" customHeight="1" x14ac:dyDescent="0.25">
      <c r="A6" s="1559"/>
      <c r="B6" s="1559"/>
      <c r="C6" s="1559"/>
      <c r="D6" s="1559"/>
      <c r="E6" s="1567"/>
      <c r="F6" s="1561"/>
      <c r="G6" s="1561"/>
      <c r="H6" s="1562" t="s">
        <v>5</v>
      </c>
      <c r="I6" s="1563"/>
      <c r="J6" s="1563"/>
      <c r="K6" s="1563"/>
      <c r="L6" s="1563" t="s">
        <v>6</v>
      </c>
      <c r="M6" s="1563"/>
      <c r="N6" s="1563"/>
      <c r="O6" s="1458" t="s">
        <v>8</v>
      </c>
      <c r="P6" s="1561"/>
      <c r="Q6" s="1561"/>
      <c r="R6" s="688"/>
    </row>
    <row r="7" spans="1:18" ht="65.099999999999994" customHeight="1" thickBot="1" x14ac:dyDescent="0.3">
      <c r="A7" s="1559"/>
      <c r="B7" s="1559"/>
      <c r="C7" s="1559"/>
      <c r="D7" s="1559"/>
      <c r="E7" s="1567"/>
      <c r="F7" s="1561"/>
      <c r="G7" s="1561"/>
      <c r="H7" s="768" t="s">
        <v>9</v>
      </c>
      <c r="I7" s="769" t="s">
        <v>10</v>
      </c>
      <c r="J7" s="769" t="s">
        <v>11</v>
      </c>
      <c r="K7" s="769" t="s">
        <v>12</v>
      </c>
      <c r="L7" s="770" t="s">
        <v>27</v>
      </c>
      <c r="M7" s="770" t="s">
        <v>13</v>
      </c>
      <c r="N7" s="770" t="s">
        <v>14</v>
      </c>
      <c r="O7" s="771" t="s">
        <v>15</v>
      </c>
      <c r="P7" s="1561"/>
      <c r="Q7" s="1561"/>
      <c r="R7" s="688"/>
    </row>
    <row r="8" spans="1:18" s="76" customFormat="1" x14ac:dyDescent="0.25">
      <c r="A8" s="1110" t="s">
        <v>487</v>
      </c>
      <c r="B8" s="1266" t="s">
        <v>77</v>
      </c>
      <c r="C8" s="58" t="s">
        <v>134</v>
      </c>
      <c r="D8" s="50" t="s">
        <v>24</v>
      </c>
      <c r="E8" s="1267"/>
      <c r="F8" s="1268">
        <v>52</v>
      </c>
      <c r="G8" s="1268">
        <v>1</v>
      </c>
      <c r="H8" s="59"/>
      <c r="I8" s="59" t="s">
        <v>22</v>
      </c>
      <c r="J8" s="59"/>
      <c r="K8" s="59"/>
      <c r="L8" s="59"/>
      <c r="M8" s="59"/>
      <c r="N8" s="59"/>
      <c r="O8" s="59"/>
      <c r="P8" s="1564" t="s">
        <v>19</v>
      </c>
      <c r="Q8" s="1565"/>
    </row>
    <row r="9" spans="1:18" s="76" customFormat="1" x14ac:dyDescent="0.25">
      <c r="A9" s="862" t="s">
        <v>488</v>
      </c>
      <c r="B9" s="62" t="s">
        <v>77</v>
      </c>
      <c r="C9" s="15" t="s">
        <v>134</v>
      </c>
      <c r="D9" s="9" t="s">
        <v>23</v>
      </c>
      <c r="E9" s="1467"/>
      <c r="F9" s="21">
        <v>52</v>
      </c>
      <c r="G9" s="21">
        <v>1</v>
      </c>
      <c r="H9" s="1442"/>
      <c r="I9" s="1442" t="s">
        <v>22</v>
      </c>
      <c r="J9" s="1442"/>
      <c r="K9" s="1442"/>
      <c r="L9" s="1442"/>
      <c r="M9" s="1442"/>
      <c r="N9" s="1442"/>
      <c r="O9" s="1442"/>
      <c r="P9" s="1554" t="s">
        <v>19</v>
      </c>
      <c r="Q9" s="1555"/>
    </row>
    <row r="10" spans="1:18" s="76" customFormat="1" ht="25.5" x14ac:dyDescent="0.25">
      <c r="A10" s="862" t="s">
        <v>489</v>
      </c>
      <c r="B10" s="62" t="s">
        <v>77</v>
      </c>
      <c r="C10" s="15" t="s">
        <v>134</v>
      </c>
      <c r="D10" s="60" t="s">
        <v>124</v>
      </c>
      <c r="E10" s="87"/>
      <c r="F10" s="21">
        <v>52</v>
      </c>
      <c r="G10" s="21">
        <v>1</v>
      </c>
      <c r="H10" s="1442"/>
      <c r="I10" s="1442" t="s">
        <v>22</v>
      </c>
      <c r="J10" s="1442"/>
      <c r="K10" s="1442"/>
      <c r="L10" s="1442"/>
      <c r="M10" s="1442"/>
      <c r="N10" s="1442"/>
      <c r="O10" s="1442"/>
      <c r="P10" s="1554" t="s">
        <v>19</v>
      </c>
      <c r="Q10" s="1555"/>
    </row>
    <row r="11" spans="1:18" s="76" customFormat="1" x14ac:dyDescent="0.25">
      <c r="A11" s="862" t="s">
        <v>490</v>
      </c>
      <c r="B11" s="62" t="s">
        <v>77</v>
      </c>
      <c r="C11" s="15" t="s">
        <v>134</v>
      </c>
      <c r="D11" s="9" t="s">
        <v>125</v>
      </c>
      <c r="E11" s="1442"/>
      <c r="F11" s="21">
        <v>52</v>
      </c>
      <c r="G11" s="21">
        <v>1</v>
      </c>
      <c r="H11" s="1442"/>
      <c r="I11" s="1442" t="s">
        <v>22</v>
      </c>
      <c r="J11" s="1442"/>
      <c r="K11" s="1442"/>
      <c r="L11" s="1442"/>
      <c r="M11" s="1442"/>
      <c r="N11" s="1442"/>
      <c r="O11" s="1442"/>
      <c r="P11" s="1554" t="s">
        <v>19</v>
      </c>
      <c r="Q11" s="1555"/>
    </row>
    <row r="12" spans="1:18" s="76" customFormat="1" x14ac:dyDescent="0.25">
      <c r="A12" s="862" t="s">
        <v>491</v>
      </c>
      <c r="B12" s="62" t="s">
        <v>77</v>
      </c>
      <c r="C12" s="15" t="s">
        <v>134</v>
      </c>
      <c r="D12" s="9" t="s">
        <v>126</v>
      </c>
      <c r="E12" s="1439"/>
      <c r="F12" s="21">
        <v>12</v>
      </c>
      <c r="G12" s="21">
        <v>1</v>
      </c>
      <c r="H12" s="1442"/>
      <c r="I12" s="1442"/>
      <c r="J12" s="1442" t="s">
        <v>22</v>
      </c>
      <c r="K12" s="1442"/>
      <c r="L12" s="1442"/>
      <c r="M12" s="1442"/>
      <c r="N12" s="1442"/>
      <c r="O12" s="1442"/>
      <c r="P12" s="1527" t="s">
        <v>19</v>
      </c>
      <c r="Q12" s="1528"/>
    </row>
    <row r="13" spans="1:18" s="76" customFormat="1" x14ac:dyDescent="0.25">
      <c r="A13" s="862" t="s">
        <v>492</v>
      </c>
      <c r="B13" s="62" t="s">
        <v>77</v>
      </c>
      <c r="C13" s="15" t="s">
        <v>134</v>
      </c>
      <c r="D13" s="20" t="s">
        <v>127</v>
      </c>
      <c r="E13" s="37"/>
      <c r="F13" s="21">
        <v>2</v>
      </c>
      <c r="G13" s="21">
        <v>1</v>
      </c>
      <c r="H13" s="1442"/>
      <c r="I13" s="1442"/>
      <c r="J13" s="1442"/>
      <c r="K13" s="1442"/>
      <c r="L13" s="1442"/>
      <c r="M13" s="1442" t="s">
        <v>22</v>
      </c>
      <c r="N13" s="1442" t="s">
        <v>22</v>
      </c>
      <c r="O13" s="1442"/>
      <c r="P13" s="1554" t="s">
        <v>19</v>
      </c>
      <c r="Q13" s="1555"/>
    </row>
    <row r="14" spans="1:18" s="76" customFormat="1" x14ac:dyDescent="0.25">
      <c r="A14" s="862" t="s">
        <v>493</v>
      </c>
      <c r="B14" s="62" t="s">
        <v>77</v>
      </c>
      <c r="C14" s="15" t="s">
        <v>134</v>
      </c>
      <c r="D14" s="20" t="s">
        <v>128</v>
      </c>
      <c r="E14" s="1442"/>
      <c r="F14" s="21">
        <v>2</v>
      </c>
      <c r="G14" s="21">
        <v>1</v>
      </c>
      <c r="H14" s="1442"/>
      <c r="I14" s="1442"/>
      <c r="J14" s="1442"/>
      <c r="K14" s="1442"/>
      <c r="L14" s="1442"/>
      <c r="M14" s="1442" t="s">
        <v>22</v>
      </c>
      <c r="N14" s="1442" t="s">
        <v>35</v>
      </c>
      <c r="O14" s="1442"/>
      <c r="P14" s="1527" t="s">
        <v>19</v>
      </c>
      <c r="Q14" s="1528"/>
    </row>
    <row r="15" spans="1:18" s="76" customFormat="1" ht="25.5" x14ac:dyDescent="0.25">
      <c r="A15" s="862" t="s">
        <v>494</v>
      </c>
      <c r="B15" s="62" t="s">
        <v>77</v>
      </c>
      <c r="C15" s="10" t="s">
        <v>134</v>
      </c>
      <c r="D15" s="20" t="s">
        <v>129</v>
      </c>
      <c r="E15" s="1439" t="s">
        <v>3752</v>
      </c>
      <c r="F15" s="21">
        <v>2</v>
      </c>
      <c r="G15" s="21">
        <v>1</v>
      </c>
      <c r="H15" s="1442"/>
      <c r="I15" s="1442"/>
      <c r="J15" s="1442"/>
      <c r="K15" s="1442"/>
      <c r="L15" s="1442"/>
      <c r="M15" s="1442" t="s">
        <v>22</v>
      </c>
      <c r="N15" s="1442" t="s">
        <v>22</v>
      </c>
      <c r="O15" s="1442"/>
      <c r="P15" s="3"/>
      <c r="Q15" s="812">
        <f t="shared" ref="Q15:Q19" si="0">F15*G15*ROUND(P15, 2)</f>
        <v>0</v>
      </c>
    </row>
    <row r="16" spans="1:18" s="76" customFormat="1" x14ac:dyDescent="0.25">
      <c r="A16" s="862" t="s">
        <v>495</v>
      </c>
      <c r="B16" s="62" t="s">
        <v>77</v>
      </c>
      <c r="C16" s="10" t="s">
        <v>134</v>
      </c>
      <c r="D16" s="9" t="s">
        <v>130</v>
      </c>
      <c r="E16" s="23" t="s">
        <v>3752</v>
      </c>
      <c r="F16" s="21">
        <v>2</v>
      </c>
      <c r="G16" s="21">
        <v>1</v>
      </c>
      <c r="H16" s="1442"/>
      <c r="I16" s="1442"/>
      <c r="J16" s="1442"/>
      <c r="K16" s="1442"/>
      <c r="L16" s="1442"/>
      <c r="M16" s="1442" t="s">
        <v>22</v>
      </c>
      <c r="N16" s="1442" t="s">
        <v>22</v>
      </c>
      <c r="O16" s="1442"/>
      <c r="P16" s="3"/>
      <c r="Q16" s="812">
        <f t="shared" si="0"/>
        <v>0</v>
      </c>
      <c r="R16" s="412"/>
    </row>
    <row r="17" spans="1:18" s="76" customFormat="1" x14ac:dyDescent="0.25">
      <c r="A17" s="862" t="s">
        <v>496</v>
      </c>
      <c r="B17" s="62" t="s">
        <v>77</v>
      </c>
      <c r="C17" s="10" t="s">
        <v>134</v>
      </c>
      <c r="D17" s="9" t="s">
        <v>131</v>
      </c>
      <c r="E17" s="23" t="s">
        <v>3752</v>
      </c>
      <c r="F17" s="21">
        <v>2</v>
      </c>
      <c r="G17" s="21">
        <v>1</v>
      </c>
      <c r="H17" s="1442"/>
      <c r="I17" s="1442"/>
      <c r="J17" s="1442"/>
      <c r="K17" s="1442"/>
      <c r="L17" s="1442"/>
      <c r="M17" s="1442" t="s">
        <v>22</v>
      </c>
      <c r="N17" s="1442" t="s">
        <v>22</v>
      </c>
      <c r="O17" s="1442"/>
      <c r="P17" s="3"/>
      <c r="Q17" s="812">
        <f t="shared" si="0"/>
        <v>0</v>
      </c>
      <c r="R17" s="412"/>
    </row>
    <row r="18" spans="1:18" s="76" customFormat="1" x14ac:dyDescent="0.25">
      <c r="A18" s="884" t="s">
        <v>497</v>
      </c>
      <c r="B18" s="65" t="s">
        <v>77</v>
      </c>
      <c r="C18" s="10" t="s">
        <v>134</v>
      </c>
      <c r="D18" s="9" t="s">
        <v>132</v>
      </c>
      <c r="E18" s="1442" t="s">
        <v>3752</v>
      </c>
      <c r="F18" s="21">
        <v>2</v>
      </c>
      <c r="G18" s="21">
        <v>1</v>
      </c>
      <c r="H18" s="1442"/>
      <c r="I18" s="1442"/>
      <c r="J18" s="1442"/>
      <c r="K18" s="1442"/>
      <c r="L18" s="1442"/>
      <c r="M18" s="1442" t="s">
        <v>22</v>
      </c>
      <c r="N18" s="1442" t="s">
        <v>22</v>
      </c>
      <c r="O18" s="1442"/>
      <c r="P18" s="3"/>
      <c r="Q18" s="812">
        <f t="shared" si="0"/>
        <v>0</v>
      </c>
      <c r="R18" s="412"/>
    </row>
    <row r="19" spans="1:18" s="76" customFormat="1" ht="15.75" thickBot="1" x14ac:dyDescent="0.3">
      <c r="A19" s="885" t="s">
        <v>498</v>
      </c>
      <c r="B19" s="894" t="s">
        <v>77</v>
      </c>
      <c r="C19" s="470" t="s">
        <v>134</v>
      </c>
      <c r="D19" s="1269" t="s">
        <v>133</v>
      </c>
      <c r="E19" s="1448" t="s">
        <v>3752</v>
      </c>
      <c r="F19" s="471">
        <v>2</v>
      </c>
      <c r="G19" s="471">
        <v>2</v>
      </c>
      <c r="H19" s="472"/>
      <c r="I19" s="472"/>
      <c r="J19" s="472"/>
      <c r="K19" s="472"/>
      <c r="L19" s="472"/>
      <c r="M19" s="472" t="s">
        <v>22</v>
      </c>
      <c r="N19" s="472" t="s">
        <v>22</v>
      </c>
      <c r="O19" s="472"/>
      <c r="P19" s="813"/>
      <c r="Q19" s="814">
        <f t="shared" si="0"/>
        <v>0</v>
      </c>
      <c r="R19" s="412"/>
    </row>
    <row r="20" spans="1:18" s="76" customFormat="1" x14ac:dyDescent="0.25">
      <c r="A20" s="886"/>
      <c r="B20" s="1556" t="s">
        <v>135</v>
      </c>
      <c r="C20" s="1556"/>
      <c r="D20" s="1556"/>
      <c r="E20" s="1556"/>
      <c r="F20" s="1556"/>
      <c r="G20" s="1556"/>
      <c r="H20" s="1556"/>
      <c r="I20" s="1556"/>
      <c r="J20" s="1556"/>
      <c r="K20" s="1556"/>
      <c r="L20" s="1556"/>
      <c r="M20" s="1556"/>
      <c r="N20" s="1556"/>
      <c r="O20" s="1556"/>
      <c r="P20" s="1556"/>
      <c r="Q20" s="1557"/>
      <c r="R20" s="412"/>
    </row>
    <row r="21" spans="1:18" s="76" customFormat="1" x14ac:dyDescent="0.25">
      <c r="A21" s="887" t="s">
        <v>499</v>
      </c>
      <c r="B21" s="66" t="s">
        <v>77</v>
      </c>
      <c r="C21" s="20" t="s">
        <v>134</v>
      </c>
      <c r="D21" s="20" t="s">
        <v>145</v>
      </c>
      <c r="E21" s="1440" t="s">
        <v>3752</v>
      </c>
      <c r="F21" s="21">
        <v>2</v>
      </c>
      <c r="G21" s="21">
        <v>1</v>
      </c>
      <c r="H21" s="1442"/>
      <c r="I21" s="1442"/>
      <c r="J21" s="1442"/>
      <c r="K21" s="1442"/>
      <c r="L21" s="1442"/>
      <c r="M21" s="1442" t="s">
        <v>22</v>
      </c>
      <c r="N21" s="1442" t="s">
        <v>22</v>
      </c>
      <c r="O21" s="1442"/>
      <c r="P21" s="3"/>
      <c r="Q21" s="812">
        <f>F21*G21*ROUND(P21, 2)</f>
        <v>0</v>
      </c>
      <c r="R21" s="412"/>
    </row>
    <row r="22" spans="1:18" s="76" customFormat="1" x14ac:dyDescent="0.25">
      <c r="A22" s="888" t="s">
        <v>500</v>
      </c>
      <c r="B22" s="32" t="s">
        <v>77</v>
      </c>
      <c r="C22" s="20" t="s">
        <v>134</v>
      </c>
      <c r="D22" s="20" t="s">
        <v>136</v>
      </c>
      <c r="E22" s="1440" t="s">
        <v>3752</v>
      </c>
      <c r="F22" s="21">
        <v>2</v>
      </c>
      <c r="G22" s="21">
        <v>4</v>
      </c>
      <c r="H22" s="1442"/>
      <c r="I22" s="1442"/>
      <c r="J22" s="1442"/>
      <c r="K22" s="1442"/>
      <c r="L22" s="1442"/>
      <c r="M22" s="1442" t="s">
        <v>22</v>
      </c>
      <c r="N22" s="1442" t="s">
        <v>22</v>
      </c>
      <c r="O22" s="1442"/>
      <c r="P22" s="3"/>
      <c r="Q22" s="812">
        <f t="shared" ref="Q22:Q29" si="1">F22*G22*ROUND(P22, 2)</f>
        <v>0</v>
      </c>
      <c r="R22" s="412"/>
    </row>
    <row r="23" spans="1:18" s="76" customFormat="1" x14ac:dyDescent="0.25">
      <c r="A23" s="888" t="s">
        <v>501</v>
      </c>
      <c r="B23" s="32" t="s">
        <v>77</v>
      </c>
      <c r="C23" s="20" t="s">
        <v>134</v>
      </c>
      <c r="D23" s="9" t="s">
        <v>137</v>
      </c>
      <c r="E23" s="1439" t="s">
        <v>3752</v>
      </c>
      <c r="F23" s="21">
        <v>2</v>
      </c>
      <c r="G23" s="21">
        <v>4</v>
      </c>
      <c r="H23" s="1442"/>
      <c r="I23" s="1442"/>
      <c r="J23" s="1442"/>
      <c r="K23" s="1442"/>
      <c r="L23" s="1442"/>
      <c r="M23" s="1442" t="s">
        <v>22</v>
      </c>
      <c r="N23" s="1442" t="s">
        <v>22</v>
      </c>
      <c r="O23" s="1442"/>
      <c r="P23" s="3"/>
      <c r="Q23" s="812">
        <f t="shared" si="1"/>
        <v>0</v>
      </c>
      <c r="R23" s="412"/>
    </row>
    <row r="24" spans="1:18" s="76" customFormat="1" x14ac:dyDescent="0.25">
      <c r="A24" s="888" t="s">
        <v>502</v>
      </c>
      <c r="B24" s="32" t="s">
        <v>77</v>
      </c>
      <c r="C24" s="20" t="s">
        <v>134</v>
      </c>
      <c r="D24" s="9" t="s">
        <v>138</v>
      </c>
      <c r="E24" s="1442" t="s">
        <v>3752</v>
      </c>
      <c r="F24" s="21">
        <v>2</v>
      </c>
      <c r="G24" s="21">
        <v>4</v>
      </c>
      <c r="H24" s="1442"/>
      <c r="I24" s="1442"/>
      <c r="J24" s="1442"/>
      <c r="K24" s="1442"/>
      <c r="L24" s="1442"/>
      <c r="M24" s="1442" t="s">
        <v>22</v>
      </c>
      <c r="N24" s="1442" t="s">
        <v>22</v>
      </c>
      <c r="O24" s="1442"/>
      <c r="P24" s="3"/>
      <c r="Q24" s="812">
        <f t="shared" si="1"/>
        <v>0</v>
      </c>
      <c r="R24" s="412"/>
    </row>
    <row r="25" spans="1:18" s="76" customFormat="1" x14ac:dyDescent="0.25">
      <c r="A25" s="888" t="s">
        <v>503</v>
      </c>
      <c r="B25" s="32" t="s">
        <v>77</v>
      </c>
      <c r="C25" s="20" t="s">
        <v>134</v>
      </c>
      <c r="D25" s="9" t="s">
        <v>139</v>
      </c>
      <c r="E25" s="23" t="s">
        <v>3752</v>
      </c>
      <c r="F25" s="21">
        <v>2</v>
      </c>
      <c r="G25" s="21">
        <v>4</v>
      </c>
      <c r="H25" s="1442"/>
      <c r="I25" s="1442"/>
      <c r="J25" s="1442"/>
      <c r="K25" s="1442"/>
      <c r="L25" s="1442"/>
      <c r="M25" s="1442" t="s">
        <v>22</v>
      </c>
      <c r="N25" s="1442" t="s">
        <v>22</v>
      </c>
      <c r="O25" s="1442"/>
      <c r="P25" s="3"/>
      <c r="Q25" s="812">
        <f t="shared" si="1"/>
        <v>0</v>
      </c>
      <c r="R25" s="412"/>
    </row>
    <row r="26" spans="1:18" s="76" customFormat="1" x14ac:dyDescent="0.25">
      <c r="A26" s="888" t="s">
        <v>504</v>
      </c>
      <c r="B26" s="32" t="s">
        <v>77</v>
      </c>
      <c r="C26" s="20" t="s">
        <v>134</v>
      </c>
      <c r="D26" s="9" t="s">
        <v>140</v>
      </c>
      <c r="E26" s="1440" t="s">
        <v>3752</v>
      </c>
      <c r="F26" s="21">
        <v>2</v>
      </c>
      <c r="G26" s="21">
        <v>1</v>
      </c>
      <c r="H26" s="1442"/>
      <c r="I26" s="1442"/>
      <c r="J26" s="1442"/>
      <c r="K26" s="1442"/>
      <c r="L26" s="1442"/>
      <c r="M26" s="1442" t="s">
        <v>22</v>
      </c>
      <c r="N26" s="1442" t="s">
        <v>22</v>
      </c>
      <c r="O26" s="1442"/>
      <c r="P26" s="3"/>
      <c r="Q26" s="812">
        <f t="shared" si="1"/>
        <v>0</v>
      </c>
      <c r="R26" s="412"/>
    </row>
    <row r="27" spans="1:18" s="76" customFormat="1" x14ac:dyDescent="0.25">
      <c r="A27" s="888" t="s">
        <v>505</v>
      </c>
      <c r="B27" s="32" t="s">
        <v>77</v>
      </c>
      <c r="C27" s="20" t="s">
        <v>134</v>
      </c>
      <c r="D27" s="9" t="s">
        <v>141</v>
      </c>
      <c r="E27" s="87" t="s">
        <v>3752</v>
      </c>
      <c r="F27" s="21">
        <v>2</v>
      </c>
      <c r="G27" s="21">
        <v>4</v>
      </c>
      <c r="H27" s="1442"/>
      <c r="I27" s="1442"/>
      <c r="J27" s="1442"/>
      <c r="K27" s="1442"/>
      <c r="L27" s="1442"/>
      <c r="M27" s="1442" t="s">
        <v>22</v>
      </c>
      <c r="N27" s="1442" t="s">
        <v>22</v>
      </c>
      <c r="O27" s="1442"/>
      <c r="P27" s="3"/>
      <c r="Q27" s="812">
        <f t="shared" si="1"/>
        <v>0</v>
      </c>
      <c r="R27" s="412"/>
    </row>
    <row r="28" spans="1:18" s="76" customFormat="1" x14ac:dyDescent="0.25">
      <c r="A28" s="888" t="s">
        <v>506</v>
      </c>
      <c r="B28" s="32" t="s">
        <v>77</v>
      </c>
      <c r="C28" s="20" t="s">
        <v>134</v>
      </c>
      <c r="D28" s="9" t="s">
        <v>142</v>
      </c>
      <c r="E28" s="23" t="s">
        <v>3752</v>
      </c>
      <c r="F28" s="21">
        <v>2</v>
      </c>
      <c r="G28" s="21">
        <v>4</v>
      </c>
      <c r="H28" s="1442"/>
      <c r="I28" s="1442"/>
      <c r="J28" s="1442"/>
      <c r="K28" s="1442"/>
      <c r="L28" s="1442"/>
      <c r="M28" s="1442" t="s">
        <v>22</v>
      </c>
      <c r="N28" s="1442" t="s">
        <v>22</v>
      </c>
      <c r="O28" s="1442"/>
      <c r="P28" s="3"/>
      <c r="Q28" s="812">
        <f t="shared" si="1"/>
        <v>0</v>
      </c>
      <c r="R28" s="412"/>
    </row>
    <row r="29" spans="1:18" s="76" customFormat="1" x14ac:dyDescent="0.25">
      <c r="A29" s="888" t="s">
        <v>507</v>
      </c>
      <c r="B29" s="32" t="s">
        <v>77</v>
      </c>
      <c r="C29" s="20" t="s">
        <v>134</v>
      </c>
      <c r="D29" s="9" t="s">
        <v>146</v>
      </c>
      <c r="E29" s="8" t="s">
        <v>3752</v>
      </c>
      <c r="F29" s="21">
        <v>2</v>
      </c>
      <c r="G29" s="21">
        <v>4</v>
      </c>
      <c r="H29" s="1442"/>
      <c r="I29" s="1442"/>
      <c r="J29" s="1442"/>
      <c r="K29" s="1442"/>
      <c r="L29" s="1442"/>
      <c r="M29" s="1442" t="s">
        <v>22</v>
      </c>
      <c r="N29" s="1442" t="s">
        <v>22</v>
      </c>
      <c r="O29" s="1442"/>
      <c r="P29" s="3"/>
      <c r="Q29" s="812">
        <f t="shared" si="1"/>
        <v>0</v>
      </c>
      <c r="R29" s="412"/>
    </row>
    <row r="30" spans="1:18" s="76" customFormat="1" x14ac:dyDescent="0.25">
      <c r="A30" s="888" t="s">
        <v>508</v>
      </c>
      <c r="B30" s="32" t="s">
        <v>77</v>
      </c>
      <c r="C30" s="20" t="s">
        <v>134</v>
      </c>
      <c r="D30" s="20" t="s">
        <v>144</v>
      </c>
      <c r="E30" s="8" t="s">
        <v>3752</v>
      </c>
      <c r="F30" s="1442">
        <v>1</v>
      </c>
      <c r="G30" s="1442">
        <v>1</v>
      </c>
      <c r="H30" s="1442"/>
      <c r="I30" s="1442"/>
      <c r="J30" s="1442"/>
      <c r="K30" s="1442"/>
      <c r="L30" s="1442"/>
      <c r="M30" s="1442"/>
      <c r="N30" s="1442"/>
      <c r="O30" s="1442" t="s">
        <v>22</v>
      </c>
      <c r="P30" s="3"/>
      <c r="Q30" s="812">
        <f t="shared" ref="Q30" si="2">F30*G30*ROUND(P30, 2)</f>
        <v>0</v>
      </c>
      <c r="R30" s="455"/>
    </row>
    <row r="31" spans="1:18" s="76" customFormat="1" x14ac:dyDescent="0.25">
      <c r="A31" s="888" t="s">
        <v>509</v>
      </c>
      <c r="B31" s="62" t="s">
        <v>77</v>
      </c>
      <c r="C31" s="55" t="s">
        <v>147</v>
      </c>
      <c r="D31" s="9" t="s">
        <v>149</v>
      </c>
      <c r="E31" s="8"/>
      <c r="F31" s="21">
        <v>52</v>
      </c>
      <c r="G31" s="21">
        <v>10</v>
      </c>
      <c r="H31" s="1442"/>
      <c r="I31" s="1442" t="s">
        <v>22</v>
      </c>
      <c r="J31" s="1442"/>
      <c r="K31" s="1442"/>
      <c r="L31" s="1442"/>
      <c r="M31" s="1442"/>
      <c r="N31" s="1442"/>
      <c r="O31" s="1442"/>
      <c r="P31" s="1551" t="s">
        <v>19</v>
      </c>
      <c r="Q31" s="1552"/>
      <c r="R31" s="412"/>
    </row>
    <row r="32" spans="1:18" s="76" customFormat="1" x14ac:dyDescent="0.25">
      <c r="A32" s="888" t="s">
        <v>510</v>
      </c>
      <c r="B32" s="62" t="s">
        <v>77</v>
      </c>
      <c r="C32" s="55" t="s">
        <v>147</v>
      </c>
      <c r="D32" s="20" t="s">
        <v>126</v>
      </c>
      <c r="E32" s="8"/>
      <c r="F32" s="21">
        <v>52</v>
      </c>
      <c r="G32" s="21">
        <v>10</v>
      </c>
      <c r="H32" s="1442"/>
      <c r="I32" s="1442" t="s">
        <v>22</v>
      </c>
      <c r="J32" s="1442"/>
      <c r="K32" s="1442"/>
      <c r="L32" s="1442"/>
      <c r="M32" s="1442"/>
      <c r="N32" s="1442"/>
      <c r="O32" s="1442"/>
      <c r="P32" s="1551" t="s">
        <v>19</v>
      </c>
      <c r="Q32" s="1552"/>
      <c r="R32" s="412"/>
    </row>
    <row r="33" spans="1:18" s="76" customFormat="1" x14ac:dyDescent="0.25">
      <c r="A33" s="888" t="s">
        <v>511</v>
      </c>
      <c r="B33" s="62" t="s">
        <v>77</v>
      </c>
      <c r="C33" s="55" t="s">
        <v>147</v>
      </c>
      <c r="D33" s="20" t="s">
        <v>127</v>
      </c>
      <c r="E33" s="16" t="s">
        <v>3752</v>
      </c>
      <c r="F33" s="21">
        <v>2</v>
      </c>
      <c r="G33" s="21">
        <v>2</v>
      </c>
      <c r="H33" s="1442"/>
      <c r="I33" s="1442"/>
      <c r="J33" s="1442"/>
      <c r="K33" s="1442"/>
      <c r="L33" s="1442"/>
      <c r="M33" s="1442" t="s">
        <v>22</v>
      </c>
      <c r="N33" s="1442" t="s">
        <v>22</v>
      </c>
      <c r="O33" s="1442"/>
      <c r="P33" s="3"/>
      <c r="Q33" s="812">
        <f>F33*G33*ROUND(P33, 2)</f>
        <v>0</v>
      </c>
      <c r="R33" s="412"/>
    </row>
    <row r="34" spans="1:18" s="76" customFormat="1" x14ac:dyDescent="0.25">
      <c r="A34" s="888" t="s">
        <v>512</v>
      </c>
      <c r="B34" s="62" t="s">
        <v>77</v>
      </c>
      <c r="C34" s="55" t="s">
        <v>147</v>
      </c>
      <c r="D34" s="9" t="s">
        <v>137</v>
      </c>
      <c r="E34" s="87" t="s">
        <v>3752</v>
      </c>
      <c r="F34" s="21">
        <v>2</v>
      </c>
      <c r="G34" s="21">
        <v>2</v>
      </c>
      <c r="H34" s="1442"/>
      <c r="I34" s="1442"/>
      <c r="J34" s="1442"/>
      <c r="K34" s="1442"/>
      <c r="L34" s="1442"/>
      <c r="M34" s="1442" t="s">
        <v>22</v>
      </c>
      <c r="N34" s="1442" t="s">
        <v>22</v>
      </c>
      <c r="O34" s="1442"/>
      <c r="P34" s="3"/>
      <c r="Q34" s="812">
        <f t="shared" ref="Q34:Q41" si="3">F34*G34*ROUND(P34, 2)</f>
        <v>0</v>
      </c>
      <c r="R34" s="412"/>
    </row>
    <row r="35" spans="1:18" s="76" customFormat="1" x14ac:dyDescent="0.25">
      <c r="A35" s="888" t="s">
        <v>513</v>
      </c>
      <c r="B35" s="62" t="s">
        <v>77</v>
      </c>
      <c r="C35" s="55" t="s">
        <v>147</v>
      </c>
      <c r="D35" s="9" t="s">
        <v>150</v>
      </c>
      <c r="E35" s="8" t="s">
        <v>3752</v>
      </c>
      <c r="F35" s="21">
        <v>2</v>
      </c>
      <c r="G35" s="21">
        <v>2</v>
      </c>
      <c r="H35" s="1442"/>
      <c r="I35" s="1442"/>
      <c r="J35" s="1442"/>
      <c r="K35" s="1442"/>
      <c r="L35" s="1442"/>
      <c r="M35" s="1442" t="s">
        <v>22</v>
      </c>
      <c r="N35" s="1442" t="s">
        <v>22</v>
      </c>
      <c r="O35" s="1442"/>
      <c r="P35" s="3"/>
      <c r="Q35" s="812">
        <f t="shared" si="3"/>
        <v>0</v>
      </c>
      <c r="R35" s="412"/>
    </row>
    <row r="36" spans="1:18" s="76" customFormat="1" x14ac:dyDescent="0.25">
      <c r="A36" s="888" t="s">
        <v>514</v>
      </c>
      <c r="B36" s="62" t="s">
        <v>77</v>
      </c>
      <c r="C36" s="55" t="s">
        <v>147</v>
      </c>
      <c r="D36" s="9" t="s">
        <v>151</v>
      </c>
      <c r="E36" s="8" t="s">
        <v>3752</v>
      </c>
      <c r="F36" s="21">
        <v>2</v>
      </c>
      <c r="G36" s="21">
        <v>2</v>
      </c>
      <c r="H36" s="1442"/>
      <c r="I36" s="1442"/>
      <c r="J36" s="1442"/>
      <c r="K36" s="1442"/>
      <c r="L36" s="1442"/>
      <c r="M36" s="1442" t="s">
        <v>22</v>
      </c>
      <c r="N36" s="1442" t="s">
        <v>22</v>
      </c>
      <c r="O36" s="1442"/>
      <c r="P36" s="3"/>
      <c r="Q36" s="812">
        <f t="shared" si="3"/>
        <v>0</v>
      </c>
      <c r="R36" s="412"/>
    </row>
    <row r="37" spans="1:18" s="76" customFormat="1" x14ac:dyDescent="0.25">
      <c r="A37" s="888" t="s">
        <v>515</v>
      </c>
      <c r="B37" s="62" t="s">
        <v>77</v>
      </c>
      <c r="C37" s="55" t="s">
        <v>147</v>
      </c>
      <c r="D37" s="9" t="s">
        <v>139</v>
      </c>
      <c r="E37" s="8" t="s">
        <v>3752</v>
      </c>
      <c r="F37" s="21">
        <v>2</v>
      </c>
      <c r="G37" s="21">
        <v>2</v>
      </c>
      <c r="H37" s="1442"/>
      <c r="I37" s="1442"/>
      <c r="J37" s="1442"/>
      <c r="K37" s="1442"/>
      <c r="L37" s="1442"/>
      <c r="M37" s="1442" t="s">
        <v>22</v>
      </c>
      <c r="N37" s="1442" t="s">
        <v>22</v>
      </c>
      <c r="O37" s="1442"/>
      <c r="P37" s="3"/>
      <c r="Q37" s="812">
        <f t="shared" si="3"/>
        <v>0</v>
      </c>
      <c r="R37" s="412"/>
    </row>
    <row r="38" spans="1:18" s="76" customFormat="1" x14ac:dyDescent="0.25">
      <c r="A38" s="888" t="s">
        <v>516</v>
      </c>
      <c r="B38" s="62" t="s">
        <v>77</v>
      </c>
      <c r="C38" s="55" t="s">
        <v>147</v>
      </c>
      <c r="D38" s="9" t="s">
        <v>131</v>
      </c>
      <c r="E38" s="87" t="s">
        <v>3752</v>
      </c>
      <c r="F38" s="21">
        <v>2</v>
      </c>
      <c r="G38" s="21">
        <v>2</v>
      </c>
      <c r="H38" s="1442"/>
      <c r="I38" s="1442"/>
      <c r="J38" s="1442"/>
      <c r="K38" s="1442"/>
      <c r="L38" s="1442"/>
      <c r="M38" s="1442" t="s">
        <v>22</v>
      </c>
      <c r="N38" s="1442" t="s">
        <v>22</v>
      </c>
      <c r="O38" s="1442"/>
      <c r="P38" s="3"/>
      <c r="Q38" s="812">
        <f t="shared" si="3"/>
        <v>0</v>
      </c>
      <c r="R38" s="412"/>
    </row>
    <row r="39" spans="1:18" s="76" customFormat="1" x14ac:dyDescent="0.25">
      <c r="A39" s="888" t="s">
        <v>517</v>
      </c>
      <c r="B39" s="62" t="s">
        <v>77</v>
      </c>
      <c r="C39" s="55" t="s">
        <v>147</v>
      </c>
      <c r="D39" s="9" t="s">
        <v>141</v>
      </c>
      <c r="E39" s="16" t="s">
        <v>3752</v>
      </c>
      <c r="F39" s="21">
        <v>2</v>
      </c>
      <c r="G39" s="21">
        <v>2</v>
      </c>
      <c r="H39" s="1442"/>
      <c r="I39" s="1442"/>
      <c r="J39" s="1442"/>
      <c r="K39" s="1442"/>
      <c r="L39" s="1442"/>
      <c r="M39" s="1442" t="s">
        <v>22</v>
      </c>
      <c r="N39" s="1442" t="s">
        <v>22</v>
      </c>
      <c r="O39" s="1442"/>
      <c r="P39" s="3"/>
      <c r="Q39" s="812">
        <f t="shared" si="3"/>
        <v>0</v>
      </c>
      <c r="R39" s="412"/>
    </row>
    <row r="40" spans="1:18" s="76" customFormat="1" x14ac:dyDescent="0.25">
      <c r="A40" s="888" t="s">
        <v>518</v>
      </c>
      <c r="B40" s="62" t="s">
        <v>77</v>
      </c>
      <c r="C40" s="55" t="s">
        <v>147</v>
      </c>
      <c r="D40" s="9" t="s">
        <v>142</v>
      </c>
      <c r="E40" s="16" t="s">
        <v>3752</v>
      </c>
      <c r="F40" s="21">
        <v>2</v>
      </c>
      <c r="G40" s="21">
        <v>2</v>
      </c>
      <c r="H40" s="1442"/>
      <c r="I40" s="1442"/>
      <c r="J40" s="1442"/>
      <c r="K40" s="1442"/>
      <c r="L40" s="1442"/>
      <c r="M40" s="1442" t="s">
        <v>22</v>
      </c>
      <c r="N40" s="1442" t="s">
        <v>22</v>
      </c>
      <c r="O40" s="1442"/>
      <c r="P40" s="3"/>
      <c r="Q40" s="812">
        <f t="shared" si="3"/>
        <v>0</v>
      </c>
      <c r="R40" s="412"/>
    </row>
    <row r="41" spans="1:18" s="76" customFormat="1" x14ac:dyDescent="0.25">
      <c r="A41" s="888" t="s">
        <v>519</v>
      </c>
      <c r="B41" s="62" t="s">
        <v>77</v>
      </c>
      <c r="C41" s="55" t="s">
        <v>147</v>
      </c>
      <c r="D41" s="9" t="s">
        <v>143</v>
      </c>
      <c r="E41" s="16" t="s">
        <v>3752</v>
      </c>
      <c r="F41" s="21">
        <v>2</v>
      </c>
      <c r="G41" s="21">
        <v>2</v>
      </c>
      <c r="H41" s="1442"/>
      <c r="I41" s="1442"/>
      <c r="J41" s="1442"/>
      <c r="K41" s="1442"/>
      <c r="L41" s="1442"/>
      <c r="M41" s="1442" t="s">
        <v>22</v>
      </c>
      <c r="N41" s="1442" t="s">
        <v>22</v>
      </c>
      <c r="O41" s="1442"/>
      <c r="P41" s="3"/>
      <c r="Q41" s="812">
        <f t="shared" si="3"/>
        <v>0</v>
      </c>
      <c r="R41" s="412"/>
    </row>
    <row r="42" spans="1:18" s="76" customFormat="1" x14ac:dyDescent="0.25">
      <c r="A42" s="888" t="s">
        <v>520</v>
      </c>
      <c r="B42" s="62" t="s">
        <v>77</v>
      </c>
      <c r="C42" s="55" t="s">
        <v>148</v>
      </c>
      <c r="D42" s="20" t="s">
        <v>152</v>
      </c>
      <c r="E42" s="16"/>
      <c r="F42" s="21">
        <v>52</v>
      </c>
      <c r="G42" s="21">
        <v>1</v>
      </c>
      <c r="H42" s="1442"/>
      <c r="I42" s="1442" t="s">
        <v>22</v>
      </c>
      <c r="J42" s="1442"/>
      <c r="K42" s="1442"/>
      <c r="L42" s="1442"/>
      <c r="M42" s="1442"/>
      <c r="N42" s="1442"/>
      <c r="O42" s="1442"/>
      <c r="P42" s="1551" t="s">
        <v>19</v>
      </c>
      <c r="Q42" s="1552"/>
      <c r="R42" s="412"/>
    </row>
    <row r="43" spans="1:18" s="76" customFormat="1" x14ac:dyDescent="0.25">
      <c r="A43" s="888" t="s">
        <v>521</v>
      </c>
      <c r="B43" s="62" t="s">
        <v>77</v>
      </c>
      <c r="C43" s="55" t="s">
        <v>148</v>
      </c>
      <c r="D43" s="20" t="s">
        <v>153</v>
      </c>
      <c r="E43" s="16" t="s">
        <v>3752</v>
      </c>
      <c r="F43" s="21">
        <v>2</v>
      </c>
      <c r="G43" s="21">
        <v>1</v>
      </c>
      <c r="H43" s="1442"/>
      <c r="I43" s="1442"/>
      <c r="J43" s="1442"/>
      <c r="K43" s="1442"/>
      <c r="L43" s="1442"/>
      <c r="M43" s="1442" t="s">
        <v>22</v>
      </c>
      <c r="N43" s="1442" t="s">
        <v>22</v>
      </c>
      <c r="O43" s="1442"/>
      <c r="P43" s="3"/>
      <c r="Q43" s="889">
        <f>F43*G43*ROUND(P43, 2)</f>
        <v>0</v>
      </c>
      <c r="R43" s="412"/>
    </row>
    <row r="44" spans="1:18" s="76" customFormat="1" x14ac:dyDescent="0.25">
      <c r="A44" s="888" t="s">
        <v>522</v>
      </c>
      <c r="B44" s="62" t="s">
        <v>17</v>
      </c>
      <c r="C44" s="20" t="s">
        <v>154</v>
      </c>
      <c r="D44" s="20" t="s">
        <v>24</v>
      </c>
      <c r="E44" s="16"/>
      <c r="F44" s="21">
        <v>52</v>
      </c>
      <c r="G44" s="21">
        <v>1</v>
      </c>
      <c r="H44" s="1442"/>
      <c r="I44" s="1442" t="s">
        <v>22</v>
      </c>
      <c r="J44" s="1442"/>
      <c r="K44" s="1442"/>
      <c r="L44" s="1442"/>
      <c r="M44" s="1442"/>
      <c r="N44" s="1442"/>
      <c r="O44" s="1442"/>
      <c r="P44" s="1551" t="s">
        <v>19</v>
      </c>
      <c r="Q44" s="1552"/>
      <c r="R44" s="412"/>
    </row>
    <row r="45" spans="1:18" s="76" customFormat="1" x14ac:dyDescent="0.25">
      <c r="A45" s="888" t="s">
        <v>523</v>
      </c>
      <c r="B45" s="62" t="s">
        <v>17</v>
      </c>
      <c r="C45" s="20" t="s">
        <v>154</v>
      </c>
      <c r="D45" s="9" t="s">
        <v>23</v>
      </c>
      <c r="E45" s="16"/>
      <c r="F45" s="21">
        <v>52</v>
      </c>
      <c r="G45" s="21">
        <v>1</v>
      </c>
      <c r="H45" s="1442"/>
      <c r="I45" s="1442" t="s">
        <v>22</v>
      </c>
      <c r="J45" s="1442"/>
      <c r="K45" s="1442"/>
      <c r="L45" s="1442"/>
      <c r="M45" s="1442"/>
      <c r="N45" s="1442"/>
      <c r="O45" s="1442"/>
      <c r="P45" s="1551" t="s">
        <v>19</v>
      </c>
      <c r="Q45" s="1552"/>
      <c r="R45" s="412"/>
    </row>
    <row r="46" spans="1:18" s="76" customFormat="1" ht="25.5" x14ac:dyDescent="0.25">
      <c r="A46" s="888" t="s">
        <v>524</v>
      </c>
      <c r="B46" s="62" t="s">
        <v>17</v>
      </c>
      <c r="C46" s="20" t="s">
        <v>154</v>
      </c>
      <c r="D46" s="20" t="s">
        <v>124</v>
      </c>
      <c r="E46" s="16"/>
      <c r="F46" s="21">
        <v>52</v>
      </c>
      <c r="G46" s="21">
        <v>1</v>
      </c>
      <c r="H46" s="1442"/>
      <c r="I46" s="1442" t="s">
        <v>22</v>
      </c>
      <c r="J46" s="1442"/>
      <c r="K46" s="1442"/>
      <c r="L46" s="1442"/>
      <c r="M46" s="1442"/>
      <c r="N46" s="1442"/>
      <c r="O46" s="1442"/>
      <c r="P46" s="1551" t="s">
        <v>19</v>
      </c>
      <c r="Q46" s="1552"/>
      <c r="R46" s="412"/>
    </row>
    <row r="47" spans="1:18" s="76" customFormat="1" x14ac:dyDescent="0.25">
      <c r="A47" s="888" t="s">
        <v>525</v>
      </c>
      <c r="B47" s="62" t="s">
        <v>17</v>
      </c>
      <c r="C47" s="20" t="s">
        <v>154</v>
      </c>
      <c r="D47" s="20" t="s">
        <v>125</v>
      </c>
      <c r="E47" s="16"/>
      <c r="F47" s="21">
        <v>52</v>
      </c>
      <c r="G47" s="21">
        <v>1</v>
      </c>
      <c r="H47" s="1442"/>
      <c r="I47" s="1442" t="s">
        <v>22</v>
      </c>
      <c r="J47" s="1442"/>
      <c r="K47" s="1442"/>
      <c r="L47" s="1442"/>
      <c r="M47" s="1442"/>
      <c r="N47" s="1442"/>
      <c r="O47" s="1442"/>
      <c r="P47" s="1551" t="s">
        <v>19</v>
      </c>
      <c r="Q47" s="1552"/>
      <c r="R47" s="412"/>
    </row>
    <row r="48" spans="1:18" s="76" customFormat="1" x14ac:dyDescent="0.25">
      <c r="A48" s="888" t="s">
        <v>526</v>
      </c>
      <c r="B48" s="62" t="s">
        <v>17</v>
      </c>
      <c r="C48" s="20" t="s">
        <v>154</v>
      </c>
      <c r="D48" s="20" t="s">
        <v>126</v>
      </c>
      <c r="E48" s="16"/>
      <c r="F48" s="21">
        <v>12</v>
      </c>
      <c r="G48" s="21">
        <v>1</v>
      </c>
      <c r="H48" s="1442"/>
      <c r="I48" s="1442"/>
      <c r="J48" s="1442" t="s">
        <v>22</v>
      </c>
      <c r="K48" s="1442"/>
      <c r="L48" s="1442"/>
      <c r="M48" s="1442"/>
      <c r="N48" s="1442"/>
      <c r="O48" s="1442"/>
      <c r="P48" s="1551" t="s">
        <v>19</v>
      </c>
      <c r="Q48" s="1552"/>
      <c r="R48" s="412"/>
    </row>
    <row r="49" spans="1:18" s="76" customFormat="1" x14ac:dyDescent="0.25">
      <c r="A49" s="888" t="s">
        <v>527</v>
      </c>
      <c r="B49" s="62" t="s">
        <v>17</v>
      </c>
      <c r="C49" s="20" t="s">
        <v>154</v>
      </c>
      <c r="D49" s="20" t="s">
        <v>127</v>
      </c>
      <c r="E49" s="16"/>
      <c r="F49" s="21">
        <v>2</v>
      </c>
      <c r="G49" s="21">
        <v>1</v>
      </c>
      <c r="H49" s="1442"/>
      <c r="I49" s="1442"/>
      <c r="J49" s="1442"/>
      <c r="K49" s="1442"/>
      <c r="L49" s="1442"/>
      <c r="M49" s="1442" t="s">
        <v>22</v>
      </c>
      <c r="N49" s="1442" t="s">
        <v>22</v>
      </c>
      <c r="O49" s="1442"/>
      <c r="P49" s="1554" t="s">
        <v>19</v>
      </c>
      <c r="Q49" s="1555"/>
      <c r="R49" s="412"/>
    </row>
    <row r="50" spans="1:18" s="76" customFormat="1" x14ac:dyDescent="0.25">
      <c r="A50" s="888" t="s">
        <v>528</v>
      </c>
      <c r="B50" s="62" t="s">
        <v>17</v>
      </c>
      <c r="C50" s="20" t="s">
        <v>154</v>
      </c>
      <c r="D50" s="20" t="s">
        <v>128</v>
      </c>
      <c r="E50" s="16"/>
      <c r="F50" s="21">
        <v>2</v>
      </c>
      <c r="G50" s="21">
        <v>1</v>
      </c>
      <c r="H50" s="1442"/>
      <c r="I50" s="1442"/>
      <c r="J50" s="1442"/>
      <c r="K50" s="1442"/>
      <c r="L50" s="1442"/>
      <c r="M50" s="1442" t="s">
        <v>22</v>
      </c>
      <c r="N50" s="1442" t="s">
        <v>35</v>
      </c>
      <c r="O50" s="1442"/>
      <c r="P50" s="1527" t="s">
        <v>19</v>
      </c>
      <c r="Q50" s="1528"/>
      <c r="R50" s="412"/>
    </row>
    <row r="51" spans="1:18" s="76" customFormat="1" ht="25.5" x14ac:dyDescent="0.25">
      <c r="A51" s="888" t="s">
        <v>529</v>
      </c>
      <c r="B51" s="62" t="s">
        <v>17</v>
      </c>
      <c r="C51" s="20" t="s">
        <v>154</v>
      </c>
      <c r="D51" s="20" t="s">
        <v>129</v>
      </c>
      <c r="E51" s="16" t="s">
        <v>3752</v>
      </c>
      <c r="F51" s="21">
        <v>2</v>
      </c>
      <c r="G51" s="21">
        <v>1</v>
      </c>
      <c r="H51" s="1442"/>
      <c r="I51" s="1442"/>
      <c r="J51" s="1442"/>
      <c r="K51" s="1442"/>
      <c r="L51" s="1442"/>
      <c r="M51" s="1442" t="s">
        <v>22</v>
      </c>
      <c r="N51" s="1442" t="s">
        <v>22</v>
      </c>
      <c r="O51" s="1442"/>
      <c r="P51" s="3"/>
      <c r="Q51" s="889">
        <f t="shared" ref="Q51:Q72" si="4">F51*G51*ROUND(P51, 2)</f>
        <v>0</v>
      </c>
      <c r="R51" s="412"/>
    </row>
    <row r="52" spans="1:18" s="76" customFormat="1" x14ac:dyDescent="0.25">
      <c r="A52" s="888" t="s">
        <v>530</v>
      </c>
      <c r="B52" s="62" t="s">
        <v>17</v>
      </c>
      <c r="C52" s="20" t="s">
        <v>154</v>
      </c>
      <c r="D52" s="20" t="s">
        <v>155</v>
      </c>
      <c r="E52" s="16" t="s">
        <v>3752</v>
      </c>
      <c r="F52" s="21">
        <v>2</v>
      </c>
      <c r="G52" s="21">
        <v>14</v>
      </c>
      <c r="H52" s="1442"/>
      <c r="I52" s="1442"/>
      <c r="J52" s="1442"/>
      <c r="K52" s="1442"/>
      <c r="L52" s="1442"/>
      <c r="M52" s="1442" t="s">
        <v>22</v>
      </c>
      <c r="N52" s="1442" t="s">
        <v>22</v>
      </c>
      <c r="O52" s="1442"/>
      <c r="P52" s="3"/>
      <c r="Q52" s="889">
        <f t="shared" si="4"/>
        <v>0</v>
      </c>
      <c r="R52" s="412"/>
    </row>
    <row r="53" spans="1:18" s="76" customFormat="1" x14ac:dyDescent="0.25">
      <c r="A53" s="888" t="s">
        <v>531</v>
      </c>
      <c r="B53" s="62" t="s">
        <v>17</v>
      </c>
      <c r="C53" s="20" t="s">
        <v>154</v>
      </c>
      <c r="D53" s="9" t="s">
        <v>130</v>
      </c>
      <c r="E53" s="8" t="s">
        <v>3752</v>
      </c>
      <c r="F53" s="21">
        <v>2</v>
      </c>
      <c r="G53" s="21">
        <v>1</v>
      </c>
      <c r="H53" s="1442"/>
      <c r="I53" s="1442"/>
      <c r="J53" s="1442"/>
      <c r="K53" s="1442"/>
      <c r="L53" s="1442"/>
      <c r="M53" s="1442" t="s">
        <v>22</v>
      </c>
      <c r="N53" s="1442" t="s">
        <v>22</v>
      </c>
      <c r="O53" s="1442"/>
      <c r="P53" s="3"/>
      <c r="Q53" s="889">
        <f t="shared" si="4"/>
        <v>0</v>
      </c>
      <c r="R53" s="412"/>
    </row>
    <row r="54" spans="1:18" s="76" customFormat="1" x14ac:dyDescent="0.25">
      <c r="A54" s="888" t="s">
        <v>532</v>
      </c>
      <c r="B54" s="62" t="s">
        <v>17</v>
      </c>
      <c r="C54" s="20" t="s">
        <v>154</v>
      </c>
      <c r="D54" s="9" t="s">
        <v>131</v>
      </c>
      <c r="E54" s="87" t="s">
        <v>3752</v>
      </c>
      <c r="F54" s="21">
        <v>2</v>
      </c>
      <c r="G54" s="21">
        <v>1</v>
      </c>
      <c r="H54" s="1442"/>
      <c r="I54" s="1442"/>
      <c r="J54" s="1442"/>
      <c r="K54" s="1442"/>
      <c r="L54" s="1442"/>
      <c r="M54" s="1442" t="s">
        <v>22</v>
      </c>
      <c r="N54" s="1442" t="s">
        <v>22</v>
      </c>
      <c r="O54" s="1442"/>
      <c r="P54" s="3"/>
      <c r="Q54" s="889">
        <f t="shared" si="4"/>
        <v>0</v>
      </c>
      <c r="R54" s="412"/>
    </row>
    <row r="55" spans="1:18" s="76" customFormat="1" x14ac:dyDescent="0.25">
      <c r="A55" s="888" t="s">
        <v>533</v>
      </c>
      <c r="B55" s="62" t="s">
        <v>17</v>
      </c>
      <c r="C55" s="20" t="s">
        <v>154</v>
      </c>
      <c r="D55" s="9" t="s">
        <v>133</v>
      </c>
      <c r="E55" s="16" t="s">
        <v>3752</v>
      </c>
      <c r="F55" s="21">
        <v>2</v>
      </c>
      <c r="G55" s="21">
        <v>1</v>
      </c>
      <c r="H55" s="1442"/>
      <c r="I55" s="1442"/>
      <c r="J55" s="1442"/>
      <c r="K55" s="1442"/>
      <c r="L55" s="1442"/>
      <c r="M55" s="1442" t="s">
        <v>22</v>
      </c>
      <c r="N55" s="1442" t="s">
        <v>22</v>
      </c>
      <c r="O55" s="1442"/>
      <c r="P55" s="3"/>
      <c r="Q55" s="889">
        <f t="shared" si="4"/>
        <v>0</v>
      </c>
      <c r="R55" s="412"/>
    </row>
    <row r="56" spans="1:18" s="76" customFormat="1" x14ac:dyDescent="0.25">
      <c r="A56" s="888" t="s">
        <v>534</v>
      </c>
      <c r="B56" s="62" t="s">
        <v>17</v>
      </c>
      <c r="C56" s="20" t="s">
        <v>154</v>
      </c>
      <c r="D56" s="20" t="s">
        <v>136</v>
      </c>
      <c r="E56" s="37" t="s">
        <v>3752</v>
      </c>
      <c r="F56" s="21">
        <v>2</v>
      </c>
      <c r="G56" s="21">
        <v>1</v>
      </c>
      <c r="H56" s="1442"/>
      <c r="I56" s="1442"/>
      <c r="J56" s="1442"/>
      <c r="K56" s="1442"/>
      <c r="L56" s="1442"/>
      <c r="M56" s="1442" t="s">
        <v>22</v>
      </c>
      <c r="N56" s="1442" t="s">
        <v>22</v>
      </c>
      <c r="O56" s="1442"/>
      <c r="P56" s="3"/>
      <c r="Q56" s="889">
        <f t="shared" si="4"/>
        <v>0</v>
      </c>
      <c r="R56" s="412"/>
    </row>
    <row r="57" spans="1:18" s="76" customFormat="1" x14ac:dyDescent="0.25">
      <c r="A57" s="888" t="s">
        <v>535</v>
      </c>
      <c r="B57" s="62" t="s">
        <v>17</v>
      </c>
      <c r="C57" s="20" t="s">
        <v>154</v>
      </c>
      <c r="D57" s="20" t="s">
        <v>156</v>
      </c>
      <c r="E57" s="1467" t="s">
        <v>3752</v>
      </c>
      <c r="F57" s="21">
        <v>2</v>
      </c>
      <c r="G57" s="21">
        <v>2</v>
      </c>
      <c r="H57" s="1442"/>
      <c r="I57" s="1442"/>
      <c r="J57" s="1442"/>
      <c r="K57" s="1442"/>
      <c r="L57" s="1442"/>
      <c r="M57" s="1442" t="s">
        <v>22</v>
      </c>
      <c r="N57" s="1442" t="s">
        <v>22</v>
      </c>
      <c r="O57" s="1442"/>
      <c r="P57" s="3"/>
      <c r="Q57" s="889">
        <f t="shared" si="4"/>
        <v>0</v>
      </c>
      <c r="R57" s="412"/>
    </row>
    <row r="58" spans="1:18" s="76" customFormat="1" x14ac:dyDescent="0.25">
      <c r="A58" s="888" t="s">
        <v>536</v>
      </c>
      <c r="B58" s="62" t="s">
        <v>17</v>
      </c>
      <c r="C58" s="20" t="s">
        <v>154</v>
      </c>
      <c r="D58" s="20" t="s">
        <v>157</v>
      </c>
      <c r="E58" s="87" t="s">
        <v>3752</v>
      </c>
      <c r="F58" s="21">
        <v>2</v>
      </c>
      <c r="G58" s="21">
        <v>2</v>
      </c>
      <c r="H58" s="1442"/>
      <c r="I58" s="1442"/>
      <c r="J58" s="1442"/>
      <c r="K58" s="1442"/>
      <c r="L58" s="1442"/>
      <c r="M58" s="1442" t="s">
        <v>22</v>
      </c>
      <c r="N58" s="1442" t="s">
        <v>22</v>
      </c>
      <c r="O58" s="1442"/>
      <c r="P58" s="3"/>
      <c r="Q58" s="889">
        <f t="shared" si="4"/>
        <v>0</v>
      </c>
      <c r="R58" s="412"/>
    </row>
    <row r="59" spans="1:18" s="76" customFormat="1" x14ac:dyDescent="0.25">
      <c r="A59" s="888" t="s">
        <v>537</v>
      </c>
      <c r="B59" s="62" t="s">
        <v>17</v>
      </c>
      <c r="C59" s="20" t="s">
        <v>154</v>
      </c>
      <c r="D59" s="20" t="s">
        <v>158</v>
      </c>
      <c r="E59" s="1442" t="s">
        <v>3752</v>
      </c>
      <c r="F59" s="21">
        <v>2</v>
      </c>
      <c r="G59" s="21">
        <v>14</v>
      </c>
      <c r="H59" s="1442"/>
      <c r="I59" s="1442"/>
      <c r="J59" s="1442"/>
      <c r="K59" s="1442"/>
      <c r="L59" s="1442"/>
      <c r="M59" s="1442" t="s">
        <v>22</v>
      </c>
      <c r="N59" s="1442" t="s">
        <v>22</v>
      </c>
      <c r="O59" s="1442"/>
      <c r="P59" s="3"/>
      <c r="Q59" s="889">
        <f t="shared" si="4"/>
        <v>0</v>
      </c>
      <c r="R59" s="412"/>
    </row>
    <row r="60" spans="1:18" s="76" customFormat="1" x14ac:dyDescent="0.25">
      <c r="A60" s="888" t="s">
        <v>538</v>
      </c>
      <c r="B60" s="62" t="s">
        <v>17</v>
      </c>
      <c r="C60" s="20" t="s">
        <v>154</v>
      </c>
      <c r="D60" s="56" t="s">
        <v>159</v>
      </c>
      <c r="E60" s="1439" t="s">
        <v>3752</v>
      </c>
      <c r="F60" s="21">
        <v>2</v>
      </c>
      <c r="G60" s="21">
        <v>14</v>
      </c>
      <c r="H60" s="1442"/>
      <c r="I60" s="1442"/>
      <c r="J60" s="1442"/>
      <c r="K60" s="1442"/>
      <c r="L60" s="1442"/>
      <c r="M60" s="1442" t="s">
        <v>22</v>
      </c>
      <c r="N60" s="1442" t="s">
        <v>22</v>
      </c>
      <c r="O60" s="1442"/>
      <c r="P60" s="3"/>
      <c r="Q60" s="889">
        <f t="shared" si="4"/>
        <v>0</v>
      </c>
      <c r="R60" s="412"/>
    </row>
    <row r="61" spans="1:18" s="76" customFormat="1" x14ac:dyDescent="0.25">
      <c r="A61" s="888" t="s">
        <v>539</v>
      </c>
      <c r="B61" s="62" t="s">
        <v>17</v>
      </c>
      <c r="C61" s="20" t="s">
        <v>154</v>
      </c>
      <c r="D61" s="56" t="s">
        <v>160</v>
      </c>
      <c r="E61" s="524" t="s">
        <v>3752</v>
      </c>
      <c r="F61" s="21">
        <v>2</v>
      </c>
      <c r="G61" s="21">
        <v>14</v>
      </c>
      <c r="H61" s="1442"/>
      <c r="I61" s="1442"/>
      <c r="J61" s="1442"/>
      <c r="K61" s="1442"/>
      <c r="L61" s="1442"/>
      <c r="M61" s="1442" t="s">
        <v>22</v>
      </c>
      <c r="N61" s="1442" t="s">
        <v>22</v>
      </c>
      <c r="O61" s="1442"/>
      <c r="P61" s="3"/>
      <c r="Q61" s="889">
        <f t="shared" si="4"/>
        <v>0</v>
      </c>
      <c r="R61" s="412"/>
    </row>
    <row r="62" spans="1:18" s="76" customFormat="1" x14ac:dyDescent="0.25">
      <c r="A62" s="888" t="s">
        <v>540</v>
      </c>
      <c r="B62" s="62" t="s">
        <v>17</v>
      </c>
      <c r="C62" s="20" t="s">
        <v>154</v>
      </c>
      <c r="D62" s="56" t="s">
        <v>161</v>
      </c>
      <c r="E62" s="1442" t="s">
        <v>3752</v>
      </c>
      <c r="F62" s="21">
        <v>2</v>
      </c>
      <c r="G62" s="21">
        <v>14</v>
      </c>
      <c r="H62" s="1442"/>
      <c r="I62" s="1442"/>
      <c r="J62" s="1442"/>
      <c r="K62" s="1442"/>
      <c r="L62" s="1442"/>
      <c r="M62" s="1442" t="s">
        <v>22</v>
      </c>
      <c r="N62" s="1442" t="s">
        <v>22</v>
      </c>
      <c r="O62" s="1442"/>
      <c r="P62" s="3"/>
      <c r="Q62" s="889">
        <f t="shared" si="4"/>
        <v>0</v>
      </c>
      <c r="R62" s="412"/>
    </row>
    <row r="63" spans="1:18" s="76" customFormat="1" x14ac:dyDescent="0.25">
      <c r="A63" s="888" t="s">
        <v>541</v>
      </c>
      <c r="B63" s="62" t="s">
        <v>17</v>
      </c>
      <c r="C63" s="20" t="s">
        <v>154</v>
      </c>
      <c r="D63" s="56" t="s">
        <v>162</v>
      </c>
      <c r="E63" s="1439" t="s">
        <v>3752</v>
      </c>
      <c r="F63" s="21">
        <v>2</v>
      </c>
      <c r="G63" s="21">
        <v>14</v>
      </c>
      <c r="H63" s="1442"/>
      <c r="I63" s="1442"/>
      <c r="J63" s="1442"/>
      <c r="K63" s="1442"/>
      <c r="L63" s="1442"/>
      <c r="M63" s="1442" t="s">
        <v>22</v>
      </c>
      <c r="N63" s="1442" t="s">
        <v>22</v>
      </c>
      <c r="O63" s="1442"/>
      <c r="P63" s="3"/>
      <c r="Q63" s="889">
        <f t="shared" si="4"/>
        <v>0</v>
      </c>
      <c r="R63" s="412"/>
    </row>
    <row r="64" spans="1:18" s="76" customFormat="1" x14ac:dyDescent="0.25">
      <c r="A64" s="888" t="s">
        <v>542</v>
      </c>
      <c r="B64" s="62" t="s">
        <v>17</v>
      </c>
      <c r="C64" s="20" t="s">
        <v>154</v>
      </c>
      <c r="D64" s="523" t="s">
        <v>163</v>
      </c>
      <c r="E64" s="23" t="s">
        <v>3752</v>
      </c>
      <c r="F64" s="21">
        <v>2</v>
      </c>
      <c r="G64" s="21">
        <v>1</v>
      </c>
      <c r="H64" s="1442"/>
      <c r="I64" s="1442"/>
      <c r="J64" s="1442"/>
      <c r="K64" s="1442"/>
      <c r="L64" s="1442"/>
      <c r="M64" s="1442" t="s">
        <v>22</v>
      </c>
      <c r="N64" s="1442" t="s">
        <v>22</v>
      </c>
      <c r="O64" s="1442"/>
      <c r="P64" s="3"/>
      <c r="Q64" s="889">
        <f t="shared" si="4"/>
        <v>0</v>
      </c>
      <c r="R64" s="412"/>
    </row>
    <row r="65" spans="1:18" s="76" customFormat="1" x14ac:dyDescent="0.25">
      <c r="A65" s="888" t="s">
        <v>543</v>
      </c>
      <c r="B65" s="62" t="s">
        <v>17</v>
      </c>
      <c r="C65" s="20" t="s">
        <v>154</v>
      </c>
      <c r="D65" s="56" t="s">
        <v>164</v>
      </c>
      <c r="E65" s="23" t="s">
        <v>3752</v>
      </c>
      <c r="F65" s="21">
        <v>2</v>
      </c>
      <c r="G65" s="21">
        <v>1</v>
      </c>
      <c r="H65" s="1442"/>
      <c r="I65" s="1442"/>
      <c r="J65" s="1442"/>
      <c r="K65" s="1442"/>
      <c r="L65" s="1442"/>
      <c r="M65" s="1442" t="s">
        <v>22</v>
      </c>
      <c r="N65" s="1442" t="s">
        <v>22</v>
      </c>
      <c r="O65" s="1442"/>
      <c r="P65" s="3"/>
      <c r="Q65" s="889">
        <f t="shared" si="4"/>
        <v>0</v>
      </c>
      <c r="R65" s="412"/>
    </row>
    <row r="66" spans="1:18" s="76" customFormat="1" x14ac:dyDescent="0.25">
      <c r="A66" s="888" t="s">
        <v>544</v>
      </c>
      <c r="B66" s="62" t="s">
        <v>17</v>
      </c>
      <c r="C66" s="20" t="s">
        <v>154</v>
      </c>
      <c r="D66" s="56" t="s">
        <v>165</v>
      </c>
      <c r="E66" s="1442" t="s">
        <v>3752</v>
      </c>
      <c r="F66" s="21">
        <v>2</v>
      </c>
      <c r="G66" s="21">
        <v>14</v>
      </c>
      <c r="H66" s="1442"/>
      <c r="I66" s="1442"/>
      <c r="J66" s="1442"/>
      <c r="K66" s="1442"/>
      <c r="L66" s="1442"/>
      <c r="M66" s="1442" t="s">
        <v>22</v>
      </c>
      <c r="N66" s="1442" t="s">
        <v>22</v>
      </c>
      <c r="O66" s="1442"/>
      <c r="P66" s="3"/>
      <c r="Q66" s="889">
        <f t="shared" si="4"/>
        <v>0</v>
      </c>
      <c r="R66" s="412"/>
    </row>
    <row r="67" spans="1:18" s="76" customFormat="1" x14ac:dyDescent="0.25">
      <c r="A67" s="888" t="s">
        <v>545</v>
      </c>
      <c r="B67" s="62" t="s">
        <v>17</v>
      </c>
      <c r="C67" s="20" t="s">
        <v>154</v>
      </c>
      <c r="D67" s="9" t="s">
        <v>137</v>
      </c>
      <c r="E67" s="1439" t="s">
        <v>3752</v>
      </c>
      <c r="F67" s="21">
        <v>2</v>
      </c>
      <c r="G67" s="21">
        <v>1</v>
      </c>
      <c r="H67" s="1442"/>
      <c r="I67" s="1442"/>
      <c r="J67" s="1442"/>
      <c r="K67" s="1442"/>
      <c r="L67" s="1442"/>
      <c r="M67" s="1442" t="s">
        <v>22</v>
      </c>
      <c r="N67" s="1442" t="s">
        <v>22</v>
      </c>
      <c r="O67" s="1442"/>
      <c r="P67" s="3"/>
      <c r="Q67" s="889">
        <f t="shared" si="4"/>
        <v>0</v>
      </c>
      <c r="R67" s="412"/>
    </row>
    <row r="68" spans="1:18" s="76" customFormat="1" x14ac:dyDescent="0.25">
      <c r="A68" s="888" t="s">
        <v>546</v>
      </c>
      <c r="B68" s="62" t="s">
        <v>17</v>
      </c>
      <c r="C68" s="20" t="s">
        <v>154</v>
      </c>
      <c r="D68" s="9" t="s">
        <v>138</v>
      </c>
      <c r="E68" s="1440" t="s">
        <v>3752</v>
      </c>
      <c r="F68" s="21">
        <v>2</v>
      </c>
      <c r="G68" s="21">
        <v>1</v>
      </c>
      <c r="H68" s="1442"/>
      <c r="I68" s="1442"/>
      <c r="J68" s="1442"/>
      <c r="K68" s="1442"/>
      <c r="L68" s="1442"/>
      <c r="M68" s="1442" t="s">
        <v>22</v>
      </c>
      <c r="N68" s="1442" t="s">
        <v>22</v>
      </c>
      <c r="O68" s="1442"/>
      <c r="P68" s="3"/>
      <c r="Q68" s="889">
        <f t="shared" si="4"/>
        <v>0</v>
      </c>
      <c r="R68" s="412"/>
    </row>
    <row r="69" spans="1:18" s="76" customFormat="1" x14ac:dyDescent="0.25">
      <c r="A69" s="888" t="s">
        <v>547</v>
      </c>
      <c r="B69" s="62" t="s">
        <v>17</v>
      </c>
      <c r="C69" s="20" t="s">
        <v>154</v>
      </c>
      <c r="D69" s="9" t="s">
        <v>139</v>
      </c>
      <c r="E69" s="1440" t="s">
        <v>3752</v>
      </c>
      <c r="F69" s="21">
        <v>2</v>
      </c>
      <c r="G69" s="21">
        <v>1</v>
      </c>
      <c r="H69" s="1442"/>
      <c r="I69" s="1442"/>
      <c r="J69" s="1442"/>
      <c r="K69" s="1442"/>
      <c r="L69" s="1442"/>
      <c r="M69" s="1442" t="s">
        <v>22</v>
      </c>
      <c r="N69" s="1442" t="s">
        <v>22</v>
      </c>
      <c r="O69" s="1442"/>
      <c r="P69" s="3"/>
      <c r="Q69" s="889">
        <f t="shared" si="4"/>
        <v>0</v>
      </c>
      <c r="R69" s="412"/>
    </row>
    <row r="70" spans="1:18" s="76" customFormat="1" x14ac:dyDescent="0.25">
      <c r="A70" s="888" t="s">
        <v>548</v>
      </c>
      <c r="B70" s="62" t="s">
        <v>17</v>
      </c>
      <c r="C70" s="20" t="s">
        <v>154</v>
      </c>
      <c r="D70" s="9" t="s">
        <v>141</v>
      </c>
      <c r="E70" s="1440" t="s">
        <v>3752</v>
      </c>
      <c r="F70" s="21">
        <v>2</v>
      </c>
      <c r="G70" s="21">
        <v>1</v>
      </c>
      <c r="H70" s="1442"/>
      <c r="I70" s="1442"/>
      <c r="J70" s="1442"/>
      <c r="K70" s="1442"/>
      <c r="L70" s="1442"/>
      <c r="M70" s="1442" t="s">
        <v>22</v>
      </c>
      <c r="N70" s="1442" t="s">
        <v>22</v>
      </c>
      <c r="O70" s="1442"/>
      <c r="P70" s="3"/>
      <c r="Q70" s="889">
        <f t="shared" si="4"/>
        <v>0</v>
      </c>
      <c r="R70" s="412"/>
    </row>
    <row r="71" spans="1:18" s="76" customFormat="1" x14ac:dyDescent="0.25">
      <c r="A71" s="888" t="s">
        <v>549</v>
      </c>
      <c r="B71" s="62" t="s">
        <v>17</v>
      </c>
      <c r="C71" s="20" t="s">
        <v>154</v>
      </c>
      <c r="D71" s="9" t="s">
        <v>142</v>
      </c>
      <c r="E71" s="1439" t="s">
        <v>3752</v>
      </c>
      <c r="F71" s="21">
        <v>2</v>
      </c>
      <c r="G71" s="21">
        <v>2</v>
      </c>
      <c r="H71" s="1442"/>
      <c r="I71" s="1442"/>
      <c r="J71" s="1442"/>
      <c r="K71" s="1442"/>
      <c r="L71" s="1442"/>
      <c r="M71" s="1442" t="s">
        <v>22</v>
      </c>
      <c r="N71" s="1442" t="s">
        <v>22</v>
      </c>
      <c r="O71" s="1442"/>
      <c r="P71" s="3"/>
      <c r="Q71" s="889">
        <f t="shared" si="4"/>
        <v>0</v>
      </c>
      <c r="R71" s="412"/>
    </row>
    <row r="72" spans="1:18" s="76" customFormat="1" x14ac:dyDescent="0.25">
      <c r="A72" s="888" t="s">
        <v>550</v>
      </c>
      <c r="B72" s="62" t="s">
        <v>17</v>
      </c>
      <c r="C72" s="20" t="s">
        <v>154</v>
      </c>
      <c r="D72" s="9" t="s">
        <v>146</v>
      </c>
      <c r="E72" s="1442" t="s">
        <v>3752</v>
      </c>
      <c r="F72" s="21">
        <v>2</v>
      </c>
      <c r="G72" s="21">
        <v>2</v>
      </c>
      <c r="H72" s="1442"/>
      <c r="I72" s="1442"/>
      <c r="J72" s="1442"/>
      <c r="K72" s="1442"/>
      <c r="L72" s="1442"/>
      <c r="M72" s="1442" t="s">
        <v>22</v>
      </c>
      <c r="N72" s="1442" t="s">
        <v>22</v>
      </c>
      <c r="O72" s="1442"/>
      <c r="P72" s="3"/>
      <c r="Q72" s="889">
        <f t="shared" si="4"/>
        <v>0</v>
      </c>
      <c r="R72" s="412"/>
    </row>
    <row r="73" spans="1:18" s="76" customFormat="1" x14ac:dyDescent="0.25">
      <c r="A73" s="888" t="s">
        <v>551</v>
      </c>
      <c r="B73" s="62" t="s">
        <v>17</v>
      </c>
      <c r="C73" s="20" t="s">
        <v>154</v>
      </c>
      <c r="D73" s="20" t="s">
        <v>144</v>
      </c>
      <c r="E73" s="23" t="s">
        <v>3752</v>
      </c>
      <c r="F73" s="1442">
        <v>1</v>
      </c>
      <c r="G73" s="1442">
        <v>1</v>
      </c>
      <c r="H73" s="1442"/>
      <c r="I73" s="1442"/>
      <c r="J73" s="1442"/>
      <c r="K73" s="1442"/>
      <c r="L73" s="1442"/>
      <c r="M73" s="1442"/>
      <c r="N73" s="1442"/>
      <c r="O73" s="1442" t="s">
        <v>22</v>
      </c>
      <c r="P73" s="3"/>
      <c r="Q73" s="889">
        <f t="shared" ref="Q73" si="5">F73*G73*ROUND(P73, 2)</f>
        <v>0</v>
      </c>
      <c r="R73" s="455"/>
    </row>
    <row r="74" spans="1:18" s="76" customFormat="1" x14ac:dyDescent="0.25">
      <c r="A74" s="888" t="s">
        <v>552</v>
      </c>
      <c r="B74" s="62" t="s">
        <v>17</v>
      </c>
      <c r="C74" s="20" t="s">
        <v>166</v>
      </c>
      <c r="D74" s="20" t="s">
        <v>24</v>
      </c>
      <c r="E74" s="1440"/>
      <c r="F74" s="21">
        <v>52</v>
      </c>
      <c r="G74" s="21">
        <v>1</v>
      </c>
      <c r="H74" s="1442"/>
      <c r="I74" s="1442" t="s">
        <v>22</v>
      </c>
      <c r="J74" s="1442"/>
      <c r="K74" s="1442"/>
      <c r="L74" s="1442"/>
      <c r="M74" s="1442"/>
      <c r="N74" s="1442"/>
      <c r="O74" s="1442"/>
      <c r="P74" s="1551" t="s">
        <v>19</v>
      </c>
      <c r="Q74" s="1552"/>
      <c r="R74" s="412"/>
    </row>
    <row r="75" spans="1:18" s="76" customFormat="1" x14ac:dyDescent="0.25">
      <c r="A75" s="888" t="s">
        <v>553</v>
      </c>
      <c r="B75" s="62" t="s">
        <v>17</v>
      </c>
      <c r="C75" s="20" t="s">
        <v>166</v>
      </c>
      <c r="D75" s="9" t="s">
        <v>23</v>
      </c>
      <c r="E75" s="87"/>
      <c r="F75" s="21">
        <v>52</v>
      </c>
      <c r="G75" s="21">
        <v>1</v>
      </c>
      <c r="H75" s="1442"/>
      <c r="I75" s="1442" t="s">
        <v>22</v>
      </c>
      <c r="J75" s="1442"/>
      <c r="K75" s="1442"/>
      <c r="L75" s="1442"/>
      <c r="M75" s="1442"/>
      <c r="N75" s="1442"/>
      <c r="O75" s="1442"/>
      <c r="P75" s="1551" t="s">
        <v>19</v>
      </c>
      <c r="Q75" s="1552"/>
      <c r="R75" s="412"/>
    </row>
    <row r="76" spans="1:18" s="76" customFormat="1" ht="25.5" x14ac:dyDescent="0.25">
      <c r="A76" s="888" t="s">
        <v>554</v>
      </c>
      <c r="B76" s="62" t="s">
        <v>17</v>
      </c>
      <c r="C76" s="20" t="s">
        <v>166</v>
      </c>
      <c r="D76" s="20" t="s">
        <v>124</v>
      </c>
      <c r="E76" s="23"/>
      <c r="F76" s="21">
        <v>52</v>
      </c>
      <c r="G76" s="21">
        <v>1</v>
      </c>
      <c r="H76" s="1442"/>
      <c r="I76" s="1442" t="s">
        <v>22</v>
      </c>
      <c r="J76" s="1442"/>
      <c r="K76" s="1442"/>
      <c r="L76" s="1442"/>
      <c r="M76" s="1442"/>
      <c r="N76" s="1442"/>
      <c r="O76" s="1442"/>
      <c r="P76" s="1551" t="s">
        <v>19</v>
      </c>
      <c r="Q76" s="1552"/>
      <c r="R76" s="412"/>
    </row>
    <row r="77" spans="1:18" s="76" customFormat="1" x14ac:dyDescent="0.25">
      <c r="A77" s="888" t="s">
        <v>555</v>
      </c>
      <c r="B77" s="62" t="s">
        <v>17</v>
      </c>
      <c r="C77" s="20" t="s">
        <v>166</v>
      </c>
      <c r="D77" s="20" t="s">
        <v>125</v>
      </c>
      <c r="E77" s="8"/>
      <c r="F77" s="21">
        <v>52</v>
      </c>
      <c r="G77" s="21">
        <v>1</v>
      </c>
      <c r="H77" s="1442"/>
      <c r="I77" s="1442" t="s">
        <v>22</v>
      </c>
      <c r="J77" s="1442"/>
      <c r="K77" s="1442"/>
      <c r="L77" s="1442"/>
      <c r="M77" s="1442"/>
      <c r="N77" s="1442"/>
      <c r="O77" s="1442"/>
      <c r="P77" s="1551" t="s">
        <v>19</v>
      </c>
      <c r="Q77" s="1552"/>
      <c r="R77" s="412"/>
    </row>
    <row r="78" spans="1:18" s="76" customFormat="1" x14ac:dyDescent="0.25">
      <c r="A78" s="888" t="s">
        <v>556</v>
      </c>
      <c r="B78" s="62" t="s">
        <v>17</v>
      </c>
      <c r="C78" s="20" t="s">
        <v>166</v>
      </c>
      <c r="D78" s="20" t="s">
        <v>126</v>
      </c>
      <c r="E78" s="8"/>
      <c r="F78" s="21">
        <v>12</v>
      </c>
      <c r="G78" s="21">
        <v>1</v>
      </c>
      <c r="H78" s="1442"/>
      <c r="I78" s="1442"/>
      <c r="J78" s="1442" t="s">
        <v>22</v>
      </c>
      <c r="K78" s="1442"/>
      <c r="L78" s="1442"/>
      <c r="M78" s="1442"/>
      <c r="N78" s="1442"/>
      <c r="O78" s="1442"/>
      <c r="P78" s="1551" t="s">
        <v>19</v>
      </c>
      <c r="Q78" s="1552"/>
      <c r="R78" s="412"/>
    </row>
    <row r="79" spans="1:18" s="76" customFormat="1" x14ac:dyDescent="0.25">
      <c r="A79" s="888" t="s">
        <v>557</v>
      </c>
      <c r="B79" s="62" t="s">
        <v>17</v>
      </c>
      <c r="C79" s="20" t="s">
        <v>166</v>
      </c>
      <c r="D79" s="20" t="s">
        <v>127</v>
      </c>
      <c r="E79" s="8"/>
      <c r="F79" s="21">
        <v>2</v>
      </c>
      <c r="G79" s="21">
        <v>1</v>
      </c>
      <c r="H79" s="1442"/>
      <c r="I79" s="1442"/>
      <c r="J79" s="1442"/>
      <c r="K79" s="1442"/>
      <c r="L79" s="1442"/>
      <c r="M79" s="1442" t="s">
        <v>22</v>
      </c>
      <c r="N79" s="1442" t="s">
        <v>22</v>
      </c>
      <c r="O79" s="1442"/>
      <c r="P79" s="1554" t="s">
        <v>19</v>
      </c>
      <c r="Q79" s="1555"/>
      <c r="R79" s="412"/>
    </row>
    <row r="80" spans="1:18" s="76" customFormat="1" x14ac:dyDescent="0.25">
      <c r="A80" s="888" t="s">
        <v>558</v>
      </c>
      <c r="B80" s="62" t="s">
        <v>17</v>
      </c>
      <c r="C80" s="20" t="s">
        <v>166</v>
      </c>
      <c r="D80" s="20" t="s">
        <v>128</v>
      </c>
      <c r="E80" s="8"/>
      <c r="F80" s="21">
        <v>2</v>
      </c>
      <c r="G80" s="21">
        <v>1</v>
      </c>
      <c r="H80" s="1442"/>
      <c r="I80" s="1442"/>
      <c r="J80" s="1442"/>
      <c r="K80" s="1442"/>
      <c r="L80" s="1442"/>
      <c r="M80" s="1442" t="s">
        <v>22</v>
      </c>
      <c r="N80" s="1442" t="s">
        <v>35</v>
      </c>
      <c r="O80" s="1442"/>
      <c r="P80" s="1527" t="s">
        <v>19</v>
      </c>
      <c r="Q80" s="1528"/>
      <c r="R80" s="412"/>
    </row>
    <row r="81" spans="1:18" s="76" customFormat="1" ht="25.5" x14ac:dyDescent="0.25">
      <c r="A81" s="888" t="s">
        <v>559</v>
      </c>
      <c r="B81" s="62" t="s">
        <v>17</v>
      </c>
      <c r="C81" s="20" t="s">
        <v>166</v>
      </c>
      <c r="D81" s="20" t="s">
        <v>129</v>
      </c>
      <c r="E81" s="16" t="s">
        <v>3752</v>
      </c>
      <c r="F81" s="21">
        <v>2</v>
      </c>
      <c r="G81" s="21">
        <v>1</v>
      </c>
      <c r="H81" s="1442"/>
      <c r="I81" s="1442"/>
      <c r="J81" s="1442"/>
      <c r="K81" s="1442"/>
      <c r="L81" s="1442"/>
      <c r="M81" s="1442" t="s">
        <v>22</v>
      </c>
      <c r="N81" s="1442" t="s">
        <v>22</v>
      </c>
      <c r="O81" s="1442"/>
      <c r="P81" s="3"/>
      <c r="Q81" s="889">
        <f t="shared" ref="Q81:Q97" si="6">F81*G81*ROUND(P81, 2)</f>
        <v>0</v>
      </c>
      <c r="R81" s="412"/>
    </row>
    <row r="82" spans="1:18" s="76" customFormat="1" x14ac:dyDescent="0.25">
      <c r="A82" s="888" t="s">
        <v>560</v>
      </c>
      <c r="B82" s="62" t="s">
        <v>17</v>
      </c>
      <c r="C82" s="20" t="s">
        <v>166</v>
      </c>
      <c r="D82" s="9" t="s">
        <v>130</v>
      </c>
      <c r="E82" s="87" t="s">
        <v>3752</v>
      </c>
      <c r="F82" s="21">
        <v>2</v>
      </c>
      <c r="G82" s="21">
        <v>1</v>
      </c>
      <c r="H82" s="1442"/>
      <c r="I82" s="1442"/>
      <c r="J82" s="1442"/>
      <c r="K82" s="1442"/>
      <c r="L82" s="1442"/>
      <c r="M82" s="1442" t="s">
        <v>22</v>
      </c>
      <c r="N82" s="1442" t="s">
        <v>22</v>
      </c>
      <c r="O82" s="1442"/>
      <c r="P82" s="3"/>
      <c r="Q82" s="889">
        <f t="shared" si="6"/>
        <v>0</v>
      </c>
      <c r="R82" s="412"/>
    </row>
    <row r="83" spans="1:18" s="76" customFormat="1" x14ac:dyDescent="0.25">
      <c r="A83" s="888" t="s">
        <v>561</v>
      </c>
      <c r="B83" s="62" t="s">
        <v>17</v>
      </c>
      <c r="C83" s="20" t="s">
        <v>166</v>
      </c>
      <c r="D83" s="9" t="s">
        <v>131</v>
      </c>
      <c r="E83" s="8" t="s">
        <v>3752</v>
      </c>
      <c r="F83" s="21">
        <v>2</v>
      </c>
      <c r="G83" s="21">
        <v>1</v>
      </c>
      <c r="H83" s="1442"/>
      <c r="I83" s="1442"/>
      <c r="J83" s="1442"/>
      <c r="K83" s="1442"/>
      <c r="L83" s="1442"/>
      <c r="M83" s="1442" t="s">
        <v>22</v>
      </c>
      <c r="N83" s="1442" t="s">
        <v>22</v>
      </c>
      <c r="O83" s="1442"/>
      <c r="P83" s="3"/>
      <c r="Q83" s="889">
        <f t="shared" si="6"/>
        <v>0</v>
      </c>
      <c r="R83" s="412"/>
    </row>
    <row r="84" spans="1:18" s="76" customFormat="1" x14ac:dyDescent="0.25">
      <c r="A84" s="888" t="s">
        <v>562</v>
      </c>
      <c r="B84" s="62" t="s">
        <v>17</v>
      </c>
      <c r="C84" s="20" t="s">
        <v>166</v>
      </c>
      <c r="D84" s="9" t="s">
        <v>133</v>
      </c>
      <c r="E84" s="8" t="s">
        <v>3752</v>
      </c>
      <c r="F84" s="21">
        <v>2</v>
      </c>
      <c r="G84" s="21">
        <v>3</v>
      </c>
      <c r="H84" s="1442"/>
      <c r="I84" s="1442"/>
      <c r="J84" s="1442"/>
      <c r="K84" s="1442"/>
      <c r="L84" s="1442"/>
      <c r="M84" s="1442" t="s">
        <v>22</v>
      </c>
      <c r="N84" s="1442" t="s">
        <v>22</v>
      </c>
      <c r="O84" s="1442"/>
      <c r="P84" s="3"/>
      <c r="Q84" s="889">
        <f t="shared" si="6"/>
        <v>0</v>
      </c>
      <c r="R84" s="412"/>
    </row>
    <row r="85" spans="1:18" s="76" customFormat="1" x14ac:dyDescent="0.25">
      <c r="A85" s="888" t="s">
        <v>563</v>
      </c>
      <c r="B85" s="62" t="s">
        <v>17</v>
      </c>
      <c r="C85" s="20" t="s">
        <v>166</v>
      </c>
      <c r="D85" s="20" t="s">
        <v>136</v>
      </c>
      <c r="E85" s="8" t="s">
        <v>3752</v>
      </c>
      <c r="F85" s="21">
        <v>2</v>
      </c>
      <c r="G85" s="21">
        <v>5</v>
      </c>
      <c r="H85" s="1442"/>
      <c r="I85" s="1442"/>
      <c r="J85" s="1442"/>
      <c r="K85" s="1442"/>
      <c r="L85" s="1442"/>
      <c r="M85" s="1442" t="s">
        <v>22</v>
      </c>
      <c r="N85" s="1442" t="s">
        <v>22</v>
      </c>
      <c r="O85" s="1442"/>
      <c r="P85" s="3"/>
      <c r="Q85" s="889">
        <f t="shared" si="6"/>
        <v>0</v>
      </c>
      <c r="R85" s="412"/>
    </row>
    <row r="86" spans="1:18" s="76" customFormat="1" x14ac:dyDescent="0.25">
      <c r="A86" s="888" t="s">
        <v>564</v>
      </c>
      <c r="B86" s="62" t="s">
        <v>17</v>
      </c>
      <c r="C86" s="20" t="s">
        <v>166</v>
      </c>
      <c r="D86" s="56" t="s">
        <v>167</v>
      </c>
      <c r="E86" s="524" t="s">
        <v>3752</v>
      </c>
      <c r="F86" s="21">
        <v>2</v>
      </c>
      <c r="G86" s="21">
        <v>1</v>
      </c>
      <c r="H86" s="1442"/>
      <c r="I86" s="1442"/>
      <c r="J86" s="1442"/>
      <c r="K86" s="1442"/>
      <c r="L86" s="1442"/>
      <c r="M86" s="1442" t="s">
        <v>22</v>
      </c>
      <c r="N86" s="1442" t="s">
        <v>22</v>
      </c>
      <c r="O86" s="1442"/>
      <c r="P86" s="3"/>
      <c r="Q86" s="889">
        <f t="shared" si="6"/>
        <v>0</v>
      </c>
      <c r="R86" s="412"/>
    </row>
    <row r="87" spans="1:18" s="76" customFormat="1" x14ac:dyDescent="0.25">
      <c r="A87" s="888" t="s">
        <v>565</v>
      </c>
      <c r="B87" s="62" t="s">
        <v>17</v>
      </c>
      <c r="C87" s="20" t="s">
        <v>166</v>
      </c>
      <c r="D87" s="56" t="s">
        <v>168</v>
      </c>
      <c r="E87" s="16" t="s">
        <v>3752</v>
      </c>
      <c r="F87" s="21">
        <v>2</v>
      </c>
      <c r="G87" s="21">
        <v>1</v>
      </c>
      <c r="H87" s="1442"/>
      <c r="I87" s="1442"/>
      <c r="J87" s="1442"/>
      <c r="K87" s="1442"/>
      <c r="L87" s="1442"/>
      <c r="M87" s="1442" t="s">
        <v>22</v>
      </c>
      <c r="N87" s="1442" t="s">
        <v>22</v>
      </c>
      <c r="O87" s="1442"/>
      <c r="P87" s="3"/>
      <c r="Q87" s="889">
        <f t="shared" si="6"/>
        <v>0</v>
      </c>
      <c r="R87" s="412"/>
    </row>
    <row r="88" spans="1:18" s="76" customFormat="1" x14ac:dyDescent="0.25">
      <c r="A88" s="888" t="s">
        <v>566</v>
      </c>
      <c r="B88" s="62" t="s">
        <v>17</v>
      </c>
      <c r="C88" s="20" t="s">
        <v>166</v>
      </c>
      <c r="D88" s="56" t="s">
        <v>169</v>
      </c>
      <c r="E88" s="8" t="s">
        <v>3752</v>
      </c>
      <c r="F88" s="21">
        <v>2</v>
      </c>
      <c r="G88" s="21">
        <v>31</v>
      </c>
      <c r="H88" s="1442"/>
      <c r="I88" s="1442"/>
      <c r="J88" s="1442"/>
      <c r="K88" s="1442"/>
      <c r="L88" s="1442"/>
      <c r="M88" s="1442" t="s">
        <v>22</v>
      </c>
      <c r="N88" s="1442" t="s">
        <v>22</v>
      </c>
      <c r="O88" s="1442"/>
      <c r="P88" s="3"/>
      <c r="Q88" s="889">
        <f t="shared" si="6"/>
        <v>0</v>
      </c>
      <c r="R88" s="412"/>
    </row>
    <row r="89" spans="1:18" s="76" customFormat="1" x14ac:dyDescent="0.25">
      <c r="A89" s="888" t="s">
        <v>567</v>
      </c>
      <c r="B89" s="62" t="s">
        <v>17</v>
      </c>
      <c r="C89" s="20" t="s">
        <v>166</v>
      </c>
      <c r="D89" s="56" t="s">
        <v>170</v>
      </c>
      <c r="E89" s="8" t="s">
        <v>3752</v>
      </c>
      <c r="F89" s="21">
        <v>2</v>
      </c>
      <c r="G89" s="21">
        <v>1</v>
      </c>
      <c r="H89" s="1442"/>
      <c r="I89" s="1442"/>
      <c r="J89" s="1442"/>
      <c r="K89" s="1442"/>
      <c r="L89" s="1442"/>
      <c r="M89" s="1442" t="s">
        <v>22</v>
      </c>
      <c r="N89" s="1442" t="s">
        <v>22</v>
      </c>
      <c r="O89" s="1442"/>
      <c r="P89" s="3"/>
      <c r="Q89" s="889">
        <f t="shared" si="6"/>
        <v>0</v>
      </c>
      <c r="R89" s="412"/>
    </row>
    <row r="90" spans="1:18" s="76" customFormat="1" x14ac:dyDescent="0.25">
      <c r="A90" s="888" t="s">
        <v>568</v>
      </c>
      <c r="B90" s="62" t="s">
        <v>17</v>
      </c>
      <c r="C90" s="20" t="s">
        <v>166</v>
      </c>
      <c r="D90" s="56" t="s">
        <v>171</v>
      </c>
      <c r="E90" s="8" t="s">
        <v>3752</v>
      </c>
      <c r="F90" s="21">
        <v>2</v>
      </c>
      <c r="G90" s="21">
        <v>1</v>
      </c>
      <c r="H90" s="1442"/>
      <c r="I90" s="1442"/>
      <c r="J90" s="1442"/>
      <c r="K90" s="1442"/>
      <c r="L90" s="1442"/>
      <c r="M90" s="1442" t="s">
        <v>22</v>
      </c>
      <c r="N90" s="1442" t="s">
        <v>22</v>
      </c>
      <c r="O90" s="1442"/>
      <c r="P90" s="3"/>
      <c r="Q90" s="889">
        <f t="shared" si="6"/>
        <v>0</v>
      </c>
      <c r="R90" s="412"/>
    </row>
    <row r="91" spans="1:18" s="76" customFormat="1" x14ac:dyDescent="0.25">
      <c r="A91" s="888" t="s">
        <v>569</v>
      </c>
      <c r="B91" s="62" t="s">
        <v>17</v>
      </c>
      <c r="C91" s="20" t="s">
        <v>166</v>
      </c>
      <c r="D91" s="56" t="s">
        <v>172</v>
      </c>
      <c r="E91" s="8" t="s">
        <v>3752</v>
      </c>
      <c r="F91" s="21">
        <v>2</v>
      </c>
      <c r="G91" s="21">
        <v>1</v>
      </c>
      <c r="H91" s="1442"/>
      <c r="I91" s="1442"/>
      <c r="J91" s="1442"/>
      <c r="K91" s="1442"/>
      <c r="L91" s="1442"/>
      <c r="M91" s="1442" t="s">
        <v>22</v>
      </c>
      <c r="N91" s="1442" t="s">
        <v>22</v>
      </c>
      <c r="O91" s="1442"/>
      <c r="P91" s="3"/>
      <c r="Q91" s="889">
        <f t="shared" si="6"/>
        <v>0</v>
      </c>
      <c r="R91" s="412"/>
    </row>
    <row r="92" spans="1:18" s="76" customFormat="1" x14ac:dyDescent="0.25">
      <c r="A92" s="888" t="s">
        <v>570</v>
      </c>
      <c r="B92" s="62" t="s">
        <v>17</v>
      </c>
      <c r="C92" s="20" t="s">
        <v>166</v>
      </c>
      <c r="D92" s="9" t="s">
        <v>137</v>
      </c>
      <c r="E92" s="87" t="s">
        <v>3752</v>
      </c>
      <c r="F92" s="21">
        <v>2</v>
      </c>
      <c r="G92" s="21">
        <v>9</v>
      </c>
      <c r="H92" s="1442"/>
      <c r="I92" s="1442"/>
      <c r="J92" s="1442"/>
      <c r="K92" s="1442"/>
      <c r="L92" s="1442"/>
      <c r="M92" s="1442" t="s">
        <v>22</v>
      </c>
      <c r="N92" s="1442" t="s">
        <v>22</v>
      </c>
      <c r="O92" s="1442"/>
      <c r="P92" s="3"/>
      <c r="Q92" s="889">
        <f t="shared" si="6"/>
        <v>0</v>
      </c>
      <c r="R92" s="412"/>
    </row>
    <row r="93" spans="1:18" s="76" customFormat="1" x14ac:dyDescent="0.25">
      <c r="A93" s="888" t="s">
        <v>571</v>
      </c>
      <c r="B93" s="62" t="s">
        <v>17</v>
      </c>
      <c r="C93" s="20" t="s">
        <v>166</v>
      </c>
      <c r="D93" s="9" t="s">
        <v>138</v>
      </c>
      <c r="E93" s="8" t="s">
        <v>3752</v>
      </c>
      <c r="F93" s="21">
        <v>2</v>
      </c>
      <c r="G93" s="21">
        <v>9</v>
      </c>
      <c r="H93" s="1442"/>
      <c r="I93" s="1442"/>
      <c r="J93" s="1442"/>
      <c r="K93" s="1442"/>
      <c r="L93" s="1442"/>
      <c r="M93" s="1442" t="s">
        <v>22</v>
      </c>
      <c r="N93" s="1442" t="s">
        <v>22</v>
      </c>
      <c r="O93" s="1442"/>
      <c r="P93" s="3"/>
      <c r="Q93" s="889">
        <f t="shared" si="6"/>
        <v>0</v>
      </c>
      <c r="R93" s="412"/>
    </row>
    <row r="94" spans="1:18" s="76" customFormat="1" x14ac:dyDescent="0.25">
      <c r="A94" s="888" t="s">
        <v>572</v>
      </c>
      <c r="B94" s="62" t="s">
        <v>17</v>
      </c>
      <c r="C94" s="20" t="s">
        <v>166</v>
      </c>
      <c r="D94" s="9" t="s">
        <v>139</v>
      </c>
      <c r="E94" s="8" t="s">
        <v>3752</v>
      </c>
      <c r="F94" s="21">
        <v>2</v>
      </c>
      <c r="G94" s="21">
        <v>9</v>
      </c>
      <c r="H94" s="1442"/>
      <c r="I94" s="1442"/>
      <c r="J94" s="1442"/>
      <c r="K94" s="1442"/>
      <c r="L94" s="1442"/>
      <c r="M94" s="1442" t="s">
        <v>22</v>
      </c>
      <c r="N94" s="1442" t="s">
        <v>22</v>
      </c>
      <c r="O94" s="1442"/>
      <c r="P94" s="3"/>
      <c r="Q94" s="889">
        <f t="shared" si="6"/>
        <v>0</v>
      </c>
      <c r="R94" s="412"/>
    </row>
    <row r="95" spans="1:18" s="76" customFormat="1" x14ac:dyDescent="0.25">
      <c r="A95" s="888" t="s">
        <v>573</v>
      </c>
      <c r="B95" s="62" t="s">
        <v>17</v>
      </c>
      <c r="C95" s="20" t="s">
        <v>166</v>
      </c>
      <c r="D95" s="9" t="s">
        <v>141</v>
      </c>
      <c r="E95" s="87" t="s">
        <v>3752</v>
      </c>
      <c r="F95" s="21">
        <v>2</v>
      </c>
      <c r="G95" s="21">
        <v>9</v>
      </c>
      <c r="H95" s="1442"/>
      <c r="I95" s="1442"/>
      <c r="J95" s="1442"/>
      <c r="K95" s="1442"/>
      <c r="L95" s="1442"/>
      <c r="M95" s="1442" t="s">
        <v>22</v>
      </c>
      <c r="N95" s="1442" t="s">
        <v>22</v>
      </c>
      <c r="O95" s="1442"/>
      <c r="P95" s="3"/>
      <c r="Q95" s="889">
        <f t="shared" si="6"/>
        <v>0</v>
      </c>
      <c r="R95" s="412"/>
    </row>
    <row r="96" spans="1:18" s="76" customFormat="1" x14ac:dyDescent="0.25">
      <c r="A96" s="888" t="s">
        <v>574</v>
      </c>
      <c r="B96" s="62" t="s">
        <v>17</v>
      </c>
      <c r="C96" s="20" t="s">
        <v>166</v>
      </c>
      <c r="D96" s="9" t="s">
        <v>142</v>
      </c>
      <c r="E96" s="8" t="s">
        <v>3752</v>
      </c>
      <c r="F96" s="21">
        <v>2</v>
      </c>
      <c r="G96" s="21">
        <v>9</v>
      </c>
      <c r="H96" s="1442"/>
      <c r="I96" s="1442"/>
      <c r="J96" s="1442"/>
      <c r="K96" s="1442"/>
      <c r="L96" s="1442"/>
      <c r="M96" s="1442" t="s">
        <v>22</v>
      </c>
      <c r="N96" s="1442" t="s">
        <v>22</v>
      </c>
      <c r="O96" s="1442"/>
      <c r="P96" s="3"/>
      <c r="Q96" s="889">
        <f t="shared" si="6"/>
        <v>0</v>
      </c>
      <c r="R96" s="412"/>
    </row>
    <row r="97" spans="1:18" s="76" customFormat="1" x14ac:dyDescent="0.25">
      <c r="A97" s="888" t="s">
        <v>575</v>
      </c>
      <c r="B97" s="62" t="s">
        <v>17</v>
      </c>
      <c r="C97" s="20" t="s">
        <v>166</v>
      </c>
      <c r="D97" s="9" t="s">
        <v>146</v>
      </c>
      <c r="E97" s="16" t="s">
        <v>3752</v>
      </c>
      <c r="F97" s="21">
        <v>2</v>
      </c>
      <c r="G97" s="21">
        <v>9</v>
      </c>
      <c r="H97" s="1442"/>
      <c r="I97" s="1442"/>
      <c r="J97" s="1442"/>
      <c r="K97" s="1442"/>
      <c r="L97" s="1442"/>
      <c r="M97" s="1442" t="s">
        <v>22</v>
      </c>
      <c r="N97" s="1442" t="s">
        <v>22</v>
      </c>
      <c r="O97" s="1442"/>
      <c r="P97" s="3"/>
      <c r="Q97" s="889">
        <f t="shared" si="6"/>
        <v>0</v>
      </c>
      <c r="R97" s="412"/>
    </row>
    <row r="98" spans="1:18" s="76" customFormat="1" x14ac:dyDescent="0.25">
      <c r="A98" s="888" t="s">
        <v>576</v>
      </c>
      <c r="B98" s="62" t="s">
        <v>17</v>
      </c>
      <c r="C98" s="20" t="s">
        <v>166</v>
      </c>
      <c r="D98" s="20" t="s">
        <v>144</v>
      </c>
      <c r="E98" s="87" t="s">
        <v>3752</v>
      </c>
      <c r="F98" s="1440">
        <v>1</v>
      </c>
      <c r="G98" s="1440">
        <v>1</v>
      </c>
      <c r="H98" s="1440"/>
      <c r="I98" s="1440"/>
      <c r="J98" s="1440"/>
      <c r="K98" s="1440"/>
      <c r="L98" s="1440"/>
      <c r="M98" s="1440"/>
      <c r="N98" s="1440"/>
      <c r="O98" s="1440" t="s">
        <v>22</v>
      </c>
      <c r="P98" s="3"/>
      <c r="Q98" s="889">
        <f t="shared" ref="Q98" si="7">F98*G98*ROUND(P98, 2)</f>
        <v>0</v>
      </c>
      <c r="R98" s="455"/>
    </row>
    <row r="99" spans="1:18" s="76" customFormat="1" x14ac:dyDescent="0.25">
      <c r="A99" s="888" t="s">
        <v>577</v>
      </c>
      <c r="B99" s="62" t="s">
        <v>17</v>
      </c>
      <c r="C99" s="20" t="s">
        <v>173</v>
      </c>
      <c r="D99" s="9" t="s">
        <v>149</v>
      </c>
      <c r="E99" s="8"/>
      <c r="F99" s="21">
        <v>52</v>
      </c>
      <c r="G99" s="21">
        <v>11</v>
      </c>
      <c r="H99" s="1440"/>
      <c r="I99" s="1440" t="s">
        <v>22</v>
      </c>
      <c r="J99" s="1440"/>
      <c r="K99" s="1440"/>
      <c r="L99" s="1440"/>
      <c r="M99" s="1440"/>
      <c r="N99" s="1440"/>
      <c r="O99" s="1440"/>
      <c r="P99" s="1551" t="s">
        <v>19</v>
      </c>
      <c r="Q99" s="1552"/>
      <c r="R99" s="412"/>
    </row>
    <row r="100" spans="1:18" s="76" customFormat="1" x14ac:dyDescent="0.25">
      <c r="A100" s="888" t="s">
        <v>578</v>
      </c>
      <c r="B100" s="62" t="s">
        <v>17</v>
      </c>
      <c r="C100" s="20" t="s">
        <v>173</v>
      </c>
      <c r="D100" s="20" t="s">
        <v>126</v>
      </c>
      <c r="E100" s="8"/>
      <c r="F100" s="21">
        <v>52</v>
      </c>
      <c r="G100" s="21">
        <v>11</v>
      </c>
      <c r="H100" s="1440"/>
      <c r="I100" s="1440" t="s">
        <v>22</v>
      </c>
      <c r="J100" s="1440"/>
      <c r="K100" s="1440"/>
      <c r="L100" s="1440"/>
      <c r="M100" s="1440"/>
      <c r="N100" s="1440"/>
      <c r="O100" s="1440"/>
      <c r="P100" s="1551" t="s">
        <v>19</v>
      </c>
      <c r="Q100" s="1552"/>
      <c r="R100" s="412"/>
    </row>
    <row r="101" spans="1:18" s="76" customFormat="1" x14ac:dyDescent="0.25">
      <c r="A101" s="888" t="s">
        <v>579</v>
      </c>
      <c r="B101" s="62" t="s">
        <v>17</v>
      </c>
      <c r="C101" s="20" t="s">
        <v>173</v>
      </c>
      <c r="D101" s="20" t="s">
        <v>127</v>
      </c>
      <c r="E101" s="8" t="s">
        <v>3752</v>
      </c>
      <c r="F101" s="21">
        <v>2</v>
      </c>
      <c r="G101" s="21">
        <v>1</v>
      </c>
      <c r="H101" s="1440"/>
      <c r="I101" s="1440"/>
      <c r="J101" s="1440"/>
      <c r="K101" s="1440"/>
      <c r="L101" s="1440"/>
      <c r="M101" s="1442" t="s">
        <v>22</v>
      </c>
      <c r="N101" s="1442" t="s">
        <v>22</v>
      </c>
      <c r="O101" s="1440"/>
      <c r="P101" s="3"/>
      <c r="Q101" s="859">
        <f>F101*G101*ROUND(P101, 2)</f>
        <v>0</v>
      </c>
      <c r="R101" s="412"/>
    </row>
    <row r="102" spans="1:18" s="76" customFormat="1" x14ac:dyDescent="0.25">
      <c r="A102" s="888" t="s">
        <v>580</v>
      </c>
      <c r="B102" s="62" t="s">
        <v>17</v>
      </c>
      <c r="C102" s="20" t="s">
        <v>173</v>
      </c>
      <c r="D102" s="9" t="s">
        <v>137</v>
      </c>
      <c r="E102" s="524" t="s">
        <v>3752</v>
      </c>
      <c r="F102" s="21">
        <v>2</v>
      </c>
      <c r="G102" s="21">
        <v>1</v>
      </c>
      <c r="H102" s="1440"/>
      <c r="I102" s="1440"/>
      <c r="J102" s="1440"/>
      <c r="K102" s="1440"/>
      <c r="L102" s="1440"/>
      <c r="M102" s="1442" t="s">
        <v>22</v>
      </c>
      <c r="N102" s="1442" t="s">
        <v>22</v>
      </c>
      <c r="O102" s="1440"/>
      <c r="P102" s="3"/>
      <c r="Q102" s="859">
        <f t="shared" ref="Q102:Q109" si="8">F102*G102*ROUND(P102, 2)</f>
        <v>0</v>
      </c>
      <c r="R102" s="412"/>
    </row>
    <row r="103" spans="1:18" s="76" customFormat="1" x14ac:dyDescent="0.25">
      <c r="A103" s="888" t="s">
        <v>581</v>
      </c>
      <c r="B103" s="62" t="s">
        <v>17</v>
      </c>
      <c r="C103" s="20" t="s">
        <v>173</v>
      </c>
      <c r="D103" s="9" t="s">
        <v>150</v>
      </c>
      <c r="E103" s="16" t="s">
        <v>3752</v>
      </c>
      <c r="F103" s="21">
        <v>2</v>
      </c>
      <c r="G103" s="21">
        <v>1</v>
      </c>
      <c r="H103" s="1440"/>
      <c r="I103" s="1440"/>
      <c r="J103" s="1440"/>
      <c r="K103" s="1440"/>
      <c r="L103" s="1440"/>
      <c r="M103" s="1442" t="s">
        <v>22</v>
      </c>
      <c r="N103" s="1442" t="s">
        <v>22</v>
      </c>
      <c r="O103" s="1440"/>
      <c r="P103" s="3"/>
      <c r="Q103" s="859">
        <f t="shared" si="8"/>
        <v>0</v>
      </c>
      <c r="R103" s="412"/>
    </row>
    <row r="104" spans="1:18" s="76" customFormat="1" x14ac:dyDescent="0.25">
      <c r="A104" s="888" t="s">
        <v>582</v>
      </c>
      <c r="B104" s="62" t="s">
        <v>17</v>
      </c>
      <c r="C104" s="20" t="s">
        <v>173</v>
      </c>
      <c r="D104" s="9" t="s">
        <v>151</v>
      </c>
      <c r="E104" s="8" t="s">
        <v>3752</v>
      </c>
      <c r="F104" s="21">
        <v>2</v>
      </c>
      <c r="G104" s="21">
        <v>1</v>
      </c>
      <c r="H104" s="1440"/>
      <c r="I104" s="1440"/>
      <c r="J104" s="1440"/>
      <c r="K104" s="1440"/>
      <c r="L104" s="1440"/>
      <c r="M104" s="1442" t="s">
        <v>22</v>
      </c>
      <c r="N104" s="1442" t="s">
        <v>22</v>
      </c>
      <c r="O104" s="1440"/>
      <c r="P104" s="3"/>
      <c r="Q104" s="859">
        <f t="shared" si="8"/>
        <v>0</v>
      </c>
      <c r="R104" s="412"/>
    </row>
    <row r="105" spans="1:18" s="76" customFormat="1" x14ac:dyDescent="0.25">
      <c r="A105" s="888" t="s">
        <v>583</v>
      </c>
      <c r="B105" s="62" t="s">
        <v>17</v>
      </c>
      <c r="C105" s="20" t="s">
        <v>173</v>
      </c>
      <c r="D105" s="9" t="s">
        <v>139</v>
      </c>
      <c r="E105" s="8" t="s">
        <v>3752</v>
      </c>
      <c r="F105" s="21">
        <v>2</v>
      </c>
      <c r="G105" s="21">
        <v>1</v>
      </c>
      <c r="H105" s="1440"/>
      <c r="I105" s="1440"/>
      <c r="J105" s="1440"/>
      <c r="K105" s="1440"/>
      <c r="L105" s="1440"/>
      <c r="M105" s="1442" t="s">
        <v>22</v>
      </c>
      <c r="N105" s="1442" t="s">
        <v>22</v>
      </c>
      <c r="O105" s="1440"/>
      <c r="P105" s="3"/>
      <c r="Q105" s="859">
        <f t="shared" si="8"/>
        <v>0</v>
      </c>
      <c r="R105" s="412"/>
    </row>
    <row r="106" spans="1:18" s="76" customFormat="1" x14ac:dyDescent="0.25">
      <c r="A106" s="888" t="s">
        <v>584</v>
      </c>
      <c r="B106" s="62" t="s">
        <v>17</v>
      </c>
      <c r="C106" s="20" t="s">
        <v>173</v>
      </c>
      <c r="D106" s="9" t="s">
        <v>131</v>
      </c>
      <c r="E106" s="8" t="s">
        <v>3752</v>
      </c>
      <c r="F106" s="21">
        <v>2</v>
      </c>
      <c r="G106" s="21">
        <v>1</v>
      </c>
      <c r="H106" s="1440"/>
      <c r="I106" s="1440"/>
      <c r="J106" s="1440"/>
      <c r="K106" s="1440"/>
      <c r="L106" s="1440"/>
      <c r="M106" s="1442" t="s">
        <v>22</v>
      </c>
      <c r="N106" s="1442" t="s">
        <v>22</v>
      </c>
      <c r="O106" s="1440"/>
      <c r="P106" s="3"/>
      <c r="Q106" s="859">
        <f t="shared" si="8"/>
        <v>0</v>
      </c>
      <c r="R106" s="412"/>
    </row>
    <row r="107" spans="1:18" s="76" customFormat="1" x14ac:dyDescent="0.25">
      <c r="A107" s="888" t="s">
        <v>585</v>
      </c>
      <c r="B107" s="62" t="s">
        <v>17</v>
      </c>
      <c r="C107" s="20" t="s">
        <v>173</v>
      </c>
      <c r="D107" s="9" t="s">
        <v>141</v>
      </c>
      <c r="E107" s="8" t="s">
        <v>3752</v>
      </c>
      <c r="F107" s="21">
        <v>2</v>
      </c>
      <c r="G107" s="21">
        <v>1</v>
      </c>
      <c r="H107" s="1440"/>
      <c r="I107" s="1440"/>
      <c r="J107" s="1440"/>
      <c r="K107" s="1440"/>
      <c r="L107" s="1440"/>
      <c r="M107" s="1442" t="s">
        <v>22</v>
      </c>
      <c r="N107" s="1442" t="s">
        <v>22</v>
      </c>
      <c r="O107" s="1440"/>
      <c r="P107" s="3"/>
      <c r="Q107" s="859">
        <f t="shared" si="8"/>
        <v>0</v>
      </c>
      <c r="R107" s="412"/>
    </row>
    <row r="108" spans="1:18" s="76" customFormat="1" x14ac:dyDescent="0.25">
      <c r="A108" s="888" t="s">
        <v>586</v>
      </c>
      <c r="B108" s="62" t="s">
        <v>17</v>
      </c>
      <c r="C108" s="20" t="s">
        <v>173</v>
      </c>
      <c r="D108" s="9" t="s">
        <v>142</v>
      </c>
      <c r="E108" s="87" t="s">
        <v>3752</v>
      </c>
      <c r="F108" s="21">
        <v>2</v>
      </c>
      <c r="G108" s="21">
        <v>1</v>
      </c>
      <c r="H108" s="1440"/>
      <c r="I108" s="1440"/>
      <c r="J108" s="1440"/>
      <c r="K108" s="1440"/>
      <c r="L108" s="1440"/>
      <c r="M108" s="1442" t="s">
        <v>22</v>
      </c>
      <c r="N108" s="1442" t="s">
        <v>22</v>
      </c>
      <c r="O108" s="1440"/>
      <c r="P108" s="3"/>
      <c r="Q108" s="859">
        <f t="shared" si="8"/>
        <v>0</v>
      </c>
      <c r="R108" s="412"/>
    </row>
    <row r="109" spans="1:18" s="76" customFormat="1" x14ac:dyDescent="0.25">
      <c r="A109" s="888" t="s">
        <v>587</v>
      </c>
      <c r="B109" s="62" t="s">
        <v>17</v>
      </c>
      <c r="C109" s="20" t="s">
        <v>173</v>
      </c>
      <c r="D109" s="9" t="s">
        <v>146</v>
      </c>
      <c r="E109" s="8" t="s">
        <v>3752</v>
      </c>
      <c r="F109" s="21">
        <v>2</v>
      </c>
      <c r="G109" s="21">
        <v>1</v>
      </c>
      <c r="H109" s="1440"/>
      <c r="I109" s="1440"/>
      <c r="J109" s="1440"/>
      <c r="K109" s="1440"/>
      <c r="L109" s="1440"/>
      <c r="M109" s="1442" t="s">
        <v>22</v>
      </c>
      <c r="N109" s="1442" t="s">
        <v>22</v>
      </c>
      <c r="O109" s="1440"/>
      <c r="P109" s="3"/>
      <c r="Q109" s="859">
        <f t="shared" si="8"/>
        <v>0</v>
      </c>
      <c r="R109" s="412"/>
    </row>
    <row r="110" spans="1:18" s="76" customFormat="1" x14ac:dyDescent="0.25">
      <c r="A110" s="888" t="s">
        <v>588</v>
      </c>
      <c r="B110" s="62" t="s">
        <v>17</v>
      </c>
      <c r="C110" s="20" t="s">
        <v>148</v>
      </c>
      <c r="D110" s="20" t="s">
        <v>152</v>
      </c>
      <c r="E110" s="8"/>
      <c r="F110" s="21">
        <v>52</v>
      </c>
      <c r="G110" s="21">
        <v>1</v>
      </c>
      <c r="H110" s="1440"/>
      <c r="I110" s="1440" t="s">
        <v>22</v>
      </c>
      <c r="J110" s="1440"/>
      <c r="K110" s="1440"/>
      <c r="L110" s="1440"/>
      <c r="M110" s="1440"/>
      <c r="N110" s="1440"/>
      <c r="O110" s="1440"/>
      <c r="P110" s="1551" t="s">
        <v>19</v>
      </c>
      <c r="Q110" s="1552"/>
      <c r="R110" s="412"/>
    </row>
    <row r="111" spans="1:18" s="76" customFormat="1" x14ac:dyDescent="0.25">
      <c r="A111" s="888" t="s">
        <v>589</v>
      </c>
      <c r="B111" s="62" t="s">
        <v>17</v>
      </c>
      <c r="C111" s="20" t="s">
        <v>148</v>
      </c>
      <c r="D111" s="20" t="s">
        <v>153</v>
      </c>
      <c r="E111" s="87" t="s">
        <v>3752</v>
      </c>
      <c r="F111" s="21">
        <v>2</v>
      </c>
      <c r="G111" s="21">
        <v>1</v>
      </c>
      <c r="H111" s="1440"/>
      <c r="I111" s="1440"/>
      <c r="J111" s="1440"/>
      <c r="K111" s="1440"/>
      <c r="L111" s="1440"/>
      <c r="M111" s="1440" t="s">
        <v>22</v>
      </c>
      <c r="N111" s="1440" t="s">
        <v>22</v>
      </c>
      <c r="O111" s="1440"/>
      <c r="P111" s="3"/>
      <c r="Q111" s="859">
        <f>F111*G111*ROUND(P111, 2)</f>
        <v>0</v>
      </c>
      <c r="R111" s="412"/>
    </row>
    <row r="112" spans="1:18" s="76" customFormat="1" x14ac:dyDescent="0.25">
      <c r="A112" s="888" t="s">
        <v>590</v>
      </c>
      <c r="B112" s="63" t="s">
        <v>18</v>
      </c>
      <c r="C112" s="20" t="s">
        <v>174</v>
      </c>
      <c r="D112" s="20" t="s">
        <v>24</v>
      </c>
      <c r="E112" s="8"/>
      <c r="F112" s="21">
        <v>52</v>
      </c>
      <c r="G112" s="21">
        <v>1</v>
      </c>
      <c r="H112" s="1440"/>
      <c r="I112" s="1440" t="s">
        <v>22</v>
      </c>
      <c r="J112" s="1440"/>
      <c r="K112" s="1440"/>
      <c r="L112" s="1440"/>
      <c r="M112" s="1440"/>
      <c r="N112" s="1440"/>
      <c r="O112" s="1440"/>
      <c r="P112" s="1551" t="s">
        <v>19</v>
      </c>
      <c r="Q112" s="1552"/>
      <c r="R112" s="412"/>
    </row>
    <row r="113" spans="1:18" s="76" customFormat="1" x14ac:dyDescent="0.25">
      <c r="A113" s="888" t="s">
        <v>591</v>
      </c>
      <c r="B113" s="63" t="s">
        <v>18</v>
      </c>
      <c r="C113" s="20" t="s">
        <v>174</v>
      </c>
      <c r="D113" s="9" t="s">
        <v>23</v>
      </c>
      <c r="E113" s="16"/>
      <c r="F113" s="21">
        <v>52</v>
      </c>
      <c r="G113" s="21">
        <v>1</v>
      </c>
      <c r="H113" s="1440"/>
      <c r="I113" s="1440" t="s">
        <v>22</v>
      </c>
      <c r="J113" s="1440"/>
      <c r="K113" s="1440"/>
      <c r="L113" s="1440"/>
      <c r="M113" s="1440"/>
      <c r="N113" s="1440"/>
      <c r="O113" s="1440"/>
      <c r="P113" s="1551" t="s">
        <v>19</v>
      </c>
      <c r="Q113" s="1552"/>
      <c r="R113" s="412"/>
    </row>
    <row r="114" spans="1:18" s="76" customFormat="1" ht="25.5" x14ac:dyDescent="0.25">
      <c r="A114" s="888" t="s">
        <v>592</v>
      </c>
      <c r="B114" s="63" t="s">
        <v>18</v>
      </c>
      <c r="C114" s="20" t="s">
        <v>174</v>
      </c>
      <c r="D114" s="20" t="s">
        <v>124</v>
      </c>
      <c r="E114" s="87"/>
      <c r="F114" s="21">
        <v>52</v>
      </c>
      <c r="G114" s="21">
        <v>1</v>
      </c>
      <c r="H114" s="1440"/>
      <c r="I114" s="1440" t="s">
        <v>22</v>
      </c>
      <c r="J114" s="1440"/>
      <c r="K114" s="1440"/>
      <c r="L114" s="1440"/>
      <c r="M114" s="1440"/>
      <c r="N114" s="1440"/>
      <c r="O114" s="1440"/>
      <c r="P114" s="1551" t="s">
        <v>19</v>
      </c>
      <c r="Q114" s="1552"/>
      <c r="R114" s="412"/>
    </row>
    <row r="115" spans="1:18" s="76" customFormat="1" x14ac:dyDescent="0.25">
      <c r="A115" s="888" t="s">
        <v>593</v>
      </c>
      <c r="B115" s="63" t="s">
        <v>18</v>
      </c>
      <c r="C115" s="20" t="s">
        <v>174</v>
      </c>
      <c r="D115" s="20" t="s">
        <v>125</v>
      </c>
      <c r="E115" s="8"/>
      <c r="F115" s="21">
        <v>52</v>
      </c>
      <c r="G115" s="21">
        <v>1</v>
      </c>
      <c r="H115" s="1440"/>
      <c r="I115" s="1440" t="s">
        <v>22</v>
      </c>
      <c r="J115" s="1440"/>
      <c r="K115" s="1440"/>
      <c r="L115" s="1440"/>
      <c r="M115" s="1440"/>
      <c r="N115" s="1440"/>
      <c r="O115" s="1440"/>
      <c r="P115" s="1551" t="s">
        <v>19</v>
      </c>
      <c r="Q115" s="1552"/>
      <c r="R115" s="412"/>
    </row>
    <row r="116" spans="1:18" s="76" customFormat="1" x14ac:dyDescent="0.25">
      <c r="A116" s="888" t="s">
        <v>594</v>
      </c>
      <c r="B116" s="63" t="s">
        <v>18</v>
      </c>
      <c r="C116" s="20" t="s">
        <v>174</v>
      </c>
      <c r="D116" s="20" t="s">
        <v>126</v>
      </c>
      <c r="E116" s="8"/>
      <c r="F116" s="21">
        <v>12</v>
      </c>
      <c r="G116" s="21">
        <v>1</v>
      </c>
      <c r="H116" s="1440"/>
      <c r="I116" s="1440"/>
      <c r="J116" s="1440" t="s">
        <v>22</v>
      </c>
      <c r="K116" s="1440"/>
      <c r="L116" s="1440"/>
      <c r="M116" s="1440"/>
      <c r="N116" s="1440"/>
      <c r="O116" s="1440"/>
      <c r="P116" s="1554" t="s">
        <v>19</v>
      </c>
      <c r="Q116" s="1555"/>
      <c r="R116" s="412"/>
    </row>
    <row r="117" spans="1:18" s="76" customFormat="1" x14ac:dyDescent="0.25">
      <c r="A117" s="888" t="s">
        <v>595</v>
      </c>
      <c r="B117" s="63" t="s">
        <v>18</v>
      </c>
      <c r="C117" s="20" t="s">
        <v>174</v>
      </c>
      <c r="D117" s="20" t="s">
        <v>127</v>
      </c>
      <c r="E117" s="8"/>
      <c r="F117" s="21">
        <v>2</v>
      </c>
      <c r="G117" s="21">
        <v>1</v>
      </c>
      <c r="H117" s="1440"/>
      <c r="I117" s="1440"/>
      <c r="J117" s="1440"/>
      <c r="K117" s="1440"/>
      <c r="L117" s="1440"/>
      <c r="M117" s="1440" t="s">
        <v>22</v>
      </c>
      <c r="N117" s="1440" t="s">
        <v>22</v>
      </c>
      <c r="O117" s="1440"/>
      <c r="P117" s="1527" t="s">
        <v>19</v>
      </c>
      <c r="Q117" s="1528"/>
      <c r="R117" s="412"/>
    </row>
    <row r="118" spans="1:18" s="76" customFormat="1" x14ac:dyDescent="0.25">
      <c r="A118" s="888" t="s">
        <v>596</v>
      </c>
      <c r="B118" s="63" t="s">
        <v>18</v>
      </c>
      <c r="C118" s="20" t="s">
        <v>174</v>
      </c>
      <c r="D118" s="20" t="s">
        <v>128</v>
      </c>
      <c r="E118" s="524"/>
      <c r="F118" s="21">
        <v>2</v>
      </c>
      <c r="G118" s="21">
        <v>1</v>
      </c>
      <c r="H118" s="1440"/>
      <c r="I118" s="1440"/>
      <c r="J118" s="1440"/>
      <c r="K118" s="1440"/>
      <c r="L118" s="1440"/>
      <c r="M118" s="1440" t="s">
        <v>22</v>
      </c>
      <c r="N118" s="1442" t="s">
        <v>35</v>
      </c>
      <c r="O118" s="1440"/>
      <c r="P118" s="1527" t="s">
        <v>19</v>
      </c>
      <c r="Q118" s="1528"/>
      <c r="R118" s="412"/>
    </row>
    <row r="119" spans="1:18" s="76" customFormat="1" ht="25.5" x14ac:dyDescent="0.25">
      <c r="A119" s="888" t="s">
        <v>597</v>
      </c>
      <c r="B119" s="63" t="s">
        <v>18</v>
      </c>
      <c r="C119" s="20" t="s">
        <v>174</v>
      </c>
      <c r="D119" s="20" t="s">
        <v>129</v>
      </c>
      <c r="E119" s="16" t="s">
        <v>3752</v>
      </c>
      <c r="F119" s="21">
        <v>2</v>
      </c>
      <c r="G119" s="21">
        <v>1</v>
      </c>
      <c r="H119" s="1440"/>
      <c r="I119" s="1440"/>
      <c r="J119" s="1440"/>
      <c r="K119" s="1440"/>
      <c r="L119" s="1440"/>
      <c r="M119" s="1440" t="s">
        <v>22</v>
      </c>
      <c r="N119" s="1440" t="s">
        <v>22</v>
      </c>
      <c r="O119" s="1440"/>
      <c r="P119" s="3"/>
      <c r="Q119" s="859">
        <f t="shared" ref="Q119:Q141" si="9">F119*G119*ROUND(P119, 2)</f>
        <v>0</v>
      </c>
      <c r="R119" s="412"/>
    </row>
    <row r="120" spans="1:18" s="76" customFormat="1" x14ac:dyDescent="0.25">
      <c r="A120" s="888" t="s">
        <v>598</v>
      </c>
      <c r="B120" s="63" t="s">
        <v>18</v>
      </c>
      <c r="C120" s="20" t="s">
        <v>174</v>
      </c>
      <c r="D120" s="20" t="s">
        <v>155</v>
      </c>
      <c r="E120" s="8" t="s">
        <v>3752</v>
      </c>
      <c r="F120" s="21">
        <v>2</v>
      </c>
      <c r="G120" s="21">
        <v>14</v>
      </c>
      <c r="H120" s="1440"/>
      <c r="I120" s="1440"/>
      <c r="J120" s="1440"/>
      <c r="K120" s="1440"/>
      <c r="L120" s="1440"/>
      <c r="M120" s="1440" t="s">
        <v>22</v>
      </c>
      <c r="N120" s="1440" t="s">
        <v>22</v>
      </c>
      <c r="O120" s="1440"/>
      <c r="P120" s="3"/>
      <c r="Q120" s="859">
        <f t="shared" si="9"/>
        <v>0</v>
      </c>
      <c r="R120" s="412"/>
    </row>
    <row r="121" spans="1:18" s="76" customFormat="1" x14ac:dyDescent="0.25">
      <c r="A121" s="888" t="s">
        <v>599</v>
      </c>
      <c r="B121" s="63" t="s">
        <v>18</v>
      </c>
      <c r="C121" s="20" t="s">
        <v>174</v>
      </c>
      <c r="D121" s="9" t="s">
        <v>130</v>
      </c>
      <c r="E121" s="8" t="s">
        <v>3752</v>
      </c>
      <c r="F121" s="21">
        <v>2</v>
      </c>
      <c r="G121" s="21">
        <v>1</v>
      </c>
      <c r="H121" s="1440"/>
      <c r="I121" s="1440"/>
      <c r="J121" s="1440"/>
      <c r="K121" s="1440"/>
      <c r="L121" s="1440"/>
      <c r="M121" s="1440" t="s">
        <v>22</v>
      </c>
      <c r="N121" s="1440" t="s">
        <v>22</v>
      </c>
      <c r="O121" s="1440"/>
      <c r="P121" s="3"/>
      <c r="Q121" s="859">
        <f t="shared" si="9"/>
        <v>0</v>
      </c>
      <c r="R121" s="412"/>
    </row>
    <row r="122" spans="1:18" s="76" customFormat="1" x14ac:dyDescent="0.25">
      <c r="A122" s="888" t="s">
        <v>600</v>
      </c>
      <c r="B122" s="63" t="s">
        <v>18</v>
      </c>
      <c r="C122" s="20" t="s">
        <v>174</v>
      </c>
      <c r="D122" s="9" t="s">
        <v>131</v>
      </c>
      <c r="E122" s="8" t="s">
        <v>3752</v>
      </c>
      <c r="F122" s="21">
        <v>2</v>
      </c>
      <c r="G122" s="21">
        <v>1</v>
      </c>
      <c r="H122" s="1440"/>
      <c r="I122" s="1440"/>
      <c r="J122" s="1440"/>
      <c r="K122" s="1440"/>
      <c r="L122" s="1440"/>
      <c r="M122" s="1440" t="s">
        <v>22</v>
      </c>
      <c r="N122" s="1440" t="s">
        <v>22</v>
      </c>
      <c r="O122" s="1440"/>
      <c r="P122" s="3"/>
      <c r="Q122" s="859">
        <f t="shared" si="9"/>
        <v>0</v>
      </c>
      <c r="R122" s="412"/>
    </row>
    <row r="123" spans="1:18" s="76" customFormat="1" x14ac:dyDescent="0.25">
      <c r="A123" s="888" t="s">
        <v>601</v>
      </c>
      <c r="B123" s="63" t="s">
        <v>18</v>
      </c>
      <c r="C123" s="20" t="s">
        <v>174</v>
      </c>
      <c r="D123" s="9" t="s">
        <v>133</v>
      </c>
      <c r="E123" s="8" t="s">
        <v>3752</v>
      </c>
      <c r="F123" s="21">
        <v>2</v>
      </c>
      <c r="G123" s="21">
        <v>1</v>
      </c>
      <c r="H123" s="1440"/>
      <c r="I123" s="1440"/>
      <c r="J123" s="1440"/>
      <c r="K123" s="1440"/>
      <c r="L123" s="1440"/>
      <c r="M123" s="1440" t="s">
        <v>22</v>
      </c>
      <c r="N123" s="1440" t="s">
        <v>22</v>
      </c>
      <c r="O123" s="1440"/>
      <c r="P123" s="3"/>
      <c r="Q123" s="859">
        <f t="shared" si="9"/>
        <v>0</v>
      </c>
      <c r="R123" s="412"/>
    </row>
    <row r="124" spans="1:18" s="76" customFormat="1" x14ac:dyDescent="0.25">
      <c r="A124" s="888" t="s">
        <v>602</v>
      </c>
      <c r="B124" s="63" t="s">
        <v>18</v>
      </c>
      <c r="C124" s="20" t="s">
        <v>174</v>
      </c>
      <c r="D124" s="20" t="s">
        <v>136</v>
      </c>
      <c r="E124" s="87" t="s">
        <v>3752</v>
      </c>
      <c r="F124" s="21">
        <v>2</v>
      </c>
      <c r="G124" s="21">
        <v>1</v>
      </c>
      <c r="H124" s="1440"/>
      <c r="I124" s="1440"/>
      <c r="J124" s="1440"/>
      <c r="K124" s="1440"/>
      <c r="L124" s="1440"/>
      <c r="M124" s="1440" t="s">
        <v>22</v>
      </c>
      <c r="N124" s="1440" t="s">
        <v>22</v>
      </c>
      <c r="O124" s="1440"/>
      <c r="P124" s="3"/>
      <c r="Q124" s="859">
        <f t="shared" si="9"/>
        <v>0</v>
      </c>
      <c r="R124" s="412"/>
    </row>
    <row r="125" spans="1:18" s="76" customFormat="1" x14ac:dyDescent="0.25">
      <c r="A125" s="888" t="s">
        <v>603</v>
      </c>
      <c r="B125" s="63" t="s">
        <v>18</v>
      </c>
      <c r="C125" s="20" t="s">
        <v>174</v>
      </c>
      <c r="D125" s="20" t="s">
        <v>156</v>
      </c>
      <c r="E125" s="8" t="s">
        <v>3752</v>
      </c>
      <c r="F125" s="21">
        <v>2</v>
      </c>
      <c r="G125" s="21">
        <v>2</v>
      </c>
      <c r="H125" s="1440"/>
      <c r="I125" s="1440"/>
      <c r="J125" s="1440"/>
      <c r="K125" s="1440"/>
      <c r="L125" s="1440"/>
      <c r="M125" s="1440" t="s">
        <v>22</v>
      </c>
      <c r="N125" s="1440" t="s">
        <v>22</v>
      </c>
      <c r="O125" s="1440"/>
      <c r="P125" s="3"/>
      <c r="Q125" s="859">
        <f t="shared" si="9"/>
        <v>0</v>
      </c>
      <c r="R125" s="412"/>
    </row>
    <row r="126" spans="1:18" s="76" customFormat="1" x14ac:dyDescent="0.25">
      <c r="A126" s="888" t="s">
        <v>604</v>
      </c>
      <c r="B126" s="63" t="s">
        <v>18</v>
      </c>
      <c r="C126" s="20" t="s">
        <v>174</v>
      </c>
      <c r="D126" s="20" t="s">
        <v>157</v>
      </c>
      <c r="E126" s="8" t="s">
        <v>3752</v>
      </c>
      <c r="F126" s="21">
        <v>2</v>
      </c>
      <c r="G126" s="21">
        <v>2</v>
      </c>
      <c r="H126" s="1440"/>
      <c r="I126" s="1440"/>
      <c r="J126" s="1440"/>
      <c r="K126" s="1440"/>
      <c r="L126" s="1440"/>
      <c r="M126" s="1440" t="s">
        <v>22</v>
      </c>
      <c r="N126" s="1440" t="s">
        <v>22</v>
      </c>
      <c r="O126" s="1440"/>
      <c r="P126" s="3"/>
      <c r="Q126" s="859">
        <f t="shared" si="9"/>
        <v>0</v>
      </c>
      <c r="R126" s="412"/>
    </row>
    <row r="127" spans="1:18" s="76" customFormat="1" x14ac:dyDescent="0.25">
      <c r="A127" s="888" t="s">
        <v>605</v>
      </c>
      <c r="B127" s="63" t="s">
        <v>18</v>
      </c>
      <c r="C127" s="20" t="s">
        <v>174</v>
      </c>
      <c r="D127" s="20" t="s">
        <v>158</v>
      </c>
      <c r="E127" s="87" t="s">
        <v>3752</v>
      </c>
      <c r="F127" s="21">
        <v>2</v>
      </c>
      <c r="G127" s="21">
        <v>14</v>
      </c>
      <c r="H127" s="1440"/>
      <c r="I127" s="1440"/>
      <c r="J127" s="1440"/>
      <c r="K127" s="1440"/>
      <c r="L127" s="1440"/>
      <c r="M127" s="1440" t="s">
        <v>22</v>
      </c>
      <c r="N127" s="1440" t="s">
        <v>22</v>
      </c>
      <c r="O127" s="1440"/>
      <c r="P127" s="3"/>
      <c r="Q127" s="859">
        <f t="shared" si="9"/>
        <v>0</v>
      </c>
      <c r="R127" s="412"/>
    </row>
    <row r="128" spans="1:18" s="76" customFormat="1" x14ac:dyDescent="0.25">
      <c r="A128" s="888" t="s">
        <v>606</v>
      </c>
      <c r="B128" s="63" t="s">
        <v>18</v>
      </c>
      <c r="C128" s="20" t="s">
        <v>174</v>
      </c>
      <c r="D128" s="56" t="s">
        <v>159</v>
      </c>
      <c r="E128" s="8" t="s">
        <v>3752</v>
      </c>
      <c r="F128" s="21">
        <v>2</v>
      </c>
      <c r="G128" s="21">
        <v>14</v>
      </c>
      <c r="H128" s="1440"/>
      <c r="I128" s="1440"/>
      <c r="J128" s="1440"/>
      <c r="K128" s="1440"/>
      <c r="L128" s="1440"/>
      <c r="M128" s="1440" t="s">
        <v>22</v>
      </c>
      <c r="N128" s="1440" t="s">
        <v>22</v>
      </c>
      <c r="O128" s="1440"/>
      <c r="P128" s="3"/>
      <c r="Q128" s="859">
        <f t="shared" si="9"/>
        <v>0</v>
      </c>
      <c r="R128" s="412"/>
    </row>
    <row r="129" spans="1:18" s="76" customFormat="1" x14ac:dyDescent="0.25">
      <c r="A129" s="888" t="s">
        <v>607</v>
      </c>
      <c r="B129" s="63" t="s">
        <v>18</v>
      </c>
      <c r="C129" s="20" t="s">
        <v>174</v>
      </c>
      <c r="D129" s="56" t="s">
        <v>160</v>
      </c>
      <c r="E129" s="16" t="s">
        <v>3752</v>
      </c>
      <c r="F129" s="21">
        <v>2</v>
      </c>
      <c r="G129" s="21">
        <v>14</v>
      </c>
      <c r="H129" s="1440"/>
      <c r="I129" s="1440"/>
      <c r="J129" s="1440"/>
      <c r="K129" s="1440"/>
      <c r="L129" s="1440"/>
      <c r="M129" s="1440" t="s">
        <v>22</v>
      </c>
      <c r="N129" s="1440" t="s">
        <v>22</v>
      </c>
      <c r="O129" s="1440"/>
      <c r="P129" s="3"/>
      <c r="Q129" s="859">
        <f t="shared" si="9"/>
        <v>0</v>
      </c>
      <c r="R129" s="412"/>
    </row>
    <row r="130" spans="1:18" s="76" customFormat="1" x14ac:dyDescent="0.25">
      <c r="A130" s="888" t="s">
        <v>608</v>
      </c>
      <c r="B130" s="63" t="s">
        <v>18</v>
      </c>
      <c r="C130" s="20" t="s">
        <v>174</v>
      </c>
      <c r="D130" s="56" t="s">
        <v>161</v>
      </c>
      <c r="E130" s="87" t="s">
        <v>3752</v>
      </c>
      <c r="F130" s="21">
        <v>2</v>
      </c>
      <c r="G130" s="21">
        <v>14</v>
      </c>
      <c r="H130" s="1440"/>
      <c r="I130" s="1440"/>
      <c r="J130" s="1440"/>
      <c r="K130" s="1440"/>
      <c r="L130" s="1440"/>
      <c r="M130" s="1440" t="s">
        <v>22</v>
      </c>
      <c r="N130" s="1440" t="s">
        <v>22</v>
      </c>
      <c r="O130" s="1440"/>
      <c r="P130" s="3"/>
      <c r="Q130" s="859">
        <f t="shared" si="9"/>
        <v>0</v>
      </c>
      <c r="R130" s="412"/>
    </row>
    <row r="131" spans="1:18" s="76" customFormat="1" x14ac:dyDescent="0.25">
      <c r="A131" s="888" t="s">
        <v>609</v>
      </c>
      <c r="B131" s="63" t="s">
        <v>18</v>
      </c>
      <c r="C131" s="20" t="s">
        <v>174</v>
      </c>
      <c r="D131" s="56" t="s">
        <v>162</v>
      </c>
      <c r="E131" s="8" t="s">
        <v>3752</v>
      </c>
      <c r="F131" s="21">
        <v>2</v>
      </c>
      <c r="G131" s="21">
        <v>14</v>
      </c>
      <c r="H131" s="1440"/>
      <c r="I131" s="1440"/>
      <c r="J131" s="1440"/>
      <c r="K131" s="1440"/>
      <c r="L131" s="1440"/>
      <c r="M131" s="1440" t="s">
        <v>22</v>
      </c>
      <c r="N131" s="1440" t="s">
        <v>22</v>
      </c>
      <c r="O131" s="1440"/>
      <c r="P131" s="3"/>
      <c r="Q131" s="859">
        <f t="shared" si="9"/>
        <v>0</v>
      </c>
      <c r="R131" s="412"/>
    </row>
    <row r="132" spans="1:18" s="76" customFormat="1" x14ac:dyDescent="0.25">
      <c r="A132" s="888" t="s">
        <v>610</v>
      </c>
      <c r="B132" s="63" t="s">
        <v>18</v>
      </c>
      <c r="C132" s="20" t="s">
        <v>174</v>
      </c>
      <c r="D132" s="523" t="s">
        <v>163</v>
      </c>
      <c r="E132" s="8" t="s">
        <v>3752</v>
      </c>
      <c r="F132" s="21">
        <v>2</v>
      </c>
      <c r="G132" s="21">
        <v>1</v>
      </c>
      <c r="H132" s="1440"/>
      <c r="I132" s="1440"/>
      <c r="J132" s="1440"/>
      <c r="K132" s="1440"/>
      <c r="L132" s="1440"/>
      <c r="M132" s="1440" t="s">
        <v>22</v>
      </c>
      <c r="N132" s="1440" t="s">
        <v>22</v>
      </c>
      <c r="O132" s="1440"/>
      <c r="P132" s="3"/>
      <c r="Q132" s="859">
        <f t="shared" si="9"/>
        <v>0</v>
      </c>
      <c r="R132" s="412"/>
    </row>
    <row r="133" spans="1:18" s="76" customFormat="1" x14ac:dyDescent="0.25">
      <c r="A133" s="888" t="s">
        <v>611</v>
      </c>
      <c r="B133" s="63" t="s">
        <v>18</v>
      </c>
      <c r="C133" s="20" t="s">
        <v>174</v>
      </c>
      <c r="D133" s="56" t="s">
        <v>164</v>
      </c>
      <c r="E133" s="8" t="s">
        <v>3752</v>
      </c>
      <c r="F133" s="21">
        <v>2</v>
      </c>
      <c r="G133" s="21">
        <v>1</v>
      </c>
      <c r="H133" s="1440"/>
      <c r="I133" s="1440"/>
      <c r="J133" s="1440"/>
      <c r="K133" s="1440"/>
      <c r="L133" s="1440"/>
      <c r="M133" s="1440" t="s">
        <v>22</v>
      </c>
      <c r="N133" s="1440" t="s">
        <v>22</v>
      </c>
      <c r="O133" s="1440"/>
      <c r="P133" s="3"/>
      <c r="Q133" s="859">
        <f t="shared" si="9"/>
        <v>0</v>
      </c>
      <c r="R133" s="412"/>
    </row>
    <row r="134" spans="1:18" s="76" customFormat="1" x14ac:dyDescent="0.25">
      <c r="A134" s="888" t="s">
        <v>612</v>
      </c>
      <c r="B134" s="63" t="s">
        <v>18</v>
      </c>
      <c r="C134" s="20" t="s">
        <v>174</v>
      </c>
      <c r="D134" s="56" t="s">
        <v>165</v>
      </c>
      <c r="E134" s="524" t="s">
        <v>3752</v>
      </c>
      <c r="F134" s="21">
        <v>2</v>
      </c>
      <c r="G134" s="21">
        <v>14</v>
      </c>
      <c r="H134" s="1440"/>
      <c r="I134" s="1440"/>
      <c r="J134" s="1440"/>
      <c r="K134" s="1440"/>
      <c r="L134" s="1440"/>
      <c r="M134" s="1440" t="s">
        <v>22</v>
      </c>
      <c r="N134" s="1440" t="s">
        <v>22</v>
      </c>
      <c r="O134" s="1440"/>
      <c r="P134" s="3"/>
      <c r="Q134" s="859">
        <f t="shared" si="9"/>
        <v>0</v>
      </c>
      <c r="R134" s="412"/>
    </row>
    <row r="135" spans="1:18" s="76" customFormat="1" x14ac:dyDescent="0.25">
      <c r="A135" s="888" t="s">
        <v>613</v>
      </c>
      <c r="B135" s="63" t="s">
        <v>18</v>
      </c>
      <c r="C135" s="20" t="s">
        <v>174</v>
      </c>
      <c r="D135" s="9" t="s">
        <v>137</v>
      </c>
      <c r="E135" s="16" t="s">
        <v>3752</v>
      </c>
      <c r="F135" s="21">
        <v>2</v>
      </c>
      <c r="G135" s="21">
        <v>1</v>
      </c>
      <c r="H135" s="1440"/>
      <c r="I135" s="1440"/>
      <c r="J135" s="1440"/>
      <c r="K135" s="1440"/>
      <c r="L135" s="1440"/>
      <c r="M135" s="1440" t="s">
        <v>22</v>
      </c>
      <c r="N135" s="1440" t="s">
        <v>22</v>
      </c>
      <c r="O135" s="1440"/>
      <c r="P135" s="3"/>
      <c r="Q135" s="859">
        <f t="shared" si="9"/>
        <v>0</v>
      </c>
      <c r="R135" s="412"/>
    </row>
    <row r="136" spans="1:18" s="76" customFormat="1" x14ac:dyDescent="0.25">
      <c r="A136" s="888" t="s">
        <v>614</v>
      </c>
      <c r="B136" s="63" t="s">
        <v>18</v>
      </c>
      <c r="C136" s="20" t="s">
        <v>174</v>
      </c>
      <c r="D136" s="9" t="s">
        <v>138</v>
      </c>
      <c r="E136" s="8" t="s">
        <v>3752</v>
      </c>
      <c r="F136" s="21">
        <v>2</v>
      </c>
      <c r="G136" s="21">
        <v>1</v>
      </c>
      <c r="H136" s="1440"/>
      <c r="I136" s="1440"/>
      <c r="J136" s="1440"/>
      <c r="K136" s="1440"/>
      <c r="L136" s="1440"/>
      <c r="M136" s="1440" t="s">
        <v>22</v>
      </c>
      <c r="N136" s="1440" t="s">
        <v>22</v>
      </c>
      <c r="O136" s="1440"/>
      <c r="P136" s="3"/>
      <c r="Q136" s="859">
        <f t="shared" si="9"/>
        <v>0</v>
      </c>
      <c r="R136" s="412"/>
    </row>
    <row r="137" spans="1:18" s="76" customFormat="1" x14ac:dyDescent="0.25">
      <c r="A137" s="888" t="s">
        <v>615</v>
      </c>
      <c r="B137" s="63" t="s">
        <v>18</v>
      </c>
      <c r="C137" s="20" t="s">
        <v>174</v>
      </c>
      <c r="D137" s="9" t="s">
        <v>139</v>
      </c>
      <c r="E137" s="8" t="s">
        <v>3752</v>
      </c>
      <c r="F137" s="21">
        <v>2</v>
      </c>
      <c r="G137" s="21">
        <v>1</v>
      </c>
      <c r="H137" s="1440"/>
      <c r="I137" s="1440"/>
      <c r="J137" s="1440"/>
      <c r="K137" s="1440"/>
      <c r="L137" s="1440"/>
      <c r="M137" s="1440" t="s">
        <v>22</v>
      </c>
      <c r="N137" s="1440" t="s">
        <v>22</v>
      </c>
      <c r="O137" s="1440"/>
      <c r="P137" s="3"/>
      <c r="Q137" s="859">
        <f t="shared" si="9"/>
        <v>0</v>
      </c>
      <c r="R137" s="412"/>
    </row>
    <row r="138" spans="1:18" s="76" customFormat="1" x14ac:dyDescent="0.25">
      <c r="A138" s="888" t="s">
        <v>616</v>
      </c>
      <c r="B138" s="63" t="s">
        <v>18</v>
      </c>
      <c r="C138" s="20" t="s">
        <v>174</v>
      </c>
      <c r="D138" s="9" t="s">
        <v>175</v>
      </c>
      <c r="E138" s="8" t="s">
        <v>3752</v>
      </c>
      <c r="F138" s="21">
        <v>2</v>
      </c>
      <c r="G138" s="21">
        <v>1</v>
      </c>
      <c r="H138" s="1440"/>
      <c r="I138" s="1440"/>
      <c r="J138" s="1440"/>
      <c r="K138" s="1440"/>
      <c r="L138" s="1440"/>
      <c r="M138" s="1440" t="s">
        <v>22</v>
      </c>
      <c r="N138" s="1440" t="s">
        <v>22</v>
      </c>
      <c r="O138" s="1440"/>
      <c r="P138" s="3"/>
      <c r="Q138" s="859">
        <f t="shared" si="9"/>
        <v>0</v>
      </c>
      <c r="R138" s="412"/>
    </row>
    <row r="139" spans="1:18" s="76" customFormat="1" x14ac:dyDescent="0.25">
      <c r="A139" s="888" t="s">
        <v>617</v>
      </c>
      <c r="B139" s="63" t="s">
        <v>18</v>
      </c>
      <c r="C139" s="20" t="s">
        <v>174</v>
      </c>
      <c r="D139" s="9" t="s">
        <v>141</v>
      </c>
      <c r="E139" s="8" t="s">
        <v>3752</v>
      </c>
      <c r="F139" s="21">
        <v>2</v>
      </c>
      <c r="G139" s="21">
        <v>1</v>
      </c>
      <c r="H139" s="1440"/>
      <c r="I139" s="1440"/>
      <c r="J139" s="1440"/>
      <c r="K139" s="1440"/>
      <c r="L139" s="1440"/>
      <c r="M139" s="1440" t="s">
        <v>22</v>
      </c>
      <c r="N139" s="1440" t="s">
        <v>22</v>
      </c>
      <c r="O139" s="1440"/>
      <c r="P139" s="3"/>
      <c r="Q139" s="859">
        <f t="shared" si="9"/>
        <v>0</v>
      </c>
      <c r="R139" s="412"/>
    </row>
    <row r="140" spans="1:18" s="76" customFormat="1" x14ac:dyDescent="0.25">
      <c r="A140" s="888" t="s">
        <v>618</v>
      </c>
      <c r="B140" s="63" t="s">
        <v>18</v>
      </c>
      <c r="C140" s="20" t="s">
        <v>174</v>
      </c>
      <c r="D140" s="9" t="s">
        <v>142</v>
      </c>
      <c r="E140" s="87" t="s">
        <v>3752</v>
      </c>
      <c r="F140" s="21">
        <v>2</v>
      </c>
      <c r="G140" s="21">
        <v>2</v>
      </c>
      <c r="H140" s="1440"/>
      <c r="I140" s="1440"/>
      <c r="J140" s="1440"/>
      <c r="K140" s="1440"/>
      <c r="L140" s="1440"/>
      <c r="M140" s="1440" t="s">
        <v>22</v>
      </c>
      <c r="N140" s="1440" t="s">
        <v>22</v>
      </c>
      <c r="O140" s="1440"/>
      <c r="P140" s="3"/>
      <c r="Q140" s="859">
        <f t="shared" si="9"/>
        <v>0</v>
      </c>
      <c r="R140" s="412"/>
    </row>
    <row r="141" spans="1:18" s="76" customFormat="1" x14ac:dyDescent="0.25">
      <c r="A141" s="888" t="s">
        <v>619</v>
      </c>
      <c r="B141" s="63" t="s">
        <v>18</v>
      </c>
      <c r="C141" s="20" t="s">
        <v>174</v>
      </c>
      <c r="D141" s="9" t="s">
        <v>146</v>
      </c>
      <c r="E141" s="8" t="s">
        <v>3752</v>
      </c>
      <c r="F141" s="21">
        <v>2</v>
      </c>
      <c r="G141" s="21">
        <v>2</v>
      </c>
      <c r="H141" s="1440"/>
      <c r="I141" s="1440"/>
      <c r="J141" s="1440"/>
      <c r="K141" s="1440"/>
      <c r="L141" s="1440"/>
      <c r="M141" s="1440" t="s">
        <v>22</v>
      </c>
      <c r="N141" s="1440" t="s">
        <v>22</v>
      </c>
      <c r="O141" s="1440"/>
      <c r="P141" s="3"/>
      <c r="Q141" s="859">
        <f t="shared" si="9"/>
        <v>0</v>
      </c>
      <c r="R141" s="412"/>
    </row>
    <row r="142" spans="1:18" s="76" customFormat="1" x14ac:dyDescent="0.25">
      <c r="A142" s="888" t="s">
        <v>620</v>
      </c>
      <c r="B142" s="63" t="s">
        <v>18</v>
      </c>
      <c r="C142" s="20" t="s">
        <v>174</v>
      </c>
      <c r="D142" s="20" t="s">
        <v>144</v>
      </c>
      <c r="E142" s="8" t="s">
        <v>3752</v>
      </c>
      <c r="F142" s="22">
        <v>1</v>
      </c>
      <c r="G142" s="22">
        <v>1</v>
      </c>
      <c r="H142" s="1440"/>
      <c r="I142" s="1440"/>
      <c r="J142" s="1440"/>
      <c r="K142" s="1440"/>
      <c r="L142" s="1440"/>
      <c r="M142" s="1440"/>
      <c r="N142" s="1440"/>
      <c r="O142" s="1440" t="s">
        <v>22</v>
      </c>
      <c r="P142" s="3"/>
      <c r="Q142" s="859">
        <f t="shared" ref="Q142" si="10">F142*G142*ROUND(P142, 2)</f>
        <v>0</v>
      </c>
      <c r="R142" s="455"/>
    </row>
    <row r="143" spans="1:18" s="76" customFormat="1" x14ac:dyDescent="0.25">
      <c r="A143" s="888" t="s">
        <v>621</v>
      </c>
      <c r="B143" s="63" t="s">
        <v>177</v>
      </c>
      <c r="C143" s="20" t="s">
        <v>176</v>
      </c>
      <c r="D143" s="20" t="s">
        <v>24</v>
      </c>
      <c r="E143" s="87"/>
      <c r="F143" s="21">
        <v>52</v>
      </c>
      <c r="G143" s="21">
        <v>1</v>
      </c>
      <c r="H143" s="1440"/>
      <c r="I143" s="1440" t="s">
        <v>22</v>
      </c>
      <c r="J143" s="1440"/>
      <c r="K143" s="1440"/>
      <c r="L143" s="1440"/>
      <c r="M143" s="1440"/>
      <c r="N143" s="1440"/>
      <c r="O143" s="1440"/>
      <c r="P143" s="1551" t="s">
        <v>19</v>
      </c>
      <c r="Q143" s="1552"/>
      <c r="R143" s="412"/>
    </row>
    <row r="144" spans="1:18" s="76" customFormat="1" x14ac:dyDescent="0.25">
      <c r="A144" s="888" t="s">
        <v>622</v>
      </c>
      <c r="B144" s="63" t="s">
        <v>177</v>
      </c>
      <c r="C144" s="20" t="s">
        <v>176</v>
      </c>
      <c r="D144" s="9" t="s">
        <v>23</v>
      </c>
      <c r="E144" s="8"/>
      <c r="F144" s="21">
        <v>52</v>
      </c>
      <c r="G144" s="21">
        <v>1</v>
      </c>
      <c r="H144" s="1440"/>
      <c r="I144" s="1440" t="s">
        <v>22</v>
      </c>
      <c r="J144" s="1440"/>
      <c r="K144" s="1440"/>
      <c r="L144" s="1440"/>
      <c r="M144" s="1440"/>
      <c r="N144" s="1440"/>
      <c r="O144" s="1440"/>
      <c r="P144" s="1551" t="s">
        <v>19</v>
      </c>
      <c r="Q144" s="1552"/>
      <c r="R144" s="412"/>
    </row>
    <row r="145" spans="1:18" s="76" customFormat="1" ht="25.5" x14ac:dyDescent="0.25">
      <c r="A145" s="888" t="s">
        <v>623</v>
      </c>
      <c r="B145" s="63" t="s">
        <v>177</v>
      </c>
      <c r="C145" s="20" t="s">
        <v>176</v>
      </c>
      <c r="D145" s="20" t="s">
        <v>124</v>
      </c>
      <c r="E145" s="16"/>
      <c r="F145" s="21">
        <v>52</v>
      </c>
      <c r="G145" s="21">
        <v>1</v>
      </c>
      <c r="H145" s="1440"/>
      <c r="I145" s="1440" t="s">
        <v>22</v>
      </c>
      <c r="J145" s="1440"/>
      <c r="K145" s="1440"/>
      <c r="L145" s="1440"/>
      <c r="M145" s="1440"/>
      <c r="N145" s="1440"/>
      <c r="O145" s="1440"/>
      <c r="P145" s="1551" t="s">
        <v>19</v>
      </c>
      <c r="Q145" s="1552"/>
      <c r="R145" s="412"/>
    </row>
    <row r="146" spans="1:18" s="76" customFormat="1" x14ac:dyDescent="0.25">
      <c r="A146" s="888" t="s">
        <v>624</v>
      </c>
      <c r="B146" s="63" t="s">
        <v>177</v>
      </c>
      <c r="C146" s="20" t="s">
        <v>176</v>
      </c>
      <c r="D146" s="20" t="s">
        <v>125</v>
      </c>
      <c r="E146" s="87"/>
      <c r="F146" s="21">
        <v>52</v>
      </c>
      <c r="G146" s="21">
        <v>1</v>
      </c>
      <c r="H146" s="1440"/>
      <c r="I146" s="1440" t="s">
        <v>22</v>
      </c>
      <c r="J146" s="1440"/>
      <c r="K146" s="1440"/>
      <c r="L146" s="1440"/>
      <c r="M146" s="1440"/>
      <c r="N146" s="1440"/>
      <c r="O146" s="1440"/>
      <c r="P146" s="1551" t="s">
        <v>19</v>
      </c>
      <c r="Q146" s="1552"/>
      <c r="R146" s="412"/>
    </row>
    <row r="147" spans="1:18" s="76" customFormat="1" x14ac:dyDescent="0.25">
      <c r="A147" s="888" t="s">
        <v>625</v>
      </c>
      <c r="B147" s="63" t="s">
        <v>177</v>
      </c>
      <c r="C147" s="20" t="s">
        <v>176</v>
      </c>
      <c r="D147" s="20" t="s">
        <v>126</v>
      </c>
      <c r="E147" s="8"/>
      <c r="F147" s="21">
        <v>12</v>
      </c>
      <c r="G147" s="21">
        <v>1</v>
      </c>
      <c r="H147" s="1440"/>
      <c r="I147" s="1440"/>
      <c r="J147" s="1440" t="s">
        <v>22</v>
      </c>
      <c r="K147" s="1440"/>
      <c r="L147" s="1440"/>
      <c r="M147" s="1440"/>
      <c r="N147" s="1440"/>
      <c r="O147" s="1440"/>
      <c r="P147" s="1551" t="s">
        <v>19</v>
      </c>
      <c r="Q147" s="1552"/>
      <c r="R147" s="412"/>
    </row>
    <row r="148" spans="1:18" s="76" customFormat="1" x14ac:dyDescent="0.25">
      <c r="A148" s="888" t="s">
        <v>626</v>
      </c>
      <c r="B148" s="63" t="s">
        <v>177</v>
      </c>
      <c r="C148" s="20" t="s">
        <v>176</v>
      </c>
      <c r="D148" s="20" t="s">
        <v>127</v>
      </c>
      <c r="E148" s="8"/>
      <c r="F148" s="21">
        <v>2</v>
      </c>
      <c r="G148" s="21">
        <v>1</v>
      </c>
      <c r="H148" s="1440"/>
      <c r="I148" s="1440"/>
      <c r="J148" s="1440"/>
      <c r="K148" s="1440"/>
      <c r="L148" s="1440"/>
      <c r="M148" s="1440" t="s">
        <v>22</v>
      </c>
      <c r="N148" s="1440" t="s">
        <v>22</v>
      </c>
      <c r="O148" s="1440"/>
      <c r="P148" s="1554" t="s">
        <v>19</v>
      </c>
      <c r="Q148" s="1555"/>
      <c r="R148" s="412"/>
    </row>
    <row r="149" spans="1:18" s="76" customFormat="1" x14ac:dyDescent="0.25">
      <c r="A149" s="888" t="s">
        <v>627</v>
      </c>
      <c r="B149" s="63" t="s">
        <v>177</v>
      </c>
      <c r="C149" s="20" t="s">
        <v>176</v>
      </c>
      <c r="D149" s="20" t="s">
        <v>128</v>
      </c>
      <c r="E149" s="8"/>
      <c r="F149" s="21">
        <v>2</v>
      </c>
      <c r="G149" s="21">
        <v>1</v>
      </c>
      <c r="H149" s="1440"/>
      <c r="I149" s="1440"/>
      <c r="J149" s="1440"/>
      <c r="K149" s="1440"/>
      <c r="L149" s="1440"/>
      <c r="M149" s="1440" t="s">
        <v>22</v>
      </c>
      <c r="N149" s="1440" t="s">
        <v>35</v>
      </c>
      <c r="O149" s="1440"/>
      <c r="P149" s="1527" t="s">
        <v>19</v>
      </c>
      <c r="Q149" s="1528"/>
      <c r="R149" s="412"/>
    </row>
    <row r="150" spans="1:18" s="76" customFormat="1" ht="25.5" x14ac:dyDescent="0.25">
      <c r="A150" s="888" t="s">
        <v>628</v>
      </c>
      <c r="B150" s="63" t="s">
        <v>177</v>
      </c>
      <c r="C150" s="20" t="s">
        <v>176</v>
      </c>
      <c r="D150" s="20" t="s">
        <v>129</v>
      </c>
      <c r="E150" s="524" t="s">
        <v>3752</v>
      </c>
      <c r="F150" s="21">
        <v>2</v>
      </c>
      <c r="G150" s="21">
        <v>1</v>
      </c>
      <c r="H150" s="1440"/>
      <c r="I150" s="1440"/>
      <c r="J150" s="1440"/>
      <c r="K150" s="1440"/>
      <c r="L150" s="1440"/>
      <c r="M150" s="1440" t="s">
        <v>22</v>
      </c>
      <c r="N150" s="1440" t="s">
        <v>22</v>
      </c>
      <c r="O150" s="1440"/>
      <c r="P150" s="3"/>
      <c r="Q150" s="859">
        <f t="shared" ref="Q150:Q172" si="11">F150*G150*ROUND(P150, 2)</f>
        <v>0</v>
      </c>
      <c r="R150" s="412"/>
    </row>
    <row r="151" spans="1:18" s="76" customFormat="1" x14ac:dyDescent="0.25">
      <c r="A151" s="888" t="s">
        <v>629</v>
      </c>
      <c r="B151" s="63" t="s">
        <v>177</v>
      </c>
      <c r="C151" s="20" t="s">
        <v>176</v>
      </c>
      <c r="D151" s="20" t="s">
        <v>155</v>
      </c>
      <c r="E151" s="16" t="s">
        <v>3752</v>
      </c>
      <c r="F151" s="21">
        <v>2</v>
      </c>
      <c r="G151" s="21">
        <v>11</v>
      </c>
      <c r="H151" s="1440"/>
      <c r="I151" s="1440"/>
      <c r="J151" s="1440"/>
      <c r="K151" s="1440"/>
      <c r="L151" s="1440"/>
      <c r="M151" s="1440" t="s">
        <v>22</v>
      </c>
      <c r="N151" s="1440" t="s">
        <v>22</v>
      </c>
      <c r="O151" s="1440"/>
      <c r="P151" s="3"/>
      <c r="Q151" s="859">
        <f t="shared" si="11"/>
        <v>0</v>
      </c>
      <c r="R151" s="412"/>
    </row>
    <row r="152" spans="1:18" s="76" customFormat="1" x14ac:dyDescent="0.25">
      <c r="A152" s="888" t="s">
        <v>630</v>
      </c>
      <c r="B152" s="63" t="s">
        <v>177</v>
      </c>
      <c r="C152" s="20" t="s">
        <v>176</v>
      </c>
      <c r="D152" s="9" t="s">
        <v>130</v>
      </c>
      <c r="E152" s="8" t="s">
        <v>3752</v>
      </c>
      <c r="F152" s="21">
        <v>2</v>
      </c>
      <c r="G152" s="21">
        <v>1</v>
      </c>
      <c r="H152" s="1440"/>
      <c r="I152" s="1440"/>
      <c r="J152" s="1440"/>
      <c r="K152" s="1440"/>
      <c r="L152" s="1440"/>
      <c r="M152" s="1440" t="s">
        <v>22</v>
      </c>
      <c r="N152" s="1440" t="s">
        <v>22</v>
      </c>
      <c r="O152" s="1440"/>
      <c r="P152" s="3"/>
      <c r="Q152" s="859">
        <f t="shared" si="11"/>
        <v>0</v>
      </c>
      <c r="R152" s="412"/>
    </row>
    <row r="153" spans="1:18" s="76" customFormat="1" x14ac:dyDescent="0.25">
      <c r="A153" s="888" t="s">
        <v>631</v>
      </c>
      <c r="B153" s="63" t="s">
        <v>177</v>
      </c>
      <c r="C153" s="20" t="s">
        <v>176</v>
      </c>
      <c r="D153" s="9" t="s">
        <v>131</v>
      </c>
      <c r="E153" s="8" t="s">
        <v>3752</v>
      </c>
      <c r="F153" s="21">
        <v>2</v>
      </c>
      <c r="G153" s="21">
        <v>1</v>
      </c>
      <c r="H153" s="1440"/>
      <c r="I153" s="1440"/>
      <c r="J153" s="1440"/>
      <c r="K153" s="1440"/>
      <c r="L153" s="1440"/>
      <c r="M153" s="1440" t="s">
        <v>22</v>
      </c>
      <c r="N153" s="1440" t="s">
        <v>22</v>
      </c>
      <c r="O153" s="1440"/>
      <c r="P153" s="3"/>
      <c r="Q153" s="859">
        <f t="shared" si="11"/>
        <v>0</v>
      </c>
      <c r="R153" s="412"/>
    </row>
    <row r="154" spans="1:18" s="76" customFormat="1" x14ac:dyDescent="0.25">
      <c r="A154" s="888" t="s">
        <v>632</v>
      </c>
      <c r="B154" s="63" t="s">
        <v>177</v>
      </c>
      <c r="C154" s="20" t="s">
        <v>176</v>
      </c>
      <c r="D154" s="9" t="s">
        <v>133</v>
      </c>
      <c r="E154" s="8" t="s">
        <v>3752</v>
      </c>
      <c r="F154" s="21">
        <v>2</v>
      </c>
      <c r="G154" s="21">
        <v>1</v>
      </c>
      <c r="H154" s="1440"/>
      <c r="I154" s="1440"/>
      <c r="J154" s="1440"/>
      <c r="K154" s="1440"/>
      <c r="L154" s="1440"/>
      <c r="M154" s="1440" t="s">
        <v>22</v>
      </c>
      <c r="N154" s="1440" t="s">
        <v>22</v>
      </c>
      <c r="O154" s="1440"/>
      <c r="P154" s="3"/>
      <c r="Q154" s="859">
        <f t="shared" si="11"/>
        <v>0</v>
      </c>
      <c r="R154" s="412"/>
    </row>
    <row r="155" spans="1:18" s="76" customFormat="1" x14ac:dyDescent="0.25">
      <c r="A155" s="888" t="s">
        <v>633</v>
      </c>
      <c r="B155" s="63" t="s">
        <v>177</v>
      </c>
      <c r="C155" s="20" t="s">
        <v>176</v>
      </c>
      <c r="D155" s="20" t="s">
        <v>136</v>
      </c>
      <c r="E155" s="8" t="s">
        <v>3752</v>
      </c>
      <c r="F155" s="21">
        <v>2</v>
      </c>
      <c r="G155" s="21">
        <v>1</v>
      </c>
      <c r="H155" s="1440"/>
      <c r="I155" s="1440"/>
      <c r="J155" s="1440"/>
      <c r="K155" s="1440"/>
      <c r="L155" s="1440"/>
      <c r="M155" s="1440" t="s">
        <v>22</v>
      </c>
      <c r="N155" s="1440" t="s">
        <v>22</v>
      </c>
      <c r="O155" s="1440"/>
      <c r="P155" s="3"/>
      <c r="Q155" s="859">
        <f t="shared" si="11"/>
        <v>0</v>
      </c>
      <c r="R155" s="412"/>
    </row>
    <row r="156" spans="1:18" s="76" customFormat="1" x14ac:dyDescent="0.25">
      <c r="A156" s="888" t="s">
        <v>634</v>
      </c>
      <c r="B156" s="63" t="s">
        <v>177</v>
      </c>
      <c r="C156" s="20" t="s">
        <v>176</v>
      </c>
      <c r="D156" s="20" t="s">
        <v>156</v>
      </c>
      <c r="E156" s="87" t="s">
        <v>3752</v>
      </c>
      <c r="F156" s="21">
        <v>2</v>
      </c>
      <c r="G156" s="21">
        <v>2</v>
      </c>
      <c r="H156" s="1440"/>
      <c r="I156" s="1440"/>
      <c r="J156" s="1440"/>
      <c r="K156" s="1440"/>
      <c r="L156" s="1440"/>
      <c r="M156" s="1440" t="s">
        <v>22</v>
      </c>
      <c r="N156" s="1440" t="s">
        <v>22</v>
      </c>
      <c r="O156" s="1440"/>
      <c r="P156" s="3"/>
      <c r="Q156" s="859">
        <f t="shared" si="11"/>
        <v>0</v>
      </c>
      <c r="R156" s="412"/>
    </row>
    <row r="157" spans="1:18" s="76" customFormat="1" x14ac:dyDescent="0.25">
      <c r="A157" s="888" t="s">
        <v>635</v>
      </c>
      <c r="B157" s="63" t="s">
        <v>177</v>
      </c>
      <c r="C157" s="20" t="s">
        <v>176</v>
      </c>
      <c r="D157" s="20" t="s">
        <v>157</v>
      </c>
      <c r="E157" s="8" t="s">
        <v>3752</v>
      </c>
      <c r="F157" s="21">
        <v>2</v>
      </c>
      <c r="G157" s="21">
        <v>2</v>
      </c>
      <c r="H157" s="1440"/>
      <c r="I157" s="1440"/>
      <c r="J157" s="1440"/>
      <c r="K157" s="1440"/>
      <c r="L157" s="1440"/>
      <c r="M157" s="1440" t="s">
        <v>22</v>
      </c>
      <c r="N157" s="1440" t="s">
        <v>22</v>
      </c>
      <c r="O157" s="1440"/>
      <c r="P157" s="3"/>
      <c r="Q157" s="859">
        <f t="shared" si="11"/>
        <v>0</v>
      </c>
      <c r="R157" s="412"/>
    </row>
    <row r="158" spans="1:18" s="76" customFormat="1" x14ac:dyDescent="0.25">
      <c r="A158" s="888" t="s">
        <v>636</v>
      </c>
      <c r="B158" s="63" t="s">
        <v>177</v>
      </c>
      <c r="C158" s="20" t="s">
        <v>176</v>
      </c>
      <c r="D158" s="20" t="s">
        <v>158</v>
      </c>
      <c r="E158" s="8" t="s">
        <v>3752</v>
      </c>
      <c r="F158" s="21">
        <v>2</v>
      </c>
      <c r="G158" s="21">
        <v>11</v>
      </c>
      <c r="H158" s="1440"/>
      <c r="I158" s="1440"/>
      <c r="J158" s="1440"/>
      <c r="K158" s="1440"/>
      <c r="L158" s="1440"/>
      <c r="M158" s="1440" t="s">
        <v>22</v>
      </c>
      <c r="N158" s="1440" t="s">
        <v>22</v>
      </c>
      <c r="O158" s="1440"/>
      <c r="P158" s="3"/>
      <c r="Q158" s="859">
        <f t="shared" si="11"/>
        <v>0</v>
      </c>
      <c r="R158" s="412"/>
    </row>
    <row r="159" spans="1:18" s="76" customFormat="1" x14ac:dyDescent="0.25">
      <c r="A159" s="888" t="s">
        <v>637</v>
      </c>
      <c r="B159" s="63" t="s">
        <v>177</v>
      </c>
      <c r="C159" s="20" t="s">
        <v>176</v>
      </c>
      <c r="D159" s="56" t="s">
        <v>159</v>
      </c>
      <c r="E159" s="87" t="s">
        <v>3752</v>
      </c>
      <c r="F159" s="21">
        <v>2</v>
      </c>
      <c r="G159" s="21">
        <v>11</v>
      </c>
      <c r="H159" s="1440"/>
      <c r="I159" s="1440"/>
      <c r="J159" s="1440"/>
      <c r="K159" s="1440"/>
      <c r="L159" s="1440"/>
      <c r="M159" s="1440" t="s">
        <v>22</v>
      </c>
      <c r="N159" s="1440" t="s">
        <v>22</v>
      </c>
      <c r="O159" s="1440"/>
      <c r="P159" s="3"/>
      <c r="Q159" s="859">
        <f t="shared" si="11"/>
        <v>0</v>
      </c>
      <c r="R159" s="412"/>
    </row>
    <row r="160" spans="1:18" s="76" customFormat="1" x14ac:dyDescent="0.25">
      <c r="A160" s="888" t="s">
        <v>638</v>
      </c>
      <c r="B160" s="63" t="s">
        <v>177</v>
      </c>
      <c r="C160" s="20" t="s">
        <v>176</v>
      </c>
      <c r="D160" s="56" t="s">
        <v>160</v>
      </c>
      <c r="E160" s="8" t="s">
        <v>3752</v>
      </c>
      <c r="F160" s="21">
        <v>2</v>
      </c>
      <c r="G160" s="21">
        <v>11</v>
      </c>
      <c r="H160" s="1440"/>
      <c r="I160" s="1440"/>
      <c r="J160" s="1440"/>
      <c r="K160" s="1440"/>
      <c r="L160" s="1440"/>
      <c r="M160" s="1440" t="s">
        <v>22</v>
      </c>
      <c r="N160" s="1440" t="s">
        <v>22</v>
      </c>
      <c r="O160" s="1440"/>
      <c r="P160" s="3"/>
      <c r="Q160" s="859">
        <f t="shared" si="11"/>
        <v>0</v>
      </c>
      <c r="R160" s="412"/>
    </row>
    <row r="161" spans="1:18" s="76" customFormat="1" x14ac:dyDescent="0.25">
      <c r="A161" s="888" t="s">
        <v>639</v>
      </c>
      <c r="B161" s="63" t="s">
        <v>177</v>
      </c>
      <c r="C161" s="20" t="s">
        <v>176</v>
      </c>
      <c r="D161" s="56" t="s">
        <v>161</v>
      </c>
      <c r="E161" s="16" t="s">
        <v>3752</v>
      </c>
      <c r="F161" s="21">
        <v>2</v>
      </c>
      <c r="G161" s="21">
        <v>11</v>
      </c>
      <c r="H161" s="1440"/>
      <c r="I161" s="1440"/>
      <c r="J161" s="1440"/>
      <c r="K161" s="1440"/>
      <c r="L161" s="1440"/>
      <c r="M161" s="1440" t="s">
        <v>22</v>
      </c>
      <c r="N161" s="1440" t="s">
        <v>22</v>
      </c>
      <c r="O161" s="1440"/>
      <c r="P161" s="3"/>
      <c r="Q161" s="859">
        <f t="shared" si="11"/>
        <v>0</v>
      </c>
      <c r="R161" s="412"/>
    </row>
    <row r="162" spans="1:18" s="76" customFormat="1" x14ac:dyDescent="0.25">
      <c r="A162" s="888" t="s">
        <v>640</v>
      </c>
      <c r="B162" s="63" t="s">
        <v>177</v>
      </c>
      <c r="C162" s="20" t="s">
        <v>176</v>
      </c>
      <c r="D162" s="56" t="s">
        <v>162</v>
      </c>
      <c r="E162" s="87" t="s">
        <v>3752</v>
      </c>
      <c r="F162" s="21">
        <v>2</v>
      </c>
      <c r="G162" s="21">
        <v>11</v>
      </c>
      <c r="H162" s="1440"/>
      <c r="I162" s="1440"/>
      <c r="J162" s="1440"/>
      <c r="K162" s="1440"/>
      <c r="L162" s="1440"/>
      <c r="M162" s="1440" t="s">
        <v>22</v>
      </c>
      <c r="N162" s="1440" t="s">
        <v>22</v>
      </c>
      <c r="O162" s="1440"/>
      <c r="P162" s="3"/>
      <c r="Q162" s="859">
        <f t="shared" si="11"/>
        <v>0</v>
      </c>
      <c r="R162" s="412"/>
    </row>
    <row r="163" spans="1:18" s="76" customFormat="1" x14ac:dyDescent="0.25">
      <c r="A163" s="888" t="s">
        <v>641</v>
      </c>
      <c r="B163" s="63" t="s">
        <v>177</v>
      </c>
      <c r="C163" s="20" t="s">
        <v>176</v>
      </c>
      <c r="D163" s="523" t="s">
        <v>163</v>
      </c>
      <c r="E163" s="8" t="s">
        <v>3752</v>
      </c>
      <c r="F163" s="21">
        <v>2</v>
      </c>
      <c r="G163" s="21">
        <v>1</v>
      </c>
      <c r="H163" s="1440"/>
      <c r="I163" s="1440"/>
      <c r="J163" s="1440"/>
      <c r="K163" s="1440"/>
      <c r="L163" s="1440"/>
      <c r="M163" s="1440" t="s">
        <v>22</v>
      </c>
      <c r="N163" s="1440" t="s">
        <v>22</v>
      </c>
      <c r="O163" s="1440"/>
      <c r="P163" s="3"/>
      <c r="Q163" s="859">
        <f t="shared" si="11"/>
        <v>0</v>
      </c>
      <c r="R163" s="412"/>
    </row>
    <row r="164" spans="1:18" s="76" customFormat="1" x14ac:dyDescent="0.25">
      <c r="A164" s="888" t="s">
        <v>642</v>
      </c>
      <c r="B164" s="63" t="s">
        <v>177</v>
      </c>
      <c r="C164" s="20" t="s">
        <v>176</v>
      </c>
      <c r="D164" s="56" t="s">
        <v>164</v>
      </c>
      <c r="E164" s="8" t="s">
        <v>3752</v>
      </c>
      <c r="F164" s="21">
        <v>2</v>
      </c>
      <c r="G164" s="21">
        <v>1</v>
      </c>
      <c r="H164" s="1440"/>
      <c r="I164" s="1440"/>
      <c r="J164" s="1440"/>
      <c r="K164" s="1440"/>
      <c r="L164" s="1440"/>
      <c r="M164" s="1440" t="s">
        <v>22</v>
      </c>
      <c r="N164" s="1440" t="s">
        <v>22</v>
      </c>
      <c r="O164" s="1440"/>
      <c r="P164" s="3"/>
      <c r="Q164" s="859">
        <f t="shared" si="11"/>
        <v>0</v>
      </c>
      <c r="R164" s="412"/>
    </row>
    <row r="165" spans="1:18" s="76" customFormat="1" x14ac:dyDescent="0.25">
      <c r="A165" s="888" t="s">
        <v>643</v>
      </c>
      <c r="B165" s="63" t="s">
        <v>177</v>
      </c>
      <c r="C165" s="20" t="s">
        <v>176</v>
      </c>
      <c r="D165" s="56" t="s">
        <v>165</v>
      </c>
      <c r="E165" s="8" t="s">
        <v>3752</v>
      </c>
      <c r="F165" s="21">
        <v>2</v>
      </c>
      <c r="G165" s="21">
        <v>11</v>
      </c>
      <c r="H165" s="1440"/>
      <c r="I165" s="1440"/>
      <c r="J165" s="1440"/>
      <c r="K165" s="1440"/>
      <c r="L165" s="1440"/>
      <c r="M165" s="1440" t="s">
        <v>22</v>
      </c>
      <c r="N165" s="1440" t="s">
        <v>22</v>
      </c>
      <c r="O165" s="1440"/>
      <c r="P165" s="3"/>
      <c r="Q165" s="859">
        <f t="shared" si="11"/>
        <v>0</v>
      </c>
      <c r="R165" s="412"/>
    </row>
    <row r="166" spans="1:18" s="76" customFormat="1" x14ac:dyDescent="0.25">
      <c r="A166" s="888" t="s">
        <v>644</v>
      </c>
      <c r="B166" s="63" t="s">
        <v>177</v>
      </c>
      <c r="C166" s="20" t="s">
        <v>176</v>
      </c>
      <c r="D166" s="9" t="s">
        <v>137</v>
      </c>
      <c r="E166" s="524" t="s">
        <v>3752</v>
      </c>
      <c r="F166" s="21">
        <v>2</v>
      </c>
      <c r="G166" s="21">
        <v>1</v>
      </c>
      <c r="H166" s="1440"/>
      <c r="I166" s="1440"/>
      <c r="J166" s="1440"/>
      <c r="K166" s="1440"/>
      <c r="L166" s="1440"/>
      <c r="M166" s="1440" t="s">
        <v>22</v>
      </c>
      <c r="N166" s="1440" t="s">
        <v>22</v>
      </c>
      <c r="O166" s="1440"/>
      <c r="P166" s="3"/>
      <c r="Q166" s="859">
        <f t="shared" si="11"/>
        <v>0</v>
      </c>
      <c r="R166" s="412"/>
    </row>
    <row r="167" spans="1:18" s="76" customFormat="1" x14ac:dyDescent="0.25">
      <c r="A167" s="888" t="s">
        <v>645</v>
      </c>
      <c r="B167" s="63" t="s">
        <v>177</v>
      </c>
      <c r="C167" s="20" t="s">
        <v>176</v>
      </c>
      <c r="D167" s="9" t="s">
        <v>138</v>
      </c>
      <c r="E167" s="16" t="s">
        <v>3752</v>
      </c>
      <c r="F167" s="21">
        <v>2</v>
      </c>
      <c r="G167" s="21">
        <v>1</v>
      </c>
      <c r="H167" s="1440"/>
      <c r="I167" s="1440"/>
      <c r="J167" s="1440"/>
      <c r="K167" s="1440"/>
      <c r="L167" s="1440"/>
      <c r="M167" s="1440" t="s">
        <v>22</v>
      </c>
      <c r="N167" s="1440" t="s">
        <v>22</v>
      </c>
      <c r="O167" s="1440"/>
      <c r="P167" s="3"/>
      <c r="Q167" s="859">
        <f t="shared" si="11"/>
        <v>0</v>
      </c>
      <c r="R167" s="412"/>
    </row>
    <row r="168" spans="1:18" s="76" customFormat="1" x14ac:dyDescent="0.25">
      <c r="A168" s="888" t="s">
        <v>646</v>
      </c>
      <c r="B168" s="63" t="s">
        <v>177</v>
      </c>
      <c r="C168" s="20" t="s">
        <v>176</v>
      </c>
      <c r="D168" s="9" t="s">
        <v>139</v>
      </c>
      <c r="E168" s="8" t="s">
        <v>3752</v>
      </c>
      <c r="F168" s="21">
        <v>2</v>
      </c>
      <c r="G168" s="21">
        <v>1</v>
      </c>
      <c r="H168" s="1440"/>
      <c r="I168" s="1440"/>
      <c r="J168" s="1440"/>
      <c r="K168" s="1440"/>
      <c r="L168" s="1440"/>
      <c r="M168" s="1440" t="s">
        <v>22</v>
      </c>
      <c r="N168" s="1440" t="s">
        <v>22</v>
      </c>
      <c r="O168" s="1440"/>
      <c r="P168" s="3"/>
      <c r="Q168" s="859">
        <f t="shared" si="11"/>
        <v>0</v>
      </c>
      <c r="R168" s="412"/>
    </row>
    <row r="169" spans="1:18" s="76" customFormat="1" x14ac:dyDescent="0.25">
      <c r="A169" s="888" t="s">
        <v>647</v>
      </c>
      <c r="B169" s="63" t="s">
        <v>177</v>
      </c>
      <c r="C169" s="20" t="s">
        <v>176</v>
      </c>
      <c r="D169" s="9" t="s">
        <v>175</v>
      </c>
      <c r="E169" s="8" t="s">
        <v>3752</v>
      </c>
      <c r="F169" s="21">
        <v>2</v>
      </c>
      <c r="G169" s="21">
        <v>1</v>
      </c>
      <c r="H169" s="1440"/>
      <c r="I169" s="1440"/>
      <c r="J169" s="1440"/>
      <c r="K169" s="1440"/>
      <c r="L169" s="1440"/>
      <c r="M169" s="1440" t="s">
        <v>22</v>
      </c>
      <c r="N169" s="1440" t="s">
        <v>22</v>
      </c>
      <c r="O169" s="1440"/>
      <c r="P169" s="3"/>
      <c r="Q169" s="859">
        <f t="shared" si="11"/>
        <v>0</v>
      </c>
      <c r="R169" s="412"/>
    </row>
    <row r="170" spans="1:18" s="76" customFormat="1" x14ac:dyDescent="0.25">
      <c r="A170" s="888" t="s">
        <v>648</v>
      </c>
      <c r="B170" s="63" t="s">
        <v>177</v>
      </c>
      <c r="C170" s="20" t="s">
        <v>176</v>
      </c>
      <c r="D170" s="9" t="s">
        <v>141</v>
      </c>
      <c r="E170" s="8" t="s">
        <v>3752</v>
      </c>
      <c r="F170" s="21">
        <v>2</v>
      </c>
      <c r="G170" s="21">
        <v>1</v>
      </c>
      <c r="H170" s="1440"/>
      <c r="I170" s="1440"/>
      <c r="J170" s="1440"/>
      <c r="K170" s="1440"/>
      <c r="L170" s="1440"/>
      <c r="M170" s="1440" t="s">
        <v>22</v>
      </c>
      <c r="N170" s="1440" t="s">
        <v>22</v>
      </c>
      <c r="O170" s="1440"/>
      <c r="P170" s="3"/>
      <c r="Q170" s="859">
        <f t="shared" si="11"/>
        <v>0</v>
      </c>
      <c r="R170" s="412"/>
    </row>
    <row r="171" spans="1:18" s="76" customFormat="1" x14ac:dyDescent="0.25">
      <c r="A171" s="888" t="s">
        <v>649</v>
      </c>
      <c r="B171" s="63" t="s">
        <v>177</v>
      </c>
      <c r="C171" s="20" t="s">
        <v>176</v>
      </c>
      <c r="D171" s="9" t="s">
        <v>142</v>
      </c>
      <c r="E171" s="8" t="s">
        <v>3752</v>
      </c>
      <c r="F171" s="21">
        <v>2</v>
      </c>
      <c r="G171" s="21">
        <v>2</v>
      </c>
      <c r="H171" s="1440"/>
      <c r="I171" s="1440"/>
      <c r="J171" s="1440"/>
      <c r="K171" s="1440"/>
      <c r="L171" s="1440"/>
      <c r="M171" s="1440" t="s">
        <v>22</v>
      </c>
      <c r="N171" s="1440" t="s">
        <v>22</v>
      </c>
      <c r="O171" s="1440"/>
      <c r="P171" s="3"/>
      <c r="Q171" s="859">
        <f t="shared" si="11"/>
        <v>0</v>
      </c>
      <c r="R171" s="412"/>
    </row>
    <row r="172" spans="1:18" s="76" customFormat="1" x14ac:dyDescent="0.25">
      <c r="A172" s="888" t="s">
        <v>650</v>
      </c>
      <c r="B172" s="63" t="s">
        <v>177</v>
      </c>
      <c r="C172" s="20" t="s">
        <v>176</v>
      </c>
      <c r="D172" s="9" t="s">
        <v>146</v>
      </c>
      <c r="E172" s="87" t="s">
        <v>3752</v>
      </c>
      <c r="F172" s="21">
        <v>2</v>
      </c>
      <c r="G172" s="21">
        <v>2</v>
      </c>
      <c r="H172" s="1440"/>
      <c r="I172" s="1440"/>
      <c r="J172" s="1440"/>
      <c r="K172" s="1440"/>
      <c r="L172" s="1440"/>
      <c r="M172" s="1440" t="s">
        <v>22</v>
      </c>
      <c r="N172" s="1440" t="s">
        <v>22</v>
      </c>
      <c r="O172" s="1440"/>
      <c r="P172" s="3"/>
      <c r="Q172" s="859">
        <f t="shared" si="11"/>
        <v>0</v>
      </c>
      <c r="R172" s="412"/>
    </row>
    <row r="173" spans="1:18" s="76" customFormat="1" x14ac:dyDescent="0.25">
      <c r="A173" s="888" t="s">
        <v>651</v>
      </c>
      <c r="B173" s="63" t="s">
        <v>177</v>
      </c>
      <c r="C173" s="20" t="s">
        <v>176</v>
      </c>
      <c r="D173" s="20" t="s">
        <v>144</v>
      </c>
      <c r="E173" s="8" t="s">
        <v>3752</v>
      </c>
      <c r="F173" s="22">
        <v>1</v>
      </c>
      <c r="G173" s="22">
        <v>1</v>
      </c>
      <c r="H173" s="1440"/>
      <c r="I173" s="1440"/>
      <c r="J173" s="1440"/>
      <c r="K173" s="1440"/>
      <c r="L173" s="1440"/>
      <c r="M173" s="1440"/>
      <c r="N173" s="1440"/>
      <c r="O173" s="1440" t="s">
        <v>22</v>
      </c>
      <c r="P173" s="3"/>
      <c r="Q173" s="859">
        <f t="shared" ref="Q173" si="12">F173*G173*ROUND(P173, 2)</f>
        <v>0</v>
      </c>
      <c r="R173" s="455"/>
    </row>
    <row r="174" spans="1:18" s="76" customFormat="1" x14ac:dyDescent="0.25">
      <c r="A174" s="888" t="s">
        <v>652</v>
      </c>
      <c r="B174" s="63" t="s">
        <v>179</v>
      </c>
      <c r="C174" s="20" t="s">
        <v>178</v>
      </c>
      <c r="D174" s="20" t="s">
        <v>24</v>
      </c>
      <c r="E174" s="8"/>
      <c r="F174" s="21">
        <v>52</v>
      </c>
      <c r="G174" s="21">
        <v>1</v>
      </c>
      <c r="H174" s="1440"/>
      <c r="I174" s="1440" t="s">
        <v>22</v>
      </c>
      <c r="J174" s="1440"/>
      <c r="K174" s="1440"/>
      <c r="L174" s="1440"/>
      <c r="M174" s="1440"/>
      <c r="N174" s="1440"/>
      <c r="O174" s="1440"/>
      <c r="P174" s="1551" t="s">
        <v>19</v>
      </c>
      <c r="Q174" s="1552"/>
      <c r="R174" s="412"/>
    </row>
    <row r="175" spans="1:18" s="76" customFormat="1" x14ac:dyDescent="0.25">
      <c r="A175" s="888" t="s">
        <v>653</v>
      </c>
      <c r="B175" s="63" t="s">
        <v>179</v>
      </c>
      <c r="C175" s="20" t="s">
        <v>178</v>
      </c>
      <c r="D175" s="9" t="s">
        <v>23</v>
      </c>
      <c r="E175" s="87"/>
      <c r="F175" s="21">
        <v>52</v>
      </c>
      <c r="G175" s="21">
        <v>1</v>
      </c>
      <c r="H175" s="1440"/>
      <c r="I175" s="1440" t="s">
        <v>22</v>
      </c>
      <c r="J175" s="1440"/>
      <c r="K175" s="1440"/>
      <c r="L175" s="1440"/>
      <c r="M175" s="1440"/>
      <c r="N175" s="1440"/>
      <c r="O175" s="1440"/>
      <c r="P175" s="1551" t="s">
        <v>19</v>
      </c>
      <c r="Q175" s="1552"/>
      <c r="R175" s="412"/>
    </row>
    <row r="176" spans="1:18" s="76" customFormat="1" ht="25.5" x14ac:dyDescent="0.25">
      <c r="A176" s="888" t="s">
        <v>654</v>
      </c>
      <c r="B176" s="63" t="s">
        <v>179</v>
      </c>
      <c r="C176" s="20" t="s">
        <v>178</v>
      </c>
      <c r="D176" s="20" t="s">
        <v>124</v>
      </c>
      <c r="E176" s="8"/>
      <c r="F176" s="21">
        <v>52</v>
      </c>
      <c r="G176" s="21">
        <v>1</v>
      </c>
      <c r="H176" s="1440"/>
      <c r="I176" s="1440" t="s">
        <v>22</v>
      </c>
      <c r="J176" s="1440"/>
      <c r="K176" s="1440"/>
      <c r="L176" s="1440"/>
      <c r="M176" s="1440"/>
      <c r="N176" s="1440"/>
      <c r="O176" s="1440"/>
      <c r="P176" s="1551" t="s">
        <v>19</v>
      </c>
      <c r="Q176" s="1552"/>
      <c r="R176" s="412"/>
    </row>
    <row r="177" spans="1:18" s="76" customFormat="1" x14ac:dyDescent="0.25">
      <c r="A177" s="888" t="s">
        <v>655</v>
      </c>
      <c r="B177" s="63" t="s">
        <v>179</v>
      </c>
      <c r="C177" s="20" t="s">
        <v>178</v>
      </c>
      <c r="D177" s="20" t="s">
        <v>125</v>
      </c>
      <c r="E177" s="16"/>
      <c r="F177" s="21">
        <v>52</v>
      </c>
      <c r="G177" s="21">
        <v>1</v>
      </c>
      <c r="H177" s="1440"/>
      <c r="I177" s="1440" t="s">
        <v>22</v>
      </c>
      <c r="J177" s="1440"/>
      <c r="K177" s="1440"/>
      <c r="L177" s="1440"/>
      <c r="M177" s="1440"/>
      <c r="N177" s="1440"/>
      <c r="O177" s="1440"/>
      <c r="P177" s="1551" t="s">
        <v>19</v>
      </c>
      <c r="Q177" s="1552"/>
      <c r="R177" s="412"/>
    </row>
    <row r="178" spans="1:18" s="76" customFormat="1" x14ac:dyDescent="0.25">
      <c r="A178" s="888" t="s">
        <v>656</v>
      </c>
      <c r="B178" s="63" t="s">
        <v>179</v>
      </c>
      <c r="C178" s="20" t="s">
        <v>178</v>
      </c>
      <c r="D178" s="20" t="s">
        <v>126</v>
      </c>
      <c r="E178" s="87"/>
      <c r="F178" s="21">
        <v>12</v>
      </c>
      <c r="G178" s="21">
        <v>1</v>
      </c>
      <c r="H178" s="1440"/>
      <c r="I178" s="1440"/>
      <c r="J178" s="1440" t="s">
        <v>22</v>
      </c>
      <c r="K178" s="1440"/>
      <c r="L178" s="1440"/>
      <c r="M178" s="1440"/>
      <c r="N178" s="1440"/>
      <c r="O178" s="1440"/>
      <c r="P178" s="1551" t="s">
        <v>19</v>
      </c>
      <c r="Q178" s="1552"/>
      <c r="R178" s="412"/>
    </row>
    <row r="179" spans="1:18" s="76" customFormat="1" x14ac:dyDescent="0.25">
      <c r="A179" s="888" t="s">
        <v>657</v>
      </c>
      <c r="B179" s="63" t="s">
        <v>179</v>
      </c>
      <c r="C179" s="20" t="s">
        <v>178</v>
      </c>
      <c r="D179" s="20" t="s">
        <v>127</v>
      </c>
      <c r="E179" s="8"/>
      <c r="F179" s="21">
        <v>2</v>
      </c>
      <c r="G179" s="21">
        <v>1</v>
      </c>
      <c r="H179" s="1440"/>
      <c r="I179" s="1440"/>
      <c r="J179" s="1440"/>
      <c r="K179" s="1440"/>
      <c r="L179" s="1440"/>
      <c r="M179" s="1440" t="s">
        <v>22</v>
      </c>
      <c r="N179" s="1440" t="s">
        <v>22</v>
      </c>
      <c r="O179" s="1440"/>
      <c r="P179" s="1527" t="s">
        <v>19</v>
      </c>
      <c r="Q179" s="1528"/>
      <c r="R179" s="412"/>
    </row>
    <row r="180" spans="1:18" s="76" customFormat="1" x14ac:dyDescent="0.25">
      <c r="A180" s="888" t="s">
        <v>658</v>
      </c>
      <c r="B180" s="63" t="s">
        <v>179</v>
      </c>
      <c r="C180" s="20" t="s">
        <v>178</v>
      </c>
      <c r="D180" s="20" t="s">
        <v>128</v>
      </c>
      <c r="E180" s="8"/>
      <c r="F180" s="21">
        <v>2</v>
      </c>
      <c r="G180" s="21">
        <v>1</v>
      </c>
      <c r="H180" s="1440"/>
      <c r="I180" s="1440"/>
      <c r="J180" s="1440"/>
      <c r="K180" s="1440"/>
      <c r="L180" s="1440"/>
      <c r="M180" s="1440" t="s">
        <v>22</v>
      </c>
      <c r="N180" s="1440" t="s">
        <v>35</v>
      </c>
      <c r="O180" s="1440"/>
      <c r="P180" s="1527" t="s">
        <v>19</v>
      </c>
      <c r="Q180" s="1528"/>
      <c r="R180" s="412"/>
    </row>
    <row r="181" spans="1:18" s="76" customFormat="1" ht="25.5" x14ac:dyDescent="0.25">
      <c r="A181" s="888" t="s">
        <v>659</v>
      </c>
      <c r="B181" s="63" t="s">
        <v>179</v>
      </c>
      <c r="C181" s="20" t="s">
        <v>178</v>
      </c>
      <c r="D181" s="20" t="s">
        <v>129</v>
      </c>
      <c r="E181" s="8" t="s">
        <v>3752</v>
      </c>
      <c r="F181" s="21">
        <v>2</v>
      </c>
      <c r="G181" s="21">
        <v>1</v>
      </c>
      <c r="H181" s="1440"/>
      <c r="I181" s="1440"/>
      <c r="J181" s="1440"/>
      <c r="K181" s="1440"/>
      <c r="L181" s="1440"/>
      <c r="M181" s="1440" t="s">
        <v>22</v>
      </c>
      <c r="N181" s="1440" t="s">
        <v>22</v>
      </c>
      <c r="O181" s="1440"/>
      <c r="P181" s="3"/>
      <c r="Q181" s="859">
        <f t="shared" ref="Q181:Q203" si="13">F181*G181*ROUND(P181, 2)</f>
        <v>0</v>
      </c>
      <c r="R181" s="412"/>
    </row>
    <row r="182" spans="1:18" s="76" customFormat="1" x14ac:dyDescent="0.25">
      <c r="A182" s="888" t="s">
        <v>660</v>
      </c>
      <c r="B182" s="63" t="s">
        <v>179</v>
      </c>
      <c r="C182" s="20" t="s">
        <v>178</v>
      </c>
      <c r="D182" s="20" t="s">
        <v>155</v>
      </c>
      <c r="E182" s="524" t="s">
        <v>3752</v>
      </c>
      <c r="F182" s="21">
        <v>2</v>
      </c>
      <c r="G182" s="21">
        <v>12</v>
      </c>
      <c r="H182" s="1440"/>
      <c r="I182" s="1440"/>
      <c r="J182" s="1440"/>
      <c r="K182" s="1440"/>
      <c r="L182" s="1440"/>
      <c r="M182" s="1440" t="s">
        <v>22</v>
      </c>
      <c r="N182" s="1440" t="s">
        <v>22</v>
      </c>
      <c r="O182" s="1440"/>
      <c r="P182" s="3"/>
      <c r="Q182" s="859">
        <f t="shared" si="13"/>
        <v>0</v>
      </c>
      <c r="R182" s="412"/>
    </row>
    <row r="183" spans="1:18" s="76" customFormat="1" x14ac:dyDescent="0.25">
      <c r="A183" s="888" t="s">
        <v>661</v>
      </c>
      <c r="B183" s="63" t="s">
        <v>179</v>
      </c>
      <c r="C183" s="20" t="s">
        <v>178</v>
      </c>
      <c r="D183" s="9" t="s">
        <v>130</v>
      </c>
      <c r="E183" s="16" t="s">
        <v>3752</v>
      </c>
      <c r="F183" s="21">
        <v>2</v>
      </c>
      <c r="G183" s="21">
        <v>1</v>
      </c>
      <c r="H183" s="1440"/>
      <c r="I183" s="1440"/>
      <c r="J183" s="1440"/>
      <c r="K183" s="1440"/>
      <c r="L183" s="1440"/>
      <c r="M183" s="1440" t="s">
        <v>22</v>
      </c>
      <c r="N183" s="1440" t="s">
        <v>22</v>
      </c>
      <c r="O183" s="1440"/>
      <c r="P183" s="3"/>
      <c r="Q183" s="859">
        <f t="shared" si="13"/>
        <v>0</v>
      </c>
      <c r="R183" s="412"/>
    </row>
    <row r="184" spans="1:18" s="76" customFormat="1" x14ac:dyDescent="0.25">
      <c r="A184" s="888" t="s">
        <v>662</v>
      </c>
      <c r="B184" s="63" t="s">
        <v>179</v>
      </c>
      <c r="C184" s="20" t="s">
        <v>178</v>
      </c>
      <c r="D184" s="9" t="s">
        <v>131</v>
      </c>
      <c r="E184" s="8" t="s">
        <v>3752</v>
      </c>
      <c r="F184" s="21">
        <v>2</v>
      </c>
      <c r="G184" s="21">
        <v>1</v>
      </c>
      <c r="H184" s="1440"/>
      <c r="I184" s="1440"/>
      <c r="J184" s="1440"/>
      <c r="K184" s="1440"/>
      <c r="L184" s="1440"/>
      <c r="M184" s="1440" t="s">
        <v>22</v>
      </c>
      <c r="N184" s="1440" t="s">
        <v>22</v>
      </c>
      <c r="O184" s="1440"/>
      <c r="P184" s="3"/>
      <c r="Q184" s="859">
        <f t="shared" si="13"/>
        <v>0</v>
      </c>
      <c r="R184" s="412"/>
    </row>
    <row r="185" spans="1:18" s="76" customFormat="1" x14ac:dyDescent="0.25">
      <c r="A185" s="888" t="s">
        <v>663</v>
      </c>
      <c r="B185" s="63" t="s">
        <v>179</v>
      </c>
      <c r="C185" s="20" t="s">
        <v>178</v>
      </c>
      <c r="D185" s="9" t="s">
        <v>133</v>
      </c>
      <c r="E185" s="8" t="s">
        <v>3752</v>
      </c>
      <c r="F185" s="21">
        <v>2</v>
      </c>
      <c r="G185" s="21">
        <v>1</v>
      </c>
      <c r="H185" s="1440"/>
      <c r="I185" s="1440"/>
      <c r="J185" s="1440"/>
      <c r="K185" s="1440"/>
      <c r="L185" s="1440"/>
      <c r="M185" s="1440" t="s">
        <v>22</v>
      </c>
      <c r="N185" s="1440" t="s">
        <v>22</v>
      </c>
      <c r="O185" s="1440"/>
      <c r="P185" s="3"/>
      <c r="Q185" s="859">
        <f t="shared" si="13"/>
        <v>0</v>
      </c>
      <c r="R185" s="412"/>
    </row>
    <row r="186" spans="1:18" s="76" customFormat="1" x14ac:dyDescent="0.25">
      <c r="A186" s="888" t="s">
        <v>664</v>
      </c>
      <c r="B186" s="63" t="s">
        <v>179</v>
      </c>
      <c r="C186" s="20" t="s">
        <v>178</v>
      </c>
      <c r="D186" s="20" t="s">
        <v>136</v>
      </c>
      <c r="E186" s="8" t="s">
        <v>3752</v>
      </c>
      <c r="F186" s="21">
        <v>2</v>
      </c>
      <c r="G186" s="21">
        <v>1</v>
      </c>
      <c r="H186" s="1440"/>
      <c r="I186" s="1440"/>
      <c r="J186" s="1440"/>
      <c r="K186" s="1440"/>
      <c r="L186" s="1440"/>
      <c r="M186" s="1440" t="s">
        <v>22</v>
      </c>
      <c r="N186" s="1440" t="s">
        <v>22</v>
      </c>
      <c r="O186" s="1440"/>
      <c r="P186" s="3"/>
      <c r="Q186" s="859">
        <f t="shared" si="13"/>
        <v>0</v>
      </c>
      <c r="R186" s="412"/>
    </row>
    <row r="187" spans="1:18" s="76" customFormat="1" x14ac:dyDescent="0.25">
      <c r="A187" s="888" t="s">
        <v>665</v>
      </c>
      <c r="B187" s="63" t="s">
        <v>179</v>
      </c>
      <c r="C187" s="20" t="s">
        <v>178</v>
      </c>
      <c r="D187" s="20" t="s">
        <v>156</v>
      </c>
      <c r="E187" s="8" t="s">
        <v>3752</v>
      </c>
      <c r="F187" s="21">
        <v>2</v>
      </c>
      <c r="G187" s="21">
        <v>2</v>
      </c>
      <c r="H187" s="1440"/>
      <c r="I187" s="1440"/>
      <c r="J187" s="1440"/>
      <c r="K187" s="1440"/>
      <c r="L187" s="1440"/>
      <c r="M187" s="1440" t="s">
        <v>22</v>
      </c>
      <c r="N187" s="1440" t="s">
        <v>22</v>
      </c>
      <c r="O187" s="1440"/>
      <c r="P187" s="3"/>
      <c r="Q187" s="859">
        <f t="shared" si="13"/>
        <v>0</v>
      </c>
      <c r="R187" s="412"/>
    </row>
    <row r="188" spans="1:18" s="76" customFormat="1" x14ac:dyDescent="0.25">
      <c r="A188" s="888" t="s">
        <v>666</v>
      </c>
      <c r="B188" s="63" t="s">
        <v>179</v>
      </c>
      <c r="C188" s="20" t="s">
        <v>178</v>
      </c>
      <c r="D188" s="20" t="s">
        <v>157</v>
      </c>
      <c r="E188" s="87" t="s">
        <v>3752</v>
      </c>
      <c r="F188" s="21">
        <v>2</v>
      </c>
      <c r="G188" s="21">
        <v>2</v>
      </c>
      <c r="H188" s="1440"/>
      <c r="I188" s="1440"/>
      <c r="J188" s="1440"/>
      <c r="K188" s="1440"/>
      <c r="L188" s="1440"/>
      <c r="M188" s="1440" t="s">
        <v>22</v>
      </c>
      <c r="N188" s="1440" t="s">
        <v>22</v>
      </c>
      <c r="O188" s="1440"/>
      <c r="P188" s="3"/>
      <c r="Q188" s="859">
        <f t="shared" si="13"/>
        <v>0</v>
      </c>
      <c r="R188" s="412"/>
    </row>
    <row r="189" spans="1:18" s="76" customFormat="1" x14ac:dyDescent="0.25">
      <c r="A189" s="888" t="s">
        <v>667</v>
      </c>
      <c r="B189" s="63" t="s">
        <v>179</v>
      </c>
      <c r="C189" s="20" t="s">
        <v>178</v>
      </c>
      <c r="D189" s="20" t="s">
        <v>158</v>
      </c>
      <c r="E189" s="8" t="s">
        <v>3752</v>
      </c>
      <c r="F189" s="21">
        <v>2</v>
      </c>
      <c r="G189" s="21">
        <v>12</v>
      </c>
      <c r="H189" s="1440"/>
      <c r="I189" s="1440"/>
      <c r="J189" s="1440"/>
      <c r="K189" s="1440"/>
      <c r="L189" s="1440"/>
      <c r="M189" s="1440" t="s">
        <v>22</v>
      </c>
      <c r="N189" s="1440" t="s">
        <v>22</v>
      </c>
      <c r="O189" s="1440"/>
      <c r="P189" s="3"/>
      <c r="Q189" s="859">
        <f t="shared" si="13"/>
        <v>0</v>
      </c>
      <c r="R189" s="412"/>
    </row>
    <row r="190" spans="1:18" s="76" customFormat="1" x14ac:dyDescent="0.25">
      <c r="A190" s="888" t="s">
        <v>668</v>
      </c>
      <c r="B190" s="63" t="s">
        <v>179</v>
      </c>
      <c r="C190" s="20" t="s">
        <v>178</v>
      </c>
      <c r="D190" s="56" t="s">
        <v>159</v>
      </c>
      <c r="E190" s="8" t="s">
        <v>3752</v>
      </c>
      <c r="F190" s="21">
        <v>2</v>
      </c>
      <c r="G190" s="21">
        <v>12</v>
      </c>
      <c r="H190" s="1440"/>
      <c r="I190" s="1440"/>
      <c r="J190" s="1440"/>
      <c r="K190" s="1440"/>
      <c r="L190" s="1440"/>
      <c r="M190" s="1440" t="s">
        <v>22</v>
      </c>
      <c r="N190" s="1440" t="s">
        <v>22</v>
      </c>
      <c r="O190" s="1440"/>
      <c r="P190" s="3"/>
      <c r="Q190" s="859">
        <f t="shared" si="13"/>
        <v>0</v>
      </c>
      <c r="R190" s="412"/>
    </row>
    <row r="191" spans="1:18" s="76" customFormat="1" x14ac:dyDescent="0.25">
      <c r="A191" s="888" t="s">
        <v>669</v>
      </c>
      <c r="B191" s="63" t="s">
        <v>179</v>
      </c>
      <c r="C191" s="20" t="s">
        <v>178</v>
      </c>
      <c r="D191" s="56" t="s">
        <v>160</v>
      </c>
      <c r="E191" s="87" t="s">
        <v>3752</v>
      </c>
      <c r="F191" s="21">
        <v>2</v>
      </c>
      <c r="G191" s="21">
        <v>12</v>
      </c>
      <c r="H191" s="1440"/>
      <c r="I191" s="1440"/>
      <c r="J191" s="1440"/>
      <c r="K191" s="1440"/>
      <c r="L191" s="1440"/>
      <c r="M191" s="1440" t="s">
        <v>22</v>
      </c>
      <c r="N191" s="1440" t="s">
        <v>22</v>
      </c>
      <c r="O191" s="1440"/>
      <c r="P191" s="3"/>
      <c r="Q191" s="859">
        <f t="shared" si="13"/>
        <v>0</v>
      </c>
      <c r="R191" s="412"/>
    </row>
    <row r="192" spans="1:18" s="76" customFormat="1" x14ac:dyDescent="0.25">
      <c r="A192" s="888" t="s">
        <v>670</v>
      </c>
      <c r="B192" s="63" t="s">
        <v>179</v>
      </c>
      <c r="C192" s="20" t="s">
        <v>178</v>
      </c>
      <c r="D192" s="56" t="s">
        <v>161</v>
      </c>
      <c r="E192" s="8" t="s">
        <v>3752</v>
      </c>
      <c r="F192" s="21">
        <v>2</v>
      </c>
      <c r="G192" s="21">
        <v>12</v>
      </c>
      <c r="H192" s="1440"/>
      <c r="I192" s="1440"/>
      <c r="J192" s="1440"/>
      <c r="K192" s="1440"/>
      <c r="L192" s="1440"/>
      <c r="M192" s="1440" t="s">
        <v>22</v>
      </c>
      <c r="N192" s="1440" t="s">
        <v>22</v>
      </c>
      <c r="O192" s="1440"/>
      <c r="P192" s="3"/>
      <c r="Q192" s="859">
        <f t="shared" si="13"/>
        <v>0</v>
      </c>
      <c r="R192" s="412"/>
    </row>
    <row r="193" spans="1:18" s="76" customFormat="1" x14ac:dyDescent="0.25">
      <c r="A193" s="888" t="s">
        <v>671</v>
      </c>
      <c r="B193" s="63" t="s">
        <v>179</v>
      </c>
      <c r="C193" s="20" t="s">
        <v>178</v>
      </c>
      <c r="D193" s="56" t="s">
        <v>162</v>
      </c>
      <c r="E193" s="524" t="s">
        <v>3752</v>
      </c>
      <c r="F193" s="21">
        <v>2</v>
      </c>
      <c r="G193" s="21">
        <v>12</v>
      </c>
      <c r="H193" s="1440"/>
      <c r="I193" s="1440"/>
      <c r="J193" s="1440"/>
      <c r="K193" s="1440"/>
      <c r="L193" s="1440"/>
      <c r="M193" s="1440" t="s">
        <v>22</v>
      </c>
      <c r="N193" s="1440" t="s">
        <v>22</v>
      </c>
      <c r="O193" s="1440"/>
      <c r="P193" s="3"/>
      <c r="Q193" s="859">
        <f t="shared" si="13"/>
        <v>0</v>
      </c>
      <c r="R193" s="412"/>
    </row>
    <row r="194" spans="1:18" s="76" customFormat="1" x14ac:dyDescent="0.25">
      <c r="A194" s="888" t="s">
        <v>672</v>
      </c>
      <c r="B194" s="63" t="s">
        <v>179</v>
      </c>
      <c r="C194" s="20" t="s">
        <v>178</v>
      </c>
      <c r="D194" s="523" t="s">
        <v>163</v>
      </c>
      <c r="E194" s="16" t="s">
        <v>3752</v>
      </c>
      <c r="F194" s="21">
        <v>2</v>
      </c>
      <c r="G194" s="21">
        <v>1</v>
      </c>
      <c r="H194" s="1440"/>
      <c r="I194" s="1440"/>
      <c r="J194" s="1440"/>
      <c r="K194" s="1440"/>
      <c r="L194" s="1440"/>
      <c r="M194" s="1440" t="s">
        <v>22</v>
      </c>
      <c r="N194" s="1440" t="s">
        <v>22</v>
      </c>
      <c r="O194" s="1440"/>
      <c r="P194" s="3"/>
      <c r="Q194" s="859">
        <f t="shared" si="13"/>
        <v>0</v>
      </c>
      <c r="R194" s="412"/>
    </row>
    <row r="195" spans="1:18" s="76" customFormat="1" x14ac:dyDescent="0.25">
      <c r="A195" s="888" t="s">
        <v>673</v>
      </c>
      <c r="B195" s="63" t="s">
        <v>179</v>
      </c>
      <c r="C195" s="20" t="s">
        <v>178</v>
      </c>
      <c r="D195" s="56" t="s">
        <v>164</v>
      </c>
      <c r="E195" s="8" t="s">
        <v>3752</v>
      </c>
      <c r="F195" s="21">
        <v>2</v>
      </c>
      <c r="G195" s="21">
        <v>1</v>
      </c>
      <c r="H195" s="1440"/>
      <c r="I195" s="1440"/>
      <c r="J195" s="1440"/>
      <c r="K195" s="1440"/>
      <c r="L195" s="1440"/>
      <c r="M195" s="1440" t="s">
        <v>22</v>
      </c>
      <c r="N195" s="1440" t="s">
        <v>22</v>
      </c>
      <c r="O195" s="1440"/>
      <c r="P195" s="3"/>
      <c r="Q195" s="859">
        <f t="shared" si="13"/>
        <v>0</v>
      </c>
      <c r="R195" s="412"/>
    </row>
    <row r="196" spans="1:18" s="76" customFormat="1" x14ac:dyDescent="0.25">
      <c r="A196" s="888" t="s">
        <v>674</v>
      </c>
      <c r="B196" s="63" t="s">
        <v>179</v>
      </c>
      <c r="C196" s="20" t="s">
        <v>178</v>
      </c>
      <c r="D196" s="56" t="s">
        <v>165</v>
      </c>
      <c r="E196" s="8" t="s">
        <v>3752</v>
      </c>
      <c r="F196" s="21">
        <v>2</v>
      </c>
      <c r="G196" s="21">
        <v>12</v>
      </c>
      <c r="H196" s="1440"/>
      <c r="I196" s="1440"/>
      <c r="J196" s="1440"/>
      <c r="K196" s="1440"/>
      <c r="L196" s="1440"/>
      <c r="M196" s="1440" t="s">
        <v>22</v>
      </c>
      <c r="N196" s="1440" t="s">
        <v>22</v>
      </c>
      <c r="O196" s="1440"/>
      <c r="P196" s="3"/>
      <c r="Q196" s="859">
        <f t="shared" si="13"/>
        <v>0</v>
      </c>
      <c r="R196" s="412"/>
    </row>
    <row r="197" spans="1:18" s="76" customFormat="1" x14ac:dyDescent="0.25">
      <c r="A197" s="888" t="s">
        <v>675</v>
      </c>
      <c r="B197" s="63" t="s">
        <v>179</v>
      </c>
      <c r="C197" s="20" t="s">
        <v>178</v>
      </c>
      <c r="D197" s="9" t="s">
        <v>137</v>
      </c>
      <c r="E197" s="8" t="s">
        <v>3752</v>
      </c>
      <c r="F197" s="21">
        <v>2</v>
      </c>
      <c r="G197" s="21">
        <v>1</v>
      </c>
      <c r="H197" s="1440"/>
      <c r="I197" s="1440"/>
      <c r="J197" s="1440"/>
      <c r="K197" s="1440"/>
      <c r="L197" s="1440"/>
      <c r="M197" s="1440" t="s">
        <v>22</v>
      </c>
      <c r="N197" s="1440" t="s">
        <v>22</v>
      </c>
      <c r="O197" s="1440"/>
      <c r="P197" s="3"/>
      <c r="Q197" s="859">
        <f t="shared" si="13"/>
        <v>0</v>
      </c>
      <c r="R197" s="412"/>
    </row>
    <row r="198" spans="1:18" s="76" customFormat="1" x14ac:dyDescent="0.25">
      <c r="A198" s="888" t="s">
        <v>676</v>
      </c>
      <c r="B198" s="63" t="s">
        <v>179</v>
      </c>
      <c r="C198" s="20" t="s">
        <v>178</v>
      </c>
      <c r="D198" s="9" t="s">
        <v>138</v>
      </c>
      <c r="E198" s="8" t="s">
        <v>3752</v>
      </c>
      <c r="F198" s="21">
        <v>2</v>
      </c>
      <c r="G198" s="21">
        <v>1</v>
      </c>
      <c r="H198" s="1440"/>
      <c r="I198" s="1440"/>
      <c r="J198" s="1440"/>
      <c r="K198" s="1440"/>
      <c r="L198" s="1440"/>
      <c r="M198" s="1440" t="s">
        <v>22</v>
      </c>
      <c r="N198" s="1440" t="s">
        <v>22</v>
      </c>
      <c r="O198" s="1440"/>
      <c r="P198" s="3"/>
      <c r="Q198" s="859">
        <f t="shared" si="13"/>
        <v>0</v>
      </c>
      <c r="R198" s="412"/>
    </row>
    <row r="199" spans="1:18" s="76" customFormat="1" x14ac:dyDescent="0.25">
      <c r="A199" s="888" t="s">
        <v>677</v>
      </c>
      <c r="B199" s="63" t="s">
        <v>179</v>
      </c>
      <c r="C199" s="20" t="s">
        <v>178</v>
      </c>
      <c r="D199" s="9" t="s">
        <v>139</v>
      </c>
      <c r="E199" s="87" t="s">
        <v>3752</v>
      </c>
      <c r="F199" s="21">
        <v>2</v>
      </c>
      <c r="G199" s="21">
        <v>1</v>
      </c>
      <c r="H199" s="1440"/>
      <c r="I199" s="1440"/>
      <c r="J199" s="1440"/>
      <c r="K199" s="1440"/>
      <c r="L199" s="1440"/>
      <c r="M199" s="1440" t="s">
        <v>22</v>
      </c>
      <c r="N199" s="1440" t="s">
        <v>22</v>
      </c>
      <c r="O199" s="1440"/>
      <c r="P199" s="3"/>
      <c r="Q199" s="859">
        <f t="shared" si="13"/>
        <v>0</v>
      </c>
      <c r="R199" s="412"/>
    </row>
    <row r="200" spans="1:18" s="76" customFormat="1" x14ac:dyDescent="0.25">
      <c r="A200" s="888" t="s">
        <v>678</v>
      </c>
      <c r="B200" s="63" t="s">
        <v>179</v>
      </c>
      <c r="C200" s="20" t="s">
        <v>178</v>
      </c>
      <c r="D200" s="9" t="s">
        <v>175</v>
      </c>
      <c r="E200" s="8" t="s">
        <v>3752</v>
      </c>
      <c r="F200" s="21">
        <v>2</v>
      </c>
      <c r="G200" s="21">
        <v>1</v>
      </c>
      <c r="H200" s="1440"/>
      <c r="I200" s="1440"/>
      <c r="J200" s="1440"/>
      <c r="K200" s="1440"/>
      <c r="L200" s="1440"/>
      <c r="M200" s="1440" t="s">
        <v>22</v>
      </c>
      <c r="N200" s="1440" t="s">
        <v>22</v>
      </c>
      <c r="O200" s="1440"/>
      <c r="P200" s="3"/>
      <c r="Q200" s="859">
        <f t="shared" si="13"/>
        <v>0</v>
      </c>
      <c r="R200" s="412"/>
    </row>
    <row r="201" spans="1:18" s="76" customFormat="1" x14ac:dyDescent="0.25">
      <c r="A201" s="888" t="s">
        <v>679</v>
      </c>
      <c r="B201" s="63" t="s">
        <v>179</v>
      </c>
      <c r="C201" s="20" t="s">
        <v>178</v>
      </c>
      <c r="D201" s="9" t="s">
        <v>141</v>
      </c>
      <c r="E201" s="8" t="s">
        <v>3752</v>
      </c>
      <c r="F201" s="21">
        <v>2</v>
      </c>
      <c r="G201" s="21">
        <v>1</v>
      </c>
      <c r="H201" s="1440"/>
      <c r="I201" s="1440"/>
      <c r="J201" s="1440"/>
      <c r="K201" s="1440"/>
      <c r="L201" s="1440"/>
      <c r="M201" s="1440" t="s">
        <v>22</v>
      </c>
      <c r="N201" s="1440" t="s">
        <v>22</v>
      </c>
      <c r="O201" s="1440"/>
      <c r="P201" s="3"/>
      <c r="Q201" s="859">
        <f t="shared" si="13"/>
        <v>0</v>
      </c>
      <c r="R201" s="412"/>
    </row>
    <row r="202" spans="1:18" s="76" customFormat="1" x14ac:dyDescent="0.25">
      <c r="A202" s="888" t="s">
        <v>680</v>
      </c>
      <c r="B202" s="63" t="s">
        <v>179</v>
      </c>
      <c r="C202" s="20" t="s">
        <v>178</v>
      </c>
      <c r="D202" s="9" t="s">
        <v>142</v>
      </c>
      <c r="E202" s="87" t="s">
        <v>3752</v>
      </c>
      <c r="F202" s="21">
        <v>2</v>
      </c>
      <c r="G202" s="21">
        <v>2</v>
      </c>
      <c r="H202" s="1440"/>
      <c r="I202" s="1440"/>
      <c r="J202" s="1440"/>
      <c r="K202" s="1440"/>
      <c r="L202" s="1440"/>
      <c r="M202" s="1440" t="s">
        <v>22</v>
      </c>
      <c r="N202" s="1440" t="s">
        <v>22</v>
      </c>
      <c r="O202" s="1440"/>
      <c r="P202" s="3"/>
      <c r="Q202" s="859">
        <f t="shared" si="13"/>
        <v>0</v>
      </c>
      <c r="R202" s="412"/>
    </row>
    <row r="203" spans="1:18" s="76" customFormat="1" x14ac:dyDescent="0.25">
      <c r="A203" s="888" t="s">
        <v>681</v>
      </c>
      <c r="B203" s="63" t="s">
        <v>179</v>
      </c>
      <c r="C203" s="20" t="s">
        <v>178</v>
      </c>
      <c r="D203" s="9" t="s">
        <v>146</v>
      </c>
      <c r="E203" s="8" t="s">
        <v>3752</v>
      </c>
      <c r="F203" s="21">
        <v>2</v>
      </c>
      <c r="G203" s="21">
        <v>2</v>
      </c>
      <c r="H203" s="1440"/>
      <c r="I203" s="1440"/>
      <c r="J203" s="1440"/>
      <c r="K203" s="1440"/>
      <c r="L203" s="1440"/>
      <c r="M203" s="1440" t="s">
        <v>22</v>
      </c>
      <c r="N203" s="1440" t="s">
        <v>22</v>
      </c>
      <c r="O203" s="1440"/>
      <c r="P203" s="3"/>
      <c r="Q203" s="859">
        <f t="shared" si="13"/>
        <v>0</v>
      </c>
      <c r="R203" s="412"/>
    </row>
    <row r="204" spans="1:18" s="76" customFormat="1" ht="15.75" thickBot="1" x14ac:dyDescent="0.3">
      <c r="A204" s="867" t="s">
        <v>682</v>
      </c>
      <c r="B204" s="63" t="s">
        <v>179</v>
      </c>
      <c r="C204" s="1456" t="s">
        <v>178</v>
      </c>
      <c r="D204" s="1456" t="s">
        <v>20</v>
      </c>
      <c r="E204" s="1464" t="s">
        <v>3752</v>
      </c>
      <c r="F204" s="22">
        <v>1</v>
      </c>
      <c r="G204" s="22">
        <v>1</v>
      </c>
      <c r="H204" s="1440"/>
      <c r="I204" s="1440"/>
      <c r="J204" s="1440"/>
      <c r="K204" s="1440"/>
      <c r="L204" s="1440"/>
      <c r="M204" s="1440"/>
      <c r="N204" s="1440"/>
      <c r="O204" s="1440" t="s">
        <v>22</v>
      </c>
      <c r="P204" s="3"/>
      <c r="Q204" s="890">
        <f>F204*G204*ROUND(P204, 2)</f>
        <v>0</v>
      </c>
      <c r="R204" s="455"/>
    </row>
    <row r="205" spans="1:18" s="76" customFormat="1" x14ac:dyDescent="0.25">
      <c r="A205" s="891"/>
      <c r="B205" s="1570" t="s">
        <v>211</v>
      </c>
      <c r="C205" s="1570"/>
      <c r="D205" s="1570"/>
      <c r="E205" s="1570"/>
      <c r="F205" s="1570"/>
      <c r="G205" s="1570"/>
      <c r="H205" s="1570"/>
      <c r="I205" s="1570"/>
      <c r="J205" s="1570"/>
      <c r="K205" s="1570"/>
      <c r="L205" s="1570"/>
      <c r="M205" s="1570"/>
      <c r="N205" s="1570"/>
      <c r="O205" s="1570"/>
      <c r="P205" s="1570"/>
      <c r="Q205" s="1571"/>
      <c r="R205" s="412"/>
    </row>
    <row r="206" spans="1:18" s="76" customFormat="1" ht="25.5" x14ac:dyDescent="0.25">
      <c r="A206" s="892" t="s">
        <v>683</v>
      </c>
      <c r="B206" s="63" t="s">
        <v>210</v>
      </c>
      <c r="C206" s="27" t="s">
        <v>232</v>
      </c>
      <c r="D206" s="20" t="s">
        <v>180</v>
      </c>
      <c r="E206" s="8" t="s">
        <v>3752</v>
      </c>
      <c r="F206" s="21">
        <v>2</v>
      </c>
      <c r="G206" s="21">
        <v>4</v>
      </c>
      <c r="H206" s="1440"/>
      <c r="I206" s="1440"/>
      <c r="J206" s="1440"/>
      <c r="K206" s="1440"/>
      <c r="L206" s="1440"/>
      <c r="M206" s="1440" t="s">
        <v>22</v>
      </c>
      <c r="N206" s="1440" t="s">
        <v>22</v>
      </c>
      <c r="O206" s="1440"/>
      <c r="P206" s="3"/>
      <c r="Q206" s="859">
        <f>F206*G206*ROUND(P206, 2)</f>
        <v>0</v>
      </c>
      <c r="R206" s="412"/>
    </row>
    <row r="207" spans="1:18" s="76" customFormat="1" ht="25.5" x14ac:dyDescent="0.25">
      <c r="A207" s="892" t="s">
        <v>684</v>
      </c>
      <c r="B207" s="63" t="s">
        <v>210</v>
      </c>
      <c r="C207" s="27" t="s">
        <v>232</v>
      </c>
      <c r="D207" s="20" t="s">
        <v>181</v>
      </c>
      <c r="E207" s="8" t="s">
        <v>3752</v>
      </c>
      <c r="F207" s="21">
        <v>2</v>
      </c>
      <c r="G207" s="21">
        <v>4</v>
      </c>
      <c r="H207" s="1440"/>
      <c r="I207" s="1440"/>
      <c r="J207" s="1440"/>
      <c r="K207" s="1440"/>
      <c r="L207" s="1440"/>
      <c r="M207" s="1440" t="s">
        <v>22</v>
      </c>
      <c r="N207" s="1440" t="s">
        <v>22</v>
      </c>
      <c r="O207" s="1440"/>
      <c r="P207" s="3"/>
      <c r="Q207" s="859">
        <f t="shared" ref="Q207:Q218" si="14">F207*G207*ROUND(P207, 2)</f>
        <v>0</v>
      </c>
      <c r="R207" s="412"/>
    </row>
    <row r="208" spans="1:18" s="76" customFormat="1" ht="25.5" x14ac:dyDescent="0.25">
      <c r="A208" s="892" t="s">
        <v>685</v>
      </c>
      <c r="B208" s="63" t="s">
        <v>210</v>
      </c>
      <c r="C208" s="27" t="s">
        <v>232</v>
      </c>
      <c r="D208" s="20" t="s">
        <v>182</v>
      </c>
      <c r="E208" s="8" t="s">
        <v>3752</v>
      </c>
      <c r="F208" s="21">
        <v>2</v>
      </c>
      <c r="G208" s="21">
        <v>4</v>
      </c>
      <c r="H208" s="1440"/>
      <c r="I208" s="1440"/>
      <c r="J208" s="1440"/>
      <c r="K208" s="1440"/>
      <c r="L208" s="1440"/>
      <c r="M208" s="1440" t="s">
        <v>22</v>
      </c>
      <c r="N208" s="1440" t="s">
        <v>22</v>
      </c>
      <c r="O208" s="1440"/>
      <c r="P208" s="3"/>
      <c r="Q208" s="859">
        <f t="shared" si="14"/>
        <v>0</v>
      </c>
      <c r="R208" s="412"/>
    </row>
    <row r="209" spans="1:18" s="76" customFormat="1" ht="25.5" x14ac:dyDescent="0.25">
      <c r="A209" s="892" t="s">
        <v>686</v>
      </c>
      <c r="B209" s="63" t="s">
        <v>210</v>
      </c>
      <c r="C209" s="27" t="s">
        <v>232</v>
      </c>
      <c r="D209" s="20" t="s">
        <v>183</v>
      </c>
      <c r="E209" s="8" t="s">
        <v>3752</v>
      </c>
      <c r="F209" s="21">
        <v>2</v>
      </c>
      <c r="G209" s="21">
        <v>4</v>
      </c>
      <c r="H209" s="1440"/>
      <c r="I209" s="1440"/>
      <c r="J209" s="1440"/>
      <c r="K209" s="1440"/>
      <c r="L209" s="1440"/>
      <c r="M209" s="1440" t="s">
        <v>22</v>
      </c>
      <c r="N209" s="1440" t="s">
        <v>22</v>
      </c>
      <c r="O209" s="1440"/>
      <c r="P209" s="3"/>
      <c r="Q209" s="859">
        <f t="shared" si="14"/>
        <v>0</v>
      </c>
      <c r="R209" s="412"/>
    </row>
    <row r="210" spans="1:18" s="76" customFormat="1" ht="25.5" x14ac:dyDescent="0.25">
      <c r="A210" s="892" t="s">
        <v>687</v>
      </c>
      <c r="B210" s="63" t="s">
        <v>210</v>
      </c>
      <c r="C210" s="27" t="s">
        <v>232</v>
      </c>
      <c r="D210" s="20" t="s">
        <v>184</v>
      </c>
      <c r="E210" s="8" t="s">
        <v>3752</v>
      </c>
      <c r="F210" s="21">
        <v>2</v>
      </c>
      <c r="G210" s="21">
        <v>4</v>
      </c>
      <c r="H210" s="1440"/>
      <c r="I210" s="1440"/>
      <c r="J210" s="1440"/>
      <c r="K210" s="1440"/>
      <c r="L210" s="1440"/>
      <c r="M210" s="1440" t="s">
        <v>22</v>
      </c>
      <c r="N210" s="1440" t="s">
        <v>22</v>
      </c>
      <c r="O210" s="1440"/>
      <c r="P210" s="3"/>
      <c r="Q210" s="859">
        <f t="shared" si="14"/>
        <v>0</v>
      </c>
      <c r="R210" s="412"/>
    </row>
    <row r="211" spans="1:18" s="76" customFormat="1" ht="25.5" x14ac:dyDescent="0.25">
      <c r="A211" s="892" t="s">
        <v>688</v>
      </c>
      <c r="B211" s="63" t="s">
        <v>210</v>
      </c>
      <c r="C211" s="27" t="s">
        <v>232</v>
      </c>
      <c r="D211" s="20" t="s">
        <v>185</v>
      </c>
      <c r="E211" s="8" t="s">
        <v>3752</v>
      </c>
      <c r="F211" s="21">
        <v>2</v>
      </c>
      <c r="G211" s="21">
        <v>4</v>
      </c>
      <c r="H211" s="1440"/>
      <c r="I211" s="1440"/>
      <c r="J211" s="1440"/>
      <c r="K211" s="1440"/>
      <c r="L211" s="1440"/>
      <c r="M211" s="1440" t="s">
        <v>22</v>
      </c>
      <c r="N211" s="1440" t="s">
        <v>22</v>
      </c>
      <c r="O211" s="1440"/>
      <c r="P211" s="3"/>
      <c r="Q211" s="859">
        <f t="shared" si="14"/>
        <v>0</v>
      </c>
      <c r="R211" s="412"/>
    </row>
    <row r="212" spans="1:18" s="76" customFormat="1" ht="25.5" x14ac:dyDescent="0.25">
      <c r="A212" s="892" t="s">
        <v>689</v>
      </c>
      <c r="B212" s="63" t="s">
        <v>210</v>
      </c>
      <c r="C212" s="27" t="s">
        <v>232</v>
      </c>
      <c r="D212" s="20" t="s">
        <v>186</v>
      </c>
      <c r="E212" s="8" t="s">
        <v>3752</v>
      </c>
      <c r="F212" s="21">
        <v>2</v>
      </c>
      <c r="G212" s="21">
        <v>4</v>
      </c>
      <c r="H212" s="1440"/>
      <c r="I212" s="1440"/>
      <c r="J212" s="1440"/>
      <c r="K212" s="1440"/>
      <c r="L212" s="1440"/>
      <c r="M212" s="1440" t="s">
        <v>22</v>
      </c>
      <c r="N212" s="1440" t="s">
        <v>22</v>
      </c>
      <c r="O212" s="1440"/>
      <c r="P212" s="3"/>
      <c r="Q212" s="859">
        <f t="shared" si="14"/>
        <v>0</v>
      </c>
      <c r="R212" s="412"/>
    </row>
    <row r="213" spans="1:18" s="76" customFormat="1" ht="25.5" x14ac:dyDescent="0.25">
      <c r="A213" s="892" t="s">
        <v>690</v>
      </c>
      <c r="B213" s="63" t="s">
        <v>210</v>
      </c>
      <c r="C213" s="27" t="s">
        <v>232</v>
      </c>
      <c r="D213" s="20" t="s">
        <v>187</v>
      </c>
      <c r="E213" s="8" t="s">
        <v>3752</v>
      </c>
      <c r="F213" s="21">
        <v>2</v>
      </c>
      <c r="G213" s="21">
        <v>4</v>
      </c>
      <c r="H213" s="1440"/>
      <c r="I213" s="1440"/>
      <c r="J213" s="1440"/>
      <c r="K213" s="1440"/>
      <c r="L213" s="1440"/>
      <c r="M213" s="1440" t="s">
        <v>22</v>
      </c>
      <c r="N213" s="1440" t="s">
        <v>22</v>
      </c>
      <c r="O213" s="1440"/>
      <c r="P213" s="3"/>
      <c r="Q213" s="859">
        <f t="shared" si="14"/>
        <v>0</v>
      </c>
      <c r="R213" s="412"/>
    </row>
    <row r="214" spans="1:18" s="76" customFormat="1" ht="25.5" x14ac:dyDescent="0.25">
      <c r="A214" s="892" t="s">
        <v>691</v>
      </c>
      <c r="B214" s="63" t="s">
        <v>210</v>
      </c>
      <c r="C214" s="27" t="s">
        <v>232</v>
      </c>
      <c r="D214" s="20" t="s">
        <v>188</v>
      </c>
      <c r="E214" s="8" t="s">
        <v>3752</v>
      </c>
      <c r="F214" s="21">
        <v>2</v>
      </c>
      <c r="G214" s="21">
        <v>4</v>
      </c>
      <c r="H214" s="1440"/>
      <c r="I214" s="1440"/>
      <c r="J214" s="1440"/>
      <c r="K214" s="1440"/>
      <c r="L214" s="1440"/>
      <c r="M214" s="1440" t="s">
        <v>22</v>
      </c>
      <c r="N214" s="1440" t="s">
        <v>22</v>
      </c>
      <c r="O214" s="1440"/>
      <c r="P214" s="3"/>
      <c r="Q214" s="859">
        <f t="shared" si="14"/>
        <v>0</v>
      </c>
      <c r="R214" s="412"/>
    </row>
    <row r="215" spans="1:18" s="76" customFormat="1" x14ac:dyDescent="0.25">
      <c r="A215" s="892" t="s">
        <v>692</v>
      </c>
      <c r="B215" s="63" t="s">
        <v>210</v>
      </c>
      <c r="C215" s="27" t="s">
        <v>209</v>
      </c>
      <c r="D215" s="20" t="s">
        <v>189</v>
      </c>
      <c r="E215" s="8" t="s">
        <v>3752</v>
      </c>
      <c r="F215" s="21">
        <v>2</v>
      </c>
      <c r="G215" s="21">
        <v>4</v>
      </c>
      <c r="H215" s="1440"/>
      <c r="I215" s="1440"/>
      <c r="J215" s="1440"/>
      <c r="K215" s="1440"/>
      <c r="L215" s="1440"/>
      <c r="M215" s="1440" t="s">
        <v>22</v>
      </c>
      <c r="N215" s="1440" t="s">
        <v>22</v>
      </c>
      <c r="O215" s="1440"/>
      <c r="P215" s="3"/>
      <c r="Q215" s="859">
        <f t="shared" si="14"/>
        <v>0</v>
      </c>
      <c r="R215" s="412"/>
    </row>
    <row r="216" spans="1:18" s="76" customFormat="1" x14ac:dyDescent="0.25">
      <c r="A216" s="892" t="s">
        <v>693</v>
      </c>
      <c r="B216" s="63" t="s">
        <v>210</v>
      </c>
      <c r="C216" s="27" t="s">
        <v>209</v>
      </c>
      <c r="D216" s="20" t="s">
        <v>190</v>
      </c>
      <c r="E216" s="8" t="s">
        <v>3752</v>
      </c>
      <c r="F216" s="21">
        <v>2</v>
      </c>
      <c r="G216" s="21">
        <v>4</v>
      </c>
      <c r="H216" s="1440"/>
      <c r="I216" s="1440"/>
      <c r="J216" s="1440"/>
      <c r="K216" s="1440"/>
      <c r="L216" s="1440"/>
      <c r="M216" s="1440" t="s">
        <v>22</v>
      </c>
      <c r="N216" s="1440" t="s">
        <v>22</v>
      </c>
      <c r="O216" s="1440"/>
      <c r="P216" s="3"/>
      <c r="Q216" s="859">
        <f t="shared" si="14"/>
        <v>0</v>
      </c>
      <c r="R216" s="412"/>
    </row>
    <row r="217" spans="1:18" s="76" customFormat="1" ht="25.5" x14ac:dyDescent="0.25">
      <c r="A217" s="892" t="s">
        <v>694</v>
      </c>
      <c r="B217" s="63" t="s">
        <v>210</v>
      </c>
      <c r="C217" s="27" t="s">
        <v>232</v>
      </c>
      <c r="D217" s="20" t="s">
        <v>191</v>
      </c>
      <c r="E217" s="8" t="s">
        <v>3752</v>
      </c>
      <c r="F217" s="21">
        <v>2</v>
      </c>
      <c r="G217" s="21">
        <v>4</v>
      </c>
      <c r="H217" s="1440"/>
      <c r="I217" s="1440"/>
      <c r="J217" s="1440"/>
      <c r="K217" s="1440"/>
      <c r="L217" s="1440"/>
      <c r="M217" s="1440" t="s">
        <v>22</v>
      </c>
      <c r="N217" s="1440" t="s">
        <v>22</v>
      </c>
      <c r="O217" s="1440"/>
      <c r="P217" s="3"/>
      <c r="Q217" s="859">
        <f t="shared" si="14"/>
        <v>0</v>
      </c>
      <c r="R217" s="412"/>
    </row>
    <row r="218" spans="1:18" s="76" customFormat="1" ht="25.5" x14ac:dyDescent="0.25">
      <c r="A218" s="892" t="s">
        <v>695</v>
      </c>
      <c r="B218" s="63" t="s">
        <v>210</v>
      </c>
      <c r="C218" s="27" t="s">
        <v>232</v>
      </c>
      <c r="D218" s="20" t="s">
        <v>192</v>
      </c>
      <c r="E218" s="8" t="s">
        <v>3752</v>
      </c>
      <c r="F218" s="21">
        <v>2</v>
      </c>
      <c r="G218" s="21">
        <v>4</v>
      </c>
      <c r="H218" s="1440"/>
      <c r="I218" s="1440"/>
      <c r="J218" s="1440"/>
      <c r="K218" s="1440"/>
      <c r="L218" s="1440"/>
      <c r="M218" s="1440" t="s">
        <v>22</v>
      </c>
      <c r="N218" s="1440" t="s">
        <v>22</v>
      </c>
      <c r="O218" s="1440"/>
      <c r="P218" s="3"/>
      <c r="Q218" s="859">
        <f t="shared" si="14"/>
        <v>0</v>
      </c>
      <c r="R218" s="412"/>
    </row>
    <row r="219" spans="1:18" s="76" customFormat="1" ht="25.5" x14ac:dyDescent="0.25">
      <c r="A219" s="892" t="s">
        <v>696</v>
      </c>
      <c r="B219" s="63" t="s">
        <v>210</v>
      </c>
      <c r="C219" s="27" t="s">
        <v>232</v>
      </c>
      <c r="D219" s="20" t="s">
        <v>193</v>
      </c>
      <c r="E219" s="8"/>
      <c r="F219" s="21">
        <v>2</v>
      </c>
      <c r="G219" s="21">
        <v>4</v>
      </c>
      <c r="H219" s="1440"/>
      <c r="I219" s="1440"/>
      <c r="J219" s="1440"/>
      <c r="K219" s="1440"/>
      <c r="L219" s="1440"/>
      <c r="M219" s="1440" t="s">
        <v>22</v>
      </c>
      <c r="N219" s="1440" t="s">
        <v>22</v>
      </c>
      <c r="O219" s="1440"/>
      <c r="P219" s="1551" t="s">
        <v>19</v>
      </c>
      <c r="Q219" s="1552"/>
      <c r="R219" s="412"/>
    </row>
    <row r="220" spans="1:18" s="76" customFormat="1" ht="25.5" x14ac:dyDescent="0.25">
      <c r="A220" s="892" t="s">
        <v>697</v>
      </c>
      <c r="B220" s="63" t="s">
        <v>210</v>
      </c>
      <c r="C220" s="27" t="s">
        <v>232</v>
      </c>
      <c r="D220" s="20" t="s">
        <v>194</v>
      </c>
      <c r="E220" s="8" t="s">
        <v>3752</v>
      </c>
      <c r="F220" s="21">
        <v>2</v>
      </c>
      <c r="G220" s="21">
        <v>4</v>
      </c>
      <c r="H220" s="1440"/>
      <c r="I220" s="1440"/>
      <c r="J220" s="1440"/>
      <c r="K220" s="1440"/>
      <c r="L220" s="1440"/>
      <c r="M220" s="1440" t="s">
        <v>22</v>
      </c>
      <c r="N220" s="1440" t="s">
        <v>22</v>
      </c>
      <c r="O220" s="1440"/>
      <c r="P220" s="3"/>
      <c r="Q220" s="859">
        <f>F220*G220*ROUND(P220, 2)</f>
        <v>0</v>
      </c>
      <c r="R220" s="412"/>
    </row>
    <row r="221" spans="1:18" s="76" customFormat="1" ht="25.5" x14ac:dyDescent="0.25">
      <c r="A221" s="892" t="s">
        <v>698</v>
      </c>
      <c r="B221" s="63" t="s">
        <v>210</v>
      </c>
      <c r="C221" s="27" t="s">
        <v>232</v>
      </c>
      <c r="D221" s="20" t="s">
        <v>195</v>
      </c>
      <c r="E221" s="8" t="s">
        <v>3752</v>
      </c>
      <c r="F221" s="21">
        <v>2</v>
      </c>
      <c r="G221" s="21">
        <v>4</v>
      </c>
      <c r="H221" s="1440"/>
      <c r="I221" s="1440"/>
      <c r="J221" s="1440"/>
      <c r="K221" s="1440"/>
      <c r="L221" s="1440"/>
      <c r="M221" s="1440" t="s">
        <v>22</v>
      </c>
      <c r="N221" s="1440" t="s">
        <v>22</v>
      </c>
      <c r="O221" s="1440"/>
      <c r="P221" s="3"/>
      <c r="Q221" s="859">
        <f t="shared" ref="Q221:Q230" si="15">F221*G221*ROUND(P221, 2)</f>
        <v>0</v>
      </c>
      <c r="R221" s="412"/>
    </row>
    <row r="222" spans="1:18" s="76" customFormat="1" ht="25.5" x14ac:dyDescent="0.25">
      <c r="A222" s="892" t="s">
        <v>699</v>
      </c>
      <c r="B222" s="63" t="s">
        <v>210</v>
      </c>
      <c r="C222" s="27" t="s">
        <v>232</v>
      </c>
      <c r="D222" s="20" t="s">
        <v>196</v>
      </c>
      <c r="E222" s="8" t="s">
        <v>3752</v>
      </c>
      <c r="F222" s="21">
        <v>2</v>
      </c>
      <c r="G222" s="21">
        <v>4</v>
      </c>
      <c r="H222" s="1440"/>
      <c r="I222" s="1440"/>
      <c r="J222" s="1440"/>
      <c r="K222" s="1440"/>
      <c r="L222" s="1440"/>
      <c r="M222" s="1440" t="s">
        <v>22</v>
      </c>
      <c r="N222" s="1440" t="s">
        <v>22</v>
      </c>
      <c r="O222" s="1440"/>
      <c r="P222" s="3"/>
      <c r="Q222" s="859">
        <f t="shared" si="15"/>
        <v>0</v>
      </c>
      <c r="R222" s="412"/>
    </row>
    <row r="223" spans="1:18" s="76" customFormat="1" ht="25.5" x14ac:dyDescent="0.25">
      <c r="A223" s="892" t="s">
        <v>700</v>
      </c>
      <c r="B223" s="63" t="s">
        <v>210</v>
      </c>
      <c r="C223" s="27" t="s">
        <v>232</v>
      </c>
      <c r="D223" s="20" t="s">
        <v>197</v>
      </c>
      <c r="E223" s="8" t="s">
        <v>3752</v>
      </c>
      <c r="F223" s="21">
        <v>2</v>
      </c>
      <c r="G223" s="21">
        <v>4</v>
      </c>
      <c r="H223" s="1440"/>
      <c r="I223" s="1440"/>
      <c r="J223" s="1440"/>
      <c r="K223" s="1440"/>
      <c r="L223" s="1440"/>
      <c r="M223" s="1440" t="s">
        <v>22</v>
      </c>
      <c r="N223" s="1440" t="s">
        <v>22</v>
      </c>
      <c r="O223" s="1440"/>
      <c r="P223" s="3"/>
      <c r="Q223" s="859">
        <f t="shared" si="15"/>
        <v>0</v>
      </c>
      <c r="R223" s="412"/>
    </row>
    <row r="224" spans="1:18" s="76" customFormat="1" ht="25.5" x14ac:dyDescent="0.25">
      <c r="A224" s="892" t="s">
        <v>701</v>
      </c>
      <c r="B224" s="63" t="s">
        <v>210</v>
      </c>
      <c r="C224" s="27" t="s">
        <v>232</v>
      </c>
      <c r="D224" s="20" t="s">
        <v>198</v>
      </c>
      <c r="E224" s="8" t="s">
        <v>3752</v>
      </c>
      <c r="F224" s="21">
        <v>2</v>
      </c>
      <c r="G224" s="21">
        <v>4</v>
      </c>
      <c r="H224" s="1440"/>
      <c r="I224" s="1440"/>
      <c r="J224" s="1440"/>
      <c r="K224" s="1440"/>
      <c r="L224" s="1440"/>
      <c r="M224" s="1440" t="s">
        <v>22</v>
      </c>
      <c r="N224" s="1440" t="s">
        <v>22</v>
      </c>
      <c r="O224" s="1440"/>
      <c r="P224" s="3"/>
      <c r="Q224" s="859">
        <f t="shared" si="15"/>
        <v>0</v>
      </c>
      <c r="R224" s="412"/>
    </row>
    <row r="225" spans="1:18" s="76" customFormat="1" ht="25.5" x14ac:dyDescent="0.25">
      <c r="A225" s="892" t="s">
        <v>702</v>
      </c>
      <c r="B225" s="63" t="s">
        <v>210</v>
      </c>
      <c r="C225" s="27" t="s">
        <v>232</v>
      </c>
      <c r="D225" s="20" t="s">
        <v>199</v>
      </c>
      <c r="E225" s="8" t="s">
        <v>3752</v>
      </c>
      <c r="F225" s="21">
        <v>2</v>
      </c>
      <c r="G225" s="21">
        <v>4</v>
      </c>
      <c r="H225" s="1440"/>
      <c r="I225" s="1440"/>
      <c r="J225" s="1440"/>
      <c r="K225" s="1440"/>
      <c r="L225" s="1440"/>
      <c r="M225" s="1440" t="s">
        <v>22</v>
      </c>
      <c r="N225" s="1440" t="s">
        <v>22</v>
      </c>
      <c r="O225" s="1440"/>
      <c r="P225" s="3"/>
      <c r="Q225" s="859">
        <f t="shared" si="15"/>
        <v>0</v>
      </c>
      <c r="R225" s="412"/>
    </row>
    <row r="226" spans="1:18" s="76" customFormat="1" ht="25.5" x14ac:dyDescent="0.25">
      <c r="A226" s="892" t="s">
        <v>703</v>
      </c>
      <c r="B226" s="63" t="s">
        <v>210</v>
      </c>
      <c r="C226" s="27" t="s">
        <v>232</v>
      </c>
      <c r="D226" s="20" t="s">
        <v>200</v>
      </c>
      <c r="E226" s="8" t="s">
        <v>3752</v>
      </c>
      <c r="F226" s="21">
        <v>2</v>
      </c>
      <c r="G226" s="21">
        <v>4</v>
      </c>
      <c r="H226" s="1440"/>
      <c r="I226" s="1440"/>
      <c r="J226" s="1440"/>
      <c r="K226" s="1440"/>
      <c r="L226" s="1440"/>
      <c r="M226" s="1440" t="s">
        <v>22</v>
      </c>
      <c r="N226" s="1440" t="s">
        <v>22</v>
      </c>
      <c r="O226" s="1440"/>
      <c r="P226" s="3"/>
      <c r="Q226" s="859">
        <f t="shared" si="15"/>
        <v>0</v>
      </c>
      <c r="R226" s="412"/>
    </row>
    <row r="227" spans="1:18" s="76" customFormat="1" ht="25.5" x14ac:dyDescent="0.25">
      <c r="A227" s="892" t="s">
        <v>704</v>
      </c>
      <c r="B227" s="63" t="s">
        <v>210</v>
      </c>
      <c r="C227" s="27" t="s">
        <v>232</v>
      </c>
      <c r="D227" s="20" t="s">
        <v>201</v>
      </c>
      <c r="E227" s="8" t="s">
        <v>3752</v>
      </c>
      <c r="F227" s="21">
        <v>2</v>
      </c>
      <c r="G227" s="21">
        <v>4</v>
      </c>
      <c r="H227" s="1440"/>
      <c r="I227" s="1440"/>
      <c r="J227" s="1440"/>
      <c r="K227" s="1440"/>
      <c r="L227" s="1440"/>
      <c r="M227" s="1440" t="s">
        <v>22</v>
      </c>
      <c r="N227" s="1440" t="s">
        <v>22</v>
      </c>
      <c r="O227" s="1440"/>
      <c r="P227" s="3"/>
      <c r="Q227" s="859">
        <f t="shared" si="15"/>
        <v>0</v>
      </c>
      <c r="R227" s="412"/>
    </row>
    <row r="228" spans="1:18" s="76" customFormat="1" ht="25.5" x14ac:dyDescent="0.25">
      <c r="A228" s="892" t="s">
        <v>705</v>
      </c>
      <c r="B228" s="63" t="s">
        <v>210</v>
      </c>
      <c r="C228" s="27" t="s">
        <v>232</v>
      </c>
      <c r="D228" s="20" t="s">
        <v>202</v>
      </c>
      <c r="E228" s="8" t="s">
        <v>3752</v>
      </c>
      <c r="F228" s="21">
        <v>2</v>
      </c>
      <c r="G228" s="21">
        <v>4</v>
      </c>
      <c r="H228" s="1440"/>
      <c r="I228" s="1440"/>
      <c r="J228" s="1440"/>
      <c r="K228" s="1440"/>
      <c r="L228" s="1440"/>
      <c r="M228" s="1440" t="s">
        <v>22</v>
      </c>
      <c r="N228" s="1440" t="s">
        <v>22</v>
      </c>
      <c r="O228" s="1440"/>
      <c r="P228" s="3"/>
      <c r="Q228" s="859">
        <f t="shared" si="15"/>
        <v>0</v>
      </c>
      <c r="R228" s="412"/>
    </row>
    <row r="229" spans="1:18" s="76" customFormat="1" ht="25.5" x14ac:dyDescent="0.25">
      <c r="A229" s="892" t="s">
        <v>706</v>
      </c>
      <c r="B229" s="63" t="s">
        <v>210</v>
      </c>
      <c r="C229" s="27" t="s">
        <v>232</v>
      </c>
      <c r="D229" s="20" t="s">
        <v>203</v>
      </c>
      <c r="E229" s="8" t="s">
        <v>3752</v>
      </c>
      <c r="F229" s="21">
        <v>2</v>
      </c>
      <c r="G229" s="21">
        <v>4</v>
      </c>
      <c r="H229" s="1440"/>
      <c r="I229" s="1440"/>
      <c r="J229" s="1440"/>
      <c r="K229" s="1440"/>
      <c r="L229" s="1440"/>
      <c r="M229" s="1440" t="s">
        <v>22</v>
      </c>
      <c r="N229" s="1440" t="s">
        <v>22</v>
      </c>
      <c r="O229" s="1440"/>
      <c r="P229" s="3"/>
      <c r="Q229" s="859">
        <f t="shared" si="15"/>
        <v>0</v>
      </c>
      <c r="R229" s="412"/>
    </row>
    <row r="230" spans="1:18" s="76" customFormat="1" ht="25.5" x14ac:dyDescent="0.25">
      <c r="A230" s="892" t="s">
        <v>707</v>
      </c>
      <c r="B230" s="63" t="s">
        <v>210</v>
      </c>
      <c r="C230" s="27" t="s">
        <v>232</v>
      </c>
      <c r="D230" s="20" t="s">
        <v>204</v>
      </c>
      <c r="E230" s="8" t="s">
        <v>3752</v>
      </c>
      <c r="F230" s="21">
        <v>2</v>
      </c>
      <c r="G230" s="21">
        <v>4</v>
      </c>
      <c r="H230" s="1440"/>
      <c r="I230" s="1440"/>
      <c r="J230" s="1440"/>
      <c r="K230" s="1440"/>
      <c r="L230" s="1440"/>
      <c r="M230" s="1440" t="s">
        <v>22</v>
      </c>
      <c r="N230" s="1440" t="s">
        <v>22</v>
      </c>
      <c r="O230" s="1440"/>
      <c r="P230" s="3"/>
      <c r="Q230" s="859">
        <f t="shared" si="15"/>
        <v>0</v>
      </c>
      <c r="R230" s="412"/>
    </row>
    <row r="231" spans="1:18" s="76" customFormat="1" ht="25.5" x14ac:dyDescent="0.25">
      <c r="A231" s="892" t="s">
        <v>708</v>
      </c>
      <c r="B231" s="63" t="s">
        <v>210</v>
      </c>
      <c r="C231" s="27" t="s">
        <v>232</v>
      </c>
      <c r="D231" s="20" t="s">
        <v>280</v>
      </c>
      <c r="E231" s="8"/>
      <c r="F231" s="21">
        <v>52</v>
      </c>
      <c r="G231" s="21">
        <v>4</v>
      </c>
      <c r="H231" s="1440"/>
      <c r="I231" s="1440" t="s">
        <v>22</v>
      </c>
      <c r="J231" s="1440"/>
      <c r="K231" s="1440"/>
      <c r="L231" s="1440"/>
      <c r="M231" s="1440"/>
      <c r="N231" s="1440"/>
      <c r="O231" s="1440"/>
      <c r="P231" s="1551" t="s">
        <v>19</v>
      </c>
      <c r="Q231" s="1552"/>
      <c r="R231" s="412"/>
    </row>
    <row r="232" spans="1:18" s="76" customFormat="1" ht="25.5" x14ac:dyDescent="0.25">
      <c r="A232" s="892" t="s">
        <v>709</v>
      </c>
      <c r="B232" s="63" t="s">
        <v>210</v>
      </c>
      <c r="C232" s="27" t="s">
        <v>232</v>
      </c>
      <c r="D232" s="20" t="s">
        <v>205</v>
      </c>
      <c r="E232" s="8"/>
      <c r="F232" s="21">
        <v>52</v>
      </c>
      <c r="G232" s="21">
        <v>4</v>
      </c>
      <c r="H232" s="1440"/>
      <c r="I232" s="1440" t="s">
        <v>22</v>
      </c>
      <c r="J232" s="1440"/>
      <c r="K232" s="1440"/>
      <c r="L232" s="1440"/>
      <c r="M232" s="1440"/>
      <c r="N232" s="1440"/>
      <c r="O232" s="1440"/>
      <c r="P232" s="1551" t="s">
        <v>19</v>
      </c>
      <c r="Q232" s="1552"/>
      <c r="R232" s="412"/>
    </row>
    <row r="233" spans="1:18" s="76" customFormat="1" ht="25.5" x14ac:dyDescent="0.25">
      <c r="A233" s="892" t="s">
        <v>710</v>
      </c>
      <c r="B233" s="63" t="s">
        <v>210</v>
      </c>
      <c r="C233" s="27" t="s">
        <v>232</v>
      </c>
      <c r="D233" s="20" t="s">
        <v>206</v>
      </c>
      <c r="E233" s="8" t="s">
        <v>3752</v>
      </c>
      <c r="F233" s="21">
        <v>2</v>
      </c>
      <c r="G233" s="21">
        <v>1</v>
      </c>
      <c r="H233" s="1440"/>
      <c r="I233" s="1440"/>
      <c r="J233" s="1440"/>
      <c r="K233" s="1440"/>
      <c r="L233" s="1440"/>
      <c r="M233" s="1440" t="s">
        <v>22</v>
      </c>
      <c r="N233" s="1440" t="s">
        <v>22</v>
      </c>
      <c r="O233" s="1440"/>
      <c r="P233" s="3"/>
      <c r="Q233" s="859">
        <f>F233*G233*ROUND(P233, 2)</f>
        <v>0</v>
      </c>
      <c r="R233" s="412"/>
    </row>
    <row r="234" spans="1:18" s="76" customFormat="1" ht="25.5" x14ac:dyDescent="0.25">
      <c r="A234" s="892" t="s">
        <v>711</v>
      </c>
      <c r="B234" s="63" t="s">
        <v>210</v>
      </c>
      <c r="C234" s="27" t="s">
        <v>232</v>
      </c>
      <c r="D234" s="20" t="s">
        <v>207</v>
      </c>
      <c r="E234" s="8" t="s">
        <v>3752</v>
      </c>
      <c r="F234" s="21">
        <v>2</v>
      </c>
      <c r="G234" s="21">
        <v>1</v>
      </c>
      <c r="H234" s="1440"/>
      <c r="I234" s="1440"/>
      <c r="J234" s="1440"/>
      <c r="K234" s="1440"/>
      <c r="L234" s="1440"/>
      <c r="M234" s="1440" t="s">
        <v>22</v>
      </c>
      <c r="N234" s="1440" t="s">
        <v>22</v>
      </c>
      <c r="O234" s="1440"/>
      <c r="P234" s="3"/>
      <c r="Q234" s="859">
        <f>F234*G234*ROUND(P234, 2)</f>
        <v>0</v>
      </c>
      <c r="R234" s="412"/>
    </row>
    <row r="235" spans="1:18" s="76" customFormat="1" ht="25.5" x14ac:dyDescent="0.25">
      <c r="A235" s="862" t="s">
        <v>712</v>
      </c>
      <c r="B235" s="10" t="s">
        <v>210</v>
      </c>
      <c r="C235" s="27" t="s">
        <v>232</v>
      </c>
      <c r="D235" s="20" t="s">
        <v>208</v>
      </c>
      <c r="E235" s="8" t="s">
        <v>3752</v>
      </c>
      <c r="F235" s="21">
        <v>2</v>
      </c>
      <c r="G235" s="21">
        <v>1</v>
      </c>
      <c r="H235" s="1442"/>
      <c r="I235" s="1442"/>
      <c r="J235" s="1442"/>
      <c r="K235" s="1442"/>
      <c r="L235" s="1442"/>
      <c r="M235" s="1442" t="s">
        <v>22</v>
      </c>
      <c r="N235" s="1442" t="s">
        <v>22</v>
      </c>
      <c r="O235" s="1442"/>
      <c r="P235" s="3"/>
      <c r="Q235" s="812">
        <f>F235*G235*ROUND(P235, 2)</f>
        <v>0</v>
      </c>
      <c r="R235" s="412"/>
    </row>
    <row r="236" spans="1:18" s="76" customFormat="1" ht="26.25" thickBot="1" x14ac:dyDescent="0.3">
      <c r="A236" s="867" t="s">
        <v>713</v>
      </c>
      <c r="B236" s="470" t="s">
        <v>210</v>
      </c>
      <c r="C236" s="400" t="s">
        <v>232</v>
      </c>
      <c r="D236" s="399" t="s">
        <v>3387</v>
      </c>
      <c r="E236" s="403" t="s">
        <v>3752</v>
      </c>
      <c r="F236" s="471">
        <v>2</v>
      </c>
      <c r="G236" s="471">
        <v>4</v>
      </c>
      <c r="H236" s="472"/>
      <c r="I236" s="472"/>
      <c r="J236" s="472"/>
      <c r="K236" s="472"/>
      <c r="L236" s="472"/>
      <c r="M236" s="472" t="s">
        <v>22</v>
      </c>
      <c r="N236" s="472" t="s">
        <v>22</v>
      </c>
      <c r="O236" s="472"/>
      <c r="P236" s="3"/>
      <c r="Q236" s="814">
        <f>F236*G236*ROUND(P236, 2)</f>
        <v>0</v>
      </c>
      <c r="R236" s="412"/>
    </row>
    <row r="237" spans="1:18" s="76" customFormat="1" x14ac:dyDescent="0.25">
      <c r="A237" s="886"/>
      <c r="B237" s="1556" t="s">
        <v>221</v>
      </c>
      <c r="C237" s="1556"/>
      <c r="D237" s="1556"/>
      <c r="E237" s="1556"/>
      <c r="F237" s="1556"/>
      <c r="G237" s="1556"/>
      <c r="H237" s="1556"/>
      <c r="I237" s="1556"/>
      <c r="J237" s="1556"/>
      <c r="K237" s="1556"/>
      <c r="L237" s="1556"/>
      <c r="M237" s="1556"/>
      <c r="N237" s="1556"/>
      <c r="O237" s="1556"/>
      <c r="P237" s="1556"/>
      <c r="Q237" s="1557"/>
      <c r="R237" s="412"/>
    </row>
    <row r="238" spans="1:18" s="76" customFormat="1" ht="25.5" x14ac:dyDescent="0.25">
      <c r="A238" s="893" t="s">
        <v>714</v>
      </c>
      <c r="B238" s="63" t="s">
        <v>219</v>
      </c>
      <c r="C238" s="27" t="s">
        <v>220</v>
      </c>
      <c r="D238" s="20" t="s">
        <v>181</v>
      </c>
      <c r="E238" s="8" t="s">
        <v>3752</v>
      </c>
      <c r="F238" s="21">
        <v>2</v>
      </c>
      <c r="G238" s="21">
        <v>39</v>
      </c>
      <c r="H238" s="1440"/>
      <c r="I238" s="1440"/>
      <c r="J238" s="1440"/>
      <c r="K238" s="1440"/>
      <c r="L238" s="1440"/>
      <c r="M238" s="1440" t="s">
        <v>22</v>
      </c>
      <c r="N238" s="1440" t="s">
        <v>22</v>
      </c>
      <c r="O238" s="1440"/>
      <c r="P238" s="3"/>
      <c r="Q238" s="859">
        <f t="shared" ref="Q238:Q243" si="16">F238*G238*ROUND(P238, 2)</f>
        <v>0</v>
      </c>
      <c r="R238" s="412"/>
    </row>
    <row r="239" spans="1:18" s="76" customFormat="1" ht="25.5" x14ac:dyDescent="0.25">
      <c r="A239" s="892" t="s">
        <v>715</v>
      </c>
      <c r="B239" s="63" t="s">
        <v>219</v>
      </c>
      <c r="C239" s="27" t="s">
        <v>220</v>
      </c>
      <c r="D239" s="20" t="s">
        <v>184</v>
      </c>
      <c r="E239" s="8" t="s">
        <v>3752</v>
      </c>
      <c r="F239" s="21">
        <v>2</v>
      </c>
      <c r="G239" s="21">
        <v>39</v>
      </c>
      <c r="H239" s="1440"/>
      <c r="I239" s="1440"/>
      <c r="J239" s="1440"/>
      <c r="K239" s="1440"/>
      <c r="L239" s="1440"/>
      <c r="M239" s="1440" t="s">
        <v>22</v>
      </c>
      <c r="N239" s="1440" t="s">
        <v>22</v>
      </c>
      <c r="O239" s="1440"/>
      <c r="P239" s="3"/>
      <c r="Q239" s="859">
        <f t="shared" si="16"/>
        <v>0</v>
      </c>
      <c r="R239" s="412"/>
    </row>
    <row r="240" spans="1:18" s="76" customFormat="1" ht="25.5" x14ac:dyDescent="0.25">
      <c r="A240" s="892" t="s">
        <v>716</v>
      </c>
      <c r="B240" s="63" t="s">
        <v>219</v>
      </c>
      <c r="C240" s="27" t="s">
        <v>220</v>
      </c>
      <c r="D240" s="20" t="s">
        <v>187</v>
      </c>
      <c r="E240" s="8" t="s">
        <v>3752</v>
      </c>
      <c r="F240" s="21">
        <v>2</v>
      </c>
      <c r="G240" s="21">
        <v>39</v>
      </c>
      <c r="H240" s="1440"/>
      <c r="I240" s="1440"/>
      <c r="J240" s="1440"/>
      <c r="K240" s="1440"/>
      <c r="L240" s="1440"/>
      <c r="M240" s="1440" t="s">
        <v>22</v>
      </c>
      <c r="N240" s="1440" t="s">
        <v>22</v>
      </c>
      <c r="O240" s="1440"/>
      <c r="P240" s="3"/>
      <c r="Q240" s="859">
        <f t="shared" si="16"/>
        <v>0</v>
      </c>
      <c r="R240" s="412"/>
    </row>
    <row r="241" spans="1:18" s="76" customFormat="1" ht="25.5" x14ac:dyDescent="0.25">
      <c r="A241" s="892" t="s">
        <v>717</v>
      </c>
      <c r="B241" s="63" t="s">
        <v>219</v>
      </c>
      <c r="C241" s="27" t="s">
        <v>220</v>
      </c>
      <c r="D241" s="20" t="s">
        <v>188</v>
      </c>
      <c r="E241" s="8" t="s">
        <v>3752</v>
      </c>
      <c r="F241" s="21">
        <v>2</v>
      </c>
      <c r="G241" s="21">
        <v>39</v>
      </c>
      <c r="H241" s="1440"/>
      <c r="I241" s="1440"/>
      <c r="J241" s="1440"/>
      <c r="K241" s="1440"/>
      <c r="L241" s="1440"/>
      <c r="M241" s="1440" t="s">
        <v>22</v>
      </c>
      <c r="N241" s="1440" t="s">
        <v>22</v>
      </c>
      <c r="O241" s="1440"/>
      <c r="P241" s="3"/>
      <c r="Q241" s="859">
        <f t="shared" si="16"/>
        <v>0</v>
      </c>
      <c r="R241" s="412"/>
    </row>
    <row r="242" spans="1:18" s="76" customFormat="1" ht="25.5" x14ac:dyDescent="0.25">
      <c r="A242" s="892" t="s">
        <v>718</v>
      </c>
      <c r="B242" s="63" t="s">
        <v>219</v>
      </c>
      <c r="C242" s="27" t="s">
        <v>220</v>
      </c>
      <c r="D242" s="20" t="s">
        <v>212</v>
      </c>
      <c r="E242" s="8" t="s">
        <v>3752</v>
      </c>
      <c r="F242" s="21">
        <v>2</v>
      </c>
      <c r="G242" s="21">
        <v>39</v>
      </c>
      <c r="H242" s="1440"/>
      <c r="I242" s="1440"/>
      <c r="J242" s="1440"/>
      <c r="K242" s="1440"/>
      <c r="L242" s="1440"/>
      <c r="M242" s="1440" t="s">
        <v>22</v>
      </c>
      <c r="N242" s="1440" t="s">
        <v>22</v>
      </c>
      <c r="O242" s="1440"/>
      <c r="P242" s="3"/>
      <c r="Q242" s="859">
        <f t="shared" si="16"/>
        <v>0</v>
      </c>
      <c r="R242" s="412"/>
    </row>
    <row r="243" spans="1:18" s="76" customFormat="1" ht="25.5" x14ac:dyDescent="0.25">
      <c r="A243" s="892" t="s">
        <v>719</v>
      </c>
      <c r="B243" s="63" t="s">
        <v>219</v>
      </c>
      <c r="C243" s="27" t="s">
        <v>220</v>
      </c>
      <c r="D243" s="20" t="s">
        <v>213</v>
      </c>
      <c r="E243" s="8" t="s">
        <v>3752</v>
      </c>
      <c r="F243" s="21">
        <v>2</v>
      </c>
      <c r="G243" s="21">
        <v>39</v>
      </c>
      <c r="H243" s="1440"/>
      <c r="I243" s="1440"/>
      <c r="J243" s="1440"/>
      <c r="K243" s="1440"/>
      <c r="L243" s="1440"/>
      <c r="M243" s="1440" t="s">
        <v>22</v>
      </c>
      <c r="N243" s="1440" t="s">
        <v>22</v>
      </c>
      <c r="O243" s="1440"/>
      <c r="P243" s="3"/>
      <c r="Q243" s="859">
        <f t="shared" si="16"/>
        <v>0</v>
      </c>
      <c r="R243" s="412"/>
    </row>
    <row r="244" spans="1:18" s="76" customFormat="1" ht="25.5" x14ac:dyDescent="0.25">
      <c r="A244" s="892" t="s">
        <v>720</v>
      </c>
      <c r="B244" s="63" t="s">
        <v>219</v>
      </c>
      <c r="C244" s="27" t="s">
        <v>220</v>
      </c>
      <c r="D244" s="20" t="s">
        <v>214</v>
      </c>
      <c r="E244" s="8"/>
      <c r="F244" s="21">
        <v>12</v>
      </c>
      <c r="G244" s="21">
        <v>39</v>
      </c>
      <c r="H244" s="1440"/>
      <c r="I244" s="1440"/>
      <c r="J244" s="1440" t="s">
        <v>22</v>
      </c>
      <c r="K244" s="1440"/>
      <c r="L244" s="1440"/>
      <c r="M244" s="1440" t="s">
        <v>22</v>
      </c>
      <c r="N244" s="1440" t="s">
        <v>22</v>
      </c>
      <c r="O244" s="1440"/>
      <c r="P244" s="1551" t="s">
        <v>19</v>
      </c>
      <c r="Q244" s="1552"/>
      <c r="R244" s="412"/>
    </row>
    <row r="245" spans="1:18" s="76" customFormat="1" ht="25.5" x14ac:dyDescent="0.25">
      <c r="A245" s="892" t="s">
        <v>721</v>
      </c>
      <c r="B245" s="63" t="s">
        <v>219</v>
      </c>
      <c r="C245" s="27" t="s">
        <v>220</v>
      </c>
      <c r="D245" s="20" t="s">
        <v>215</v>
      </c>
      <c r="E245" s="8" t="s">
        <v>3752</v>
      </c>
      <c r="F245" s="21">
        <v>2</v>
      </c>
      <c r="G245" s="21">
        <v>39</v>
      </c>
      <c r="H245" s="1440"/>
      <c r="I245" s="1440"/>
      <c r="J245" s="1440"/>
      <c r="K245" s="1440"/>
      <c r="L245" s="1440"/>
      <c r="M245" s="1440" t="s">
        <v>22</v>
      </c>
      <c r="N245" s="1440" t="s">
        <v>22</v>
      </c>
      <c r="O245" s="1440"/>
      <c r="P245" s="3"/>
      <c r="Q245" s="859">
        <f>F245*G245*ROUND(P245, 2)</f>
        <v>0</v>
      </c>
      <c r="R245" s="412"/>
    </row>
    <row r="246" spans="1:18" s="76" customFormat="1" ht="25.5" x14ac:dyDescent="0.25">
      <c r="A246" s="892" t="s">
        <v>722</v>
      </c>
      <c r="B246" s="63" t="s">
        <v>219</v>
      </c>
      <c r="C246" s="27" t="s">
        <v>220</v>
      </c>
      <c r="D246" s="20" t="s">
        <v>216</v>
      </c>
      <c r="E246" s="8" t="s">
        <v>3752</v>
      </c>
      <c r="F246" s="21">
        <v>2</v>
      </c>
      <c r="G246" s="21">
        <v>39</v>
      </c>
      <c r="H246" s="1440"/>
      <c r="I246" s="1440"/>
      <c r="J246" s="1440"/>
      <c r="K246" s="1440"/>
      <c r="L246" s="1440"/>
      <c r="M246" s="1440" t="s">
        <v>22</v>
      </c>
      <c r="N246" s="1440" t="s">
        <v>22</v>
      </c>
      <c r="O246" s="1440"/>
      <c r="P246" s="3"/>
      <c r="Q246" s="859">
        <f t="shared" ref="Q246:Q251" si="17">F246*G246*ROUND(P246, 2)</f>
        <v>0</v>
      </c>
      <c r="R246" s="412"/>
    </row>
    <row r="247" spans="1:18" s="76" customFormat="1" ht="25.5" x14ac:dyDescent="0.25">
      <c r="A247" s="892" t="s">
        <v>723</v>
      </c>
      <c r="B247" s="63" t="s">
        <v>219</v>
      </c>
      <c r="C247" s="27" t="s">
        <v>220</v>
      </c>
      <c r="D247" s="20" t="s">
        <v>202</v>
      </c>
      <c r="E247" s="8" t="s">
        <v>3752</v>
      </c>
      <c r="F247" s="21">
        <v>2</v>
      </c>
      <c r="G247" s="21">
        <v>39</v>
      </c>
      <c r="H247" s="1440"/>
      <c r="I247" s="1440"/>
      <c r="J247" s="1440"/>
      <c r="K247" s="1440"/>
      <c r="L247" s="1440"/>
      <c r="M247" s="1440" t="s">
        <v>22</v>
      </c>
      <c r="N247" s="1440" t="s">
        <v>22</v>
      </c>
      <c r="O247" s="1440"/>
      <c r="P247" s="3"/>
      <c r="Q247" s="859">
        <f t="shared" si="17"/>
        <v>0</v>
      </c>
      <c r="R247" s="412"/>
    </row>
    <row r="248" spans="1:18" s="76" customFormat="1" ht="25.5" x14ac:dyDescent="0.25">
      <c r="A248" s="892" t="s">
        <v>724</v>
      </c>
      <c r="B248" s="63" t="s">
        <v>219</v>
      </c>
      <c r="C248" s="27" t="s">
        <v>220</v>
      </c>
      <c r="D248" s="20" t="s">
        <v>217</v>
      </c>
      <c r="E248" s="8" t="s">
        <v>3752</v>
      </c>
      <c r="F248" s="21">
        <v>2</v>
      </c>
      <c r="G248" s="21">
        <v>39</v>
      </c>
      <c r="H248" s="1440"/>
      <c r="I248" s="1440"/>
      <c r="J248" s="1440"/>
      <c r="K248" s="1440"/>
      <c r="L248" s="1440"/>
      <c r="M248" s="1440" t="s">
        <v>22</v>
      </c>
      <c r="N248" s="1440" t="s">
        <v>22</v>
      </c>
      <c r="O248" s="1440"/>
      <c r="P248" s="3"/>
      <c r="Q248" s="859">
        <f t="shared" si="17"/>
        <v>0</v>
      </c>
      <c r="R248" s="412"/>
    </row>
    <row r="249" spans="1:18" s="76" customFormat="1" ht="25.5" x14ac:dyDescent="0.25">
      <c r="A249" s="892" t="s">
        <v>725</v>
      </c>
      <c r="B249" s="63" t="s">
        <v>219</v>
      </c>
      <c r="C249" s="27" t="s">
        <v>220</v>
      </c>
      <c r="D249" s="20" t="s">
        <v>218</v>
      </c>
      <c r="E249" s="8" t="s">
        <v>3752</v>
      </c>
      <c r="F249" s="21">
        <v>2</v>
      </c>
      <c r="G249" s="21">
        <v>31</v>
      </c>
      <c r="H249" s="1440"/>
      <c r="I249" s="1440"/>
      <c r="J249" s="1440"/>
      <c r="K249" s="1440"/>
      <c r="L249" s="1440"/>
      <c r="M249" s="1440" t="s">
        <v>22</v>
      </c>
      <c r="N249" s="1440" t="s">
        <v>22</v>
      </c>
      <c r="O249" s="1440"/>
      <c r="P249" s="3"/>
      <c r="Q249" s="859">
        <f t="shared" si="17"/>
        <v>0</v>
      </c>
      <c r="R249" s="412"/>
    </row>
    <row r="250" spans="1:18" s="76" customFormat="1" ht="25.5" x14ac:dyDescent="0.25">
      <c r="A250" s="892" t="s">
        <v>726</v>
      </c>
      <c r="B250" s="63" t="s">
        <v>219</v>
      </c>
      <c r="C250" s="27" t="s">
        <v>220</v>
      </c>
      <c r="D250" s="20" t="s">
        <v>206</v>
      </c>
      <c r="E250" s="8" t="s">
        <v>3752</v>
      </c>
      <c r="F250" s="21">
        <v>2</v>
      </c>
      <c r="G250" s="21">
        <v>1</v>
      </c>
      <c r="H250" s="1440"/>
      <c r="I250" s="1440"/>
      <c r="J250" s="1440"/>
      <c r="K250" s="1440"/>
      <c r="L250" s="1440"/>
      <c r="M250" s="1440" t="s">
        <v>22</v>
      </c>
      <c r="N250" s="1440" t="s">
        <v>22</v>
      </c>
      <c r="O250" s="1440"/>
      <c r="P250" s="3"/>
      <c r="Q250" s="859">
        <f t="shared" si="17"/>
        <v>0</v>
      </c>
      <c r="R250" s="412"/>
    </row>
    <row r="251" spans="1:18" s="76" customFormat="1" ht="25.5" x14ac:dyDescent="0.25">
      <c r="A251" s="892" t="s">
        <v>727</v>
      </c>
      <c r="B251" s="63" t="s">
        <v>219</v>
      </c>
      <c r="C251" s="27" t="s">
        <v>220</v>
      </c>
      <c r="D251" s="20" t="s">
        <v>207</v>
      </c>
      <c r="E251" s="8" t="s">
        <v>3752</v>
      </c>
      <c r="F251" s="21">
        <v>2</v>
      </c>
      <c r="G251" s="21">
        <v>1</v>
      </c>
      <c r="H251" s="1440"/>
      <c r="I251" s="1440"/>
      <c r="J251" s="1440"/>
      <c r="K251" s="1440"/>
      <c r="L251" s="1440"/>
      <c r="M251" s="1440" t="s">
        <v>22</v>
      </c>
      <c r="N251" s="1440" t="s">
        <v>22</v>
      </c>
      <c r="O251" s="1440"/>
      <c r="P251" s="3"/>
      <c r="Q251" s="859">
        <f t="shared" si="17"/>
        <v>0</v>
      </c>
      <c r="R251" s="412"/>
    </row>
    <row r="252" spans="1:18" s="76" customFormat="1" ht="25.5" x14ac:dyDescent="0.25">
      <c r="A252" s="892" t="s">
        <v>728</v>
      </c>
      <c r="B252" s="10" t="s">
        <v>219</v>
      </c>
      <c r="C252" s="27" t="s">
        <v>220</v>
      </c>
      <c r="D252" s="20" t="s">
        <v>208</v>
      </c>
      <c r="E252" s="8" t="s">
        <v>3752</v>
      </c>
      <c r="F252" s="21">
        <v>2</v>
      </c>
      <c r="G252" s="21">
        <v>1</v>
      </c>
      <c r="H252" s="1442"/>
      <c r="I252" s="1442"/>
      <c r="J252" s="1442"/>
      <c r="K252" s="1442"/>
      <c r="L252" s="1442"/>
      <c r="M252" s="1442" t="s">
        <v>22</v>
      </c>
      <c r="N252" s="1442" t="s">
        <v>22</v>
      </c>
      <c r="O252" s="1442"/>
      <c r="P252" s="3"/>
      <c r="Q252" s="812">
        <f>F252*G252*ROUND(P252, 2)</f>
        <v>0</v>
      </c>
      <c r="R252" s="412"/>
    </row>
    <row r="253" spans="1:18" s="76" customFormat="1" ht="26.25" thickBot="1" x14ac:dyDescent="0.3">
      <c r="A253" s="867" t="s">
        <v>729</v>
      </c>
      <c r="B253" s="470" t="s">
        <v>219</v>
      </c>
      <c r="C253" s="400" t="s">
        <v>220</v>
      </c>
      <c r="D253" s="399" t="s">
        <v>3387</v>
      </c>
      <c r="E253" s="403" t="s">
        <v>3752</v>
      </c>
      <c r="F253" s="471">
        <v>2</v>
      </c>
      <c r="G253" s="471">
        <v>39</v>
      </c>
      <c r="H253" s="472"/>
      <c r="I253" s="472"/>
      <c r="J253" s="472"/>
      <c r="K253" s="472"/>
      <c r="L253" s="472"/>
      <c r="M253" s="472" t="s">
        <v>22</v>
      </c>
      <c r="N253" s="472" t="s">
        <v>22</v>
      </c>
      <c r="O253" s="472"/>
      <c r="P253" s="3"/>
      <c r="Q253" s="814">
        <f>F253*G253*ROUND(P253, 2)</f>
        <v>0</v>
      </c>
      <c r="R253" s="412"/>
    </row>
    <row r="254" spans="1:18" s="76" customFormat="1" x14ac:dyDescent="0.25">
      <c r="A254" s="886"/>
      <c r="B254" s="1556" t="s">
        <v>230</v>
      </c>
      <c r="C254" s="1556"/>
      <c r="D254" s="1556"/>
      <c r="E254" s="1556"/>
      <c r="F254" s="1556"/>
      <c r="G254" s="1556"/>
      <c r="H254" s="1556"/>
      <c r="I254" s="1556"/>
      <c r="J254" s="1556"/>
      <c r="K254" s="1556"/>
      <c r="L254" s="1556"/>
      <c r="M254" s="1556"/>
      <c r="N254" s="1556"/>
      <c r="O254" s="1556"/>
      <c r="P254" s="1556"/>
      <c r="Q254" s="1557"/>
      <c r="R254" s="412"/>
    </row>
    <row r="255" spans="1:18" s="76" customFormat="1" ht="25.5" x14ac:dyDescent="0.25">
      <c r="A255" s="892" t="s">
        <v>730</v>
      </c>
      <c r="B255" s="63" t="s">
        <v>227</v>
      </c>
      <c r="C255" s="27" t="s">
        <v>229</v>
      </c>
      <c r="D255" s="20" t="s">
        <v>222</v>
      </c>
      <c r="E255" s="8" t="s">
        <v>3752</v>
      </c>
      <c r="F255" s="21">
        <v>2</v>
      </c>
      <c r="G255" s="21">
        <v>8</v>
      </c>
      <c r="H255" s="1440"/>
      <c r="I255" s="1440"/>
      <c r="J255" s="1440"/>
      <c r="K255" s="1440"/>
      <c r="L255" s="1440"/>
      <c r="M255" s="1440" t="s">
        <v>22</v>
      </c>
      <c r="N255" s="1440" t="s">
        <v>22</v>
      </c>
      <c r="O255" s="1440"/>
      <c r="P255" s="3"/>
      <c r="Q255" s="859">
        <f>F255*G255*ROUND(P255, 2)</f>
        <v>0</v>
      </c>
      <c r="R255" s="412"/>
    </row>
    <row r="256" spans="1:18" s="76" customFormat="1" ht="25.5" x14ac:dyDescent="0.25">
      <c r="A256" s="892" t="s">
        <v>731</v>
      </c>
      <c r="B256" s="63" t="s">
        <v>227</v>
      </c>
      <c r="C256" s="27" t="s">
        <v>229</v>
      </c>
      <c r="D256" s="20" t="s">
        <v>223</v>
      </c>
      <c r="E256" s="8"/>
      <c r="F256" s="21" t="s">
        <v>4258</v>
      </c>
      <c r="G256" s="21">
        <v>8</v>
      </c>
      <c r="H256" s="1440"/>
      <c r="I256" s="1440" t="s">
        <v>66</v>
      </c>
      <c r="J256" s="1440" t="s">
        <v>22</v>
      </c>
      <c r="K256" s="1440"/>
      <c r="L256" s="1440"/>
      <c r="M256" s="1440"/>
      <c r="N256" s="1440"/>
      <c r="O256" s="1440"/>
      <c r="P256" s="1551" t="s">
        <v>19</v>
      </c>
      <c r="Q256" s="1552"/>
      <c r="R256" s="412"/>
    </row>
    <row r="257" spans="1:18" s="76" customFormat="1" ht="25.5" x14ac:dyDescent="0.25">
      <c r="A257" s="892" t="s">
        <v>732</v>
      </c>
      <c r="B257" s="63" t="s">
        <v>227</v>
      </c>
      <c r="C257" s="27" t="s">
        <v>229</v>
      </c>
      <c r="D257" s="20" t="s">
        <v>187</v>
      </c>
      <c r="E257" s="8" t="s">
        <v>3752</v>
      </c>
      <c r="F257" s="21">
        <v>2</v>
      </c>
      <c r="G257" s="21">
        <v>8</v>
      </c>
      <c r="H257" s="1440"/>
      <c r="I257" s="1440"/>
      <c r="J257" s="1440"/>
      <c r="K257" s="1440"/>
      <c r="L257" s="1440"/>
      <c r="M257" s="1440" t="s">
        <v>22</v>
      </c>
      <c r="N257" s="1440" t="s">
        <v>22</v>
      </c>
      <c r="O257" s="1440"/>
      <c r="P257" s="3"/>
      <c r="Q257" s="859">
        <f>F257*G257*ROUND(P257, 2)</f>
        <v>0</v>
      </c>
      <c r="R257" s="412"/>
    </row>
    <row r="258" spans="1:18" s="76" customFormat="1" ht="25.5" x14ac:dyDescent="0.25">
      <c r="A258" s="892" t="s">
        <v>733</v>
      </c>
      <c r="B258" s="63" t="s">
        <v>227</v>
      </c>
      <c r="C258" s="27" t="s">
        <v>229</v>
      </c>
      <c r="D258" s="20" t="s">
        <v>228</v>
      </c>
      <c r="E258" s="8" t="s">
        <v>3752</v>
      </c>
      <c r="F258" s="21">
        <v>2</v>
      </c>
      <c r="G258" s="21">
        <v>8</v>
      </c>
      <c r="H258" s="1440"/>
      <c r="I258" s="1440"/>
      <c r="J258" s="1440"/>
      <c r="K258" s="1440"/>
      <c r="L258" s="1440"/>
      <c r="M258" s="1440" t="s">
        <v>22</v>
      </c>
      <c r="N258" s="1440" t="s">
        <v>22</v>
      </c>
      <c r="O258" s="1440"/>
      <c r="P258" s="3"/>
      <c r="Q258" s="859">
        <f t="shared" ref="Q258:Q263" si="18">F258*G258*ROUND(P258, 2)</f>
        <v>0</v>
      </c>
      <c r="R258" s="412"/>
    </row>
    <row r="259" spans="1:18" s="76" customFormat="1" ht="25.5" x14ac:dyDescent="0.25">
      <c r="A259" s="892" t="s">
        <v>734</v>
      </c>
      <c r="B259" s="63" t="s">
        <v>227</v>
      </c>
      <c r="C259" s="27" t="s">
        <v>229</v>
      </c>
      <c r="D259" s="20" t="s">
        <v>224</v>
      </c>
      <c r="E259" s="8" t="s">
        <v>3752</v>
      </c>
      <c r="F259" s="21">
        <v>2</v>
      </c>
      <c r="G259" s="21">
        <v>8</v>
      </c>
      <c r="H259" s="1440"/>
      <c r="I259" s="1440"/>
      <c r="J259" s="1440"/>
      <c r="K259" s="1440"/>
      <c r="L259" s="1440"/>
      <c r="M259" s="1440" t="s">
        <v>22</v>
      </c>
      <c r="N259" s="1440" t="s">
        <v>22</v>
      </c>
      <c r="O259" s="1440"/>
      <c r="P259" s="3"/>
      <c r="Q259" s="859">
        <f t="shared" si="18"/>
        <v>0</v>
      </c>
      <c r="R259" s="412"/>
    </row>
    <row r="260" spans="1:18" s="76" customFormat="1" ht="25.5" x14ac:dyDescent="0.25">
      <c r="A260" s="892" t="s">
        <v>735</v>
      </c>
      <c r="B260" s="63" t="s">
        <v>227</v>
      </c>
      <c r="C260" s="27" t="s">
        <v>229</v>
      </c>
      <c r="D260" s="20" t="s">
        <v>202</v>
      </c>
      <c r="E260" s="8" t="s">
        <v>3752</v>
      </c>
      <c r="F260" s="21">
        <v>2</v>
      </c>
      <c r="G260" s="21">
        <v>8</v>
      </c>
      <c r="H260" s="1440"/>
      <c r="I260" s="1440"/>
      <c r="J260" s="1440"/>
      <c r="K260" s="1440"/>
      <c r="L260" s="1440"/>
      <c r="M260" s="1440" t="s">
        <v>22</v>
      </c>
      <c r="N260" s="1440" t="s">
        <v>22</v>
      </c>
      <c r="O260" s="1440"/>
      <c r="P260" s="3"/>
      <c r="Q260" s="859">
        <f t="shared" si="18"/>
        <v>0</v>
      </c>
      <c r="R260" s="412"/>
    </row>
    <row r="261" spans="1:18" s="76" customFormat="1" ht="25.5" x14ac:dyDescent="0.25">
      <c r="A261" s="892" t="s">
        <v>736</v>
      </c>
      <c r="B261" s="63" t="s">
        <v>227</v>
      </c>
      <c r="C261" s="27" t="s">
        <v>229</v>
      </c>
      <c r="D261" s="20" t="s">
        <v>225</v>
      </c>
      <c r="E261" s="8" t="s">
        <v>3752</v>
      </c>
      <c r="F261" s="21">
        <v>2</v>
      </c>
      <c r="G261" s="21">
        <v>8</v>
      </c>
      <c r="H261" s="1440"/>
      <c r="I261" s="1440"/>
      <c r="J261" s="1440"/>
      <c r="K261" s="1440"/>
      <c r="L261" s="1440"/>
      <c r="M261" s="1440" t="s">
        <v>22</v>
      </c>
      <c r="N261" s="1440" t="s">
        <v>22</v>
      </c>
      <c r="O261" s="1440"/>
      <c r="P261" s="3"/>
      <c r="Q261" s="859">
        <f t="shared" si="18"/>
        <v>0</v>
      </c>
      <c r="R261" s="412"/>
    </row>
    <row r="262" spans="1:18" s="76" customFormat="1" ht="25.5" x14ac:dyDescent="0.25">
      <c r="A262" s="892" t="s">
        <v>737</v>
      </c>
      <c r="B262" s="63" t="s">
        <v>227</v>
      </c>
      <c r="C262" s="27" t="s">
        <v>229</v>
      </c>
      <c r="D262" s="20" t="s">
        <v>206</v>
      </c>
      <c r="E262" s="8" t="s">
        <v>3752</v>
      </c>
      <c r="F262" s="21">
        <v>2</v>
      </c>
      <c r="G262" s="21">
        <v>4</v>
      </c>
      <c r="H262" s="1440"/>
      <c r="I262" s="1440"/>
      <c r="J262" s="1440"/>
      <c r="K262" s="1440"/>
      <c r="L262" s="1440"/>
      <c r="M262" s="1440" t="s">
        <v>22</v>
      </c>
      <c r="N262" s="1440" t="s">
        <v>22</v>
      </c>
      <c r="O262" s="1440"/>
      <c r="P262" s="3"/>
      <c r="Q262" s="859">
        <f t="shared" si="18"/>
        <v>0</v>
      </c>
      <c r="R262" s="412"/>
    </row>
    <row r="263" spans="1:18" s="76" customFormat="1" ht="25.5" x14ac:dyDescent="0.25">
      <c r="A263" s="892" t="s">
        <v>738</v>
      </c>
      <c r="B263" s="63" t="s">
        <v>227</v>
      </c>
      <c r="C263" s="27" t="s">
        <v>229</v>
      </c>
      <c r="D263" s="20" t="s">
        <v>226</v>
      </c>
      <c r="E263" s="8" t="s">
        <v>3752</v>
      </c>
      <c r="F263" s="21">
        <v>2</v>
      </c>
      <c r="G263" s="21">
        <v>1</v>
      </c>
      <c r="H263" s="1440"/>
      <c r="I263" s="1440"/>
      <c r="J263" s="1440"/>
      <c r="K263" s="1440"/>
      <c r="L263" s="1440"/>
      <c r="M263" s="1440" t="s">
        <v>22</v>
      </c>
      <c r="N263" s="1440" t="s">
        <v>22</v>
      </c>
      <c r="O263" s="1440"/>
      <c r="P263" s="3"/>
      <c r="Q263" s="859">
        <f t="shared" si="18"/>
        <v>0</v>
      </c>
      <c r="R263" s="412"/>
    </row>
    <row r="264" spans="1:18" s="76" customFormat="1" ht="25.5" x14ac:dyDescent="0.25">
      <c r="A264" s="892" t="s">
        <v>739</v>
      </c>
      <c r="B264" s="63" t="s">
        <v>227</v>
      </c>
      <c r="C264" s="57" t="s">
        <v>229</v>
      </c>
      <c r="D264" s="1456" t="s">
        <v>208</v>
      </c>
      <c r="E264" s="16" t="s">
        <v>3752</v>
      </c>
      <c r="F264" s="22">
        <v>2</v>
      </c>
      <c r="G264" s="22">
        <v>1</v>
      </c>
      <c r="H264" s="1440"/>
      <c r="I264" s="1440"/>
      <c r="J264" s="1440"/>
      <c r="K264" s="1440"/>
      <c r="L264" s="1440"/>
      <c r="M264" s="1440" t="s">
        <v>22</v>
      </c>
      <c r="N264" s="1440" t="s">
        <v>22</v>
      </c>
      <c r="O264" s="1440"/>
      <c r="P264" s="4"/>
      <c r="Q264" s="859">
        <f>F264*G264*ROUND(P264, 2)</f>
        <v>0</v>
      </c>
      <c r="R264" s="412"/>
    </row>
    <row r="265" spans="1:18" s="76" customFormat="1" ht="25.5" x14ac:dyDescent="0.25">
      <c r="A265" s="862" t="s">
        <v>740</v>
      </c>
      <c r="B265" s="10" t="s">
        <v>227</v>
      </c>
      <c r="C265" s="27" t="s">
        <v>231</v>
      </c>
      <c r="D265" s="15" t="s">
        <v>234</v>
      </c>
      <c r="E265" s="8" t="s">
        <v>3752</v>
      </c>
      <c r="F265" s="1442">
        <v>2</v>
      </c>
      <c r="G265" s="1442">
        <v>1</v>
      </c>
      <c r="H265" s="1442"/>
      <c r="I265" s="1442"/>
      <c r="J265" s="1442"/>
      <c r="K265" s="1442"/>
      <c r="L265" s="1442"/>
      <c r="M265" s="1442" t="s">
        <v>22</v>
      </c>
      <c r="N265" s="1442" t="s">
        <v>22</v>
      </c>
      <c r="O265" s="1442"/>
      <c r="P265" s="5"/>
      <c r="Q265" s="812">
        <f>F265*G265*ROUND(P265, 2)</f>
        <v>0</v>
      </c>
      <c r="R265" s="412"/>
    </row>
    <row r="266" spans="1:18" s="76" customFormat="1" ht="25.5" x14ac:dyDescent="0.25">
      <c r="A266" s="862" t="s">
        <v>2595</v>
      </c>
      <c r="B266" s="10" t="s">
        <v>227</v>
      </c>
      <c r="C266" s="27" t="s">
        <v>231</v>
      </c>
      <c r="D266" s="15" t="s">
        <v>235</v>
      </c>
      <c r="E266" s="8" t="s">
        <v>3752</v>
      </c>
      <c r="F266" s="1442">
        <v>2</v>
      </c>
      <c r="G266" s="1442">
        <v>1</v>
      </c>
      <c r="H266" s="1442"/>
      <c r="I266" s="1442"/>
      <c r="J266" s="1442"/>
      <c r="K266" s="1442"/>
      <c r="L266" s="1442"/>
      <c r="M266" s="1442" t="s">
        <v>22</v>
      </c>
      <c r="N266" s="1442" t="s">
        <v>22</v>
      </c>
      <c r="O266" s="1442"/>
      <c r="P266" s="5"/>
      <c r="Q266" s="812">
        <f>F266*G266*ROUND(P266, 2)</f>
        <v>0</v>
      </c>
      <c r="R266" s="412"/>
    </row>
    <row r="267" spans="1:18" s="76" customFormat="1" ht="26.25" thickBot="1" x14ac:dyDescent="0.3">
      <c r="A267" s="867" t="s">
        <v>2596</v>
      </c>
      <c r="B267" s="470" t="s">
        <v>227</v>
      </c>
      <c r="C267" s="399" t="s">
        <v>231</v>
      </c>
      <c r="D267" s="572" t="s">
        <v>236</v>
      </c>
      <c r="E267" s="403" t="s">
        <v>3752</v>
      </c>
      <c r="F267" s="472">
        <v>2</v>
      </c>
      <c r="G267" s="472">
        <v>1</v>
      </c>
      <c r="H267" s="472"/>
      <c r="I267" s="472"/>
      <c r="J267" s="472"/>
      <c r="K267" s="472"/>
      <c r="L267" s="472"/>
      <c r="M267" s="472" t="s">
        <v>22</v>
      </c>
      <c r="N267" s="472" t="s">
        <v>22</v>
      </c>
      <c r="O267" s="472"/>
      <c r="P267" s="896"/>
      <c r="Q267" s="814">
        <f>F267*G267*ROUND(P267, 2)</f>
        <v>0</v>
      </c>
      <c r="R267" s="412"/>
    </row>
    <row r="268" spans="1:18" s="76" customFormat="1" x14ac:dyDescent="0.25">
      <c r="A268" s="886"/>
      <c r="B268" s="1556" t="s">
        <v>406</v>
      </c>
      <c r="C268" s="1556"/>
      <c r="D268" s="1556"/>
      <c r="E268" s="1556"/>
      <c r="F268" s="1556"/>
      <c r="G268" s="1556"/>
      <c r="H268" s="1556"/>
      <c r="I268" s="1556"/>
      <c r="J268" s="1556"/>
      <c r="K268" s="1556"/>
      <c r="L268" s="1556"/>
      <c r="M268" s="1556"/>
      <c r="N268" s="1556"/>
      <c r="O268" s="1556"/>
      <c r="P268" s="1556"/>
      <c r="Q268" s="1557"/>
      <c r="R268" s="412"/>
    </row>
    <row r="269" spans="1:18" s="76" customFormat="1" ht="25.5" x14ac:dyDescent="0.25">
      <c r="A269" s="892" t="s">
        <v>3383</v>
      </c>
      <c r="B269" s="63" t="s">
        <v>2598</v>
      </c>
      <c r="C269" s="27" t="s">
        <v>2597</v>
      </c>
      <c r="D269" s="20" t="s">
        <v>778</v>
      </c>
      <c r="E269" s="8" t="s">
        <v>3752</v>
      </c>
      <c r="F269" s="21">
        <v>2</v>
      </c>
      <c r="G269" s="21">
        <v>2</v>
      </c>
      <c r="H269" s="1440"/>
      <c r="I269" s="1440"/>
      <c r="J269" s="1440"/>
      <c r="K269" s="1440"/>
      <c r="L269" s="1440"/>
      <c r="M269" s="1440" t="s">
        <v>22</v>
      </c>
      <c r="N269" s="1440" t="s">
        <v>22</v>
      </c>
      <c r="O269" s="1440"/>
      <c r="P269" s="3"/>
      <c r="Q269" s="859">
        <f>F269*G269*ROUND(P269, 2)</f>
        <v>0</v>
      </c>
      <c r="R269" s="412"/>
    </row>
    <row r="270" spans="1:18" s="76" customFormat="1" ht="26.25" thickBot="1" x14ac:dyDescent="0.3">
      <c r="A270" s="867" t="s">
        <v>3384</v>
      </c>
      <c r="B270" s="894" t="s">
        <v>2536</v>
      </c>
      <c r="C270" s="400" t="s">
        <v>134</v>
      </c>
      <c r="D270" s="399" t="s">
        <v>778</v>
      </c>
      <c r="E270" s="403" t="s">
        <v>3752</v>
      </c>
      <c r="F270" s="471">
        <v>2</v>
      </c>
      <c r="G270" s="471">
        <v>1</v>
      </c>
      <c r="H270" s="472"/>
      <c r="I270" s="472"/>
      <c r="J270" s="472"/>
      <c r="K270" s="472"/>
      <c r="L270" s="472"/>
      <c r="M270" s="472" t="s">
        <v>22</v>
      </c>
      <c r="N270" s="472" t="s">
        <v>22</v>
      </c>
      <c r="O270" s="472"/>
      <c r="P270" s="813"/>
      <c r="Q270" s="814">
        <f>F270*G270*ROUND(P270, 2)</f>
        <v>0</v>
      </c>
      <c r="R270" s="412"/>
    </row>
    <row r="271" spans="1:18" s="76" customFormat="1" x14ac:dyDescent="0.25">
      <c r="A271" s="886"/>
      <c r="B271" s="1556" t="s">
        <v>4338</v>
      </c>
      <c r="C271" s="1556"/>
      <c r="D271" s="1556"/>
      <c r="E271" s="1556"/>
      <c r="F271" s="1556"/>
      <c r="G271" s="1556"/>
      <c r="H271" s="1556"/>
      <c r="I271" s="1556"/>
      <c r="J271" s="1556"/>
      <c r="K271" s="1556"/>
      <c r="L271" s="1556"/>
      <c r="M271" s="1556"/>
      <c r="N271" s="1556"/>
      <c r="O271" s="1556"/>
      <c r="P271" s="1556"/>
      <c r="Q271" s="1557"/>
      <c r="R271" s="412"/>
    </row>
    <row r="272" spans="1:18" ht="39" thickBot="1" x14ac:dyDescent="0.3">
      <c r="A272" s="867" t="s">
        <v>4337</v>
      </c>
      <c r="B272" s="1569" t="s">
        <v>4339</v>
      </c>
      <c r="C272" s="1569"/>
      <c r="D272" s="399" t="s">
        <v>4340</v>
      </c>
      <c r="E272" s="403" t="s">
        <v>3752</v>
      </c>
      <c r="F272" s="471">
        <v>2</v>
      </c>
      <c r="G272" s="471">
        <v>1</v>
      </c>
      <c r="H272" s="472"/>
      <c r="I272" s="472"/>
      <c r="J272" s="472"/>
      <c r="K272" s="472"/>
      <c r="L272" s="472"/>
      <c r="M272" s="472" t="s">
        <v>22</v>
      </c>
      <c r="N272" s="472" t="s">
        <v>22</v>
      </c>
      <c r="O272" s="472"/>
      <c r="P272" s="896"/>
      <c r="Q272" s="814">
        <f>F272*G272*ROUND(P272, 2)</f>
        <v>0</v>
      </c>
      <c r="R272" s="413"/>
    </row>
    <row r="273" spans="1:17" ht="15.75" thickBot="1" x14ac:dyDescent="0.3">
      <c r="A273" s="1198" t="s">
        <v>35</v>
      </c>
      <c r="B273" s="1504" t="s">
        <v>4249</v>
      </c>
      <c r="C273" s="1504"/>
      <c r="D273" s="1504"/>
      <c r="P273" s="1196" t="s">
        <v>76</v>
      </c>
      <c r="Q273" s="1197">
        <f>SUM(Q15:Q19,Q21:Q30,Q33:Q41,Q43,Q51:Q73,Q81:Q98,Q101:Q109,Q111,Q119:Q142,Q150:Q173,Q181:Q204,Q206:Q218,Q220:Q230,Q233:Q236,Q238:Q243,Q245:Q253,Q255,Q257:Q267,Q269:Q270,Q272)</f>
        <v>0</v>
      </c>
    </row>
    <row r="274" spans="1:17" x14ac:dyDescent="0.25">
      <c r="A274" s="897" t="s">
        <v>66</v>
      </c>
      <c r="B274" s="1568" t="s">
        <v>4259</v>
      </c>
      <c r="C274" s="1568"/>
      <c r="D274" s="1568"/>
    </row>
  </sheetData>
  <sheetProtection algorithmName="SHA-512" hashValue="KDhPHO9HflqSZ/Fla6FzsigrvaiZPy7pEDORnqI4aWyK5X2YC+95z1Q4prqFnnxHVCEgiSwlk8mRtZ/u2e1LJA==" saltValue="EMbI30dz09laWL51DXxyog==" spinCount="100000" sheet="1" objects="1" scenarios="1" sort="0" autoFilter="0" pivotTables="0"/>
  <mergeCells count="79">
    <mergeCell ref="B274:D274"/>
    <mergeCell ref="P179:Q179"/>
    <mergeCell ref="P180:Q180"/>
    <mergeCell ref="P177:Q177"/>
    <mergeCell ref="P178:Q178"/>
    <mergeCell ref="B271:Q271"/>
    <mergeCell ref="B272:C272"/>
    <mergeCell ref="B273:D273"/>
    <mergeCell ref="P256:Q256"/>
    <mergeCell ref="B268:Q268"/>
    <mergeCell ref="B205:Q205"/>
    <mergeCell ref="B237:Q237"/>
    <mergeCell ref="B254:Q254"/>
    <mergeCell ref="P244:Q244"/>
    <mergeCell ref="P219:Q219"/>
    <mergeCell ref="P231:Q231"/>
    <mergeCell ref="P232:Q232"/>
    <mergeCell ref="P117:Q117"/>
    <mergeCell ref="P148:Q148"/>
    <mergeCell ref="P149:Q149"/>
    <mergeCell ref="P118:Q118"/>
    <mergeCell ref="P143:Q143"/>
    <mergeCell ref="P144:Q144"/>
    <mergeCell ref="P146:Q146"/>
    <mergeCell ref="P147:Q147"/>
    <mergeCell ref="P9:Q9"/>
    <mergeCell ref="P8:Q8"/>
    <mergeCell ref="B5:B7"/>
    <mergeCell ref="F5:F7"/>
    <mergeCell ref="G5:G7"/>
    <mergeCell ref="H5:O5"/>
    <mergeCell ref="P5:P7"/>
    <mergeCell ref="E5:E7"/>
    <mergeCell ref="A2:Q2"/>
    <mergeCell ref="A3:Q3"/>
    <mergeCell ref="A4:Q4"/>
    <mergeCell ref="A5:A7"/>
    <mergeCell ref="C5:C7"/>
    <mergeCell ref="D5:D7"/>
    <mergeCell ref="Q5:Q7"/>
    <mergeCell ref="H6:K6"/>
    <mergeCell ref="L6:N6"/>
    <mergeCell ref="P10:Q10"/>
    <mergeCell ref="P11:Q11"/>
    <mergeCell ref="P12:Q12"/>
    <mergeCell ref="P32:Q32"/>
    <mergeCell ref="P44:Q44"/>
    <mergeCell ref="P31:Q31"/>
    <mergeCell ref="P13:Q13"/>
    <mergeCell ref="P14:Q14"/>
    <mergeCell ref="B20:Q20"/>
    <mergeCell ref="P42:Q42"/>
    <mergeCell ref="P48:Q48"/>
    <mergeCell ref="P115:Q115"/>
    <mergeCell ref="P110:Q110"/>
    <mergeCell ref="P99:Q99"/>
    <mergeCell ref="P49:Q49"/>
    <mergeCell ref="P50:Q50"/>
    <mergeCell ref="P112:Q112"/>
    <mergeCell ref="P114:Q114"/>
    <mergeCell ref="P113:Q113"/>
    <mergeCell ref="P79:Q79"/>
    <mergeCell ref="P80:Q80"/>
    <mergeCell ref="P46:Q46"/>
    <mergeCell ref="P176:Q176"/>
    <mergeCell ref="P100:Q100"/>
    <mergeCell ref="P78:Q78"/>
    <mergeCell ref="A1:F1"/>
    <mergeCell ref="G1:Q1"/>
    <mergeCell ref="P116:Q116"/>
    <mergeCell ref="P174:Q174"/>
    <mergeCell ref="P175:Q175"/>
    <mergeCell ref="P74:Q74"/>
    <mergeCell ref="P75:Q75"/>
    <mergeCell ref="P76:Q76"/>
    <mergeCell ref="P77:Q77"/>
    <mergeCell ref="P45:Q45"/>
    <mergeCell ref="P145:Q145"/>
    <mergeCell ref="P47:Q47"/>
  </mergeCells>
  <pageMargins left="0.39370078740157483" right="0.39370078740157483" top="0.39370078740157483" bottom="0.39370078740157483" header="0.19685039370078741" footer="0.19685039370078741"/>
  <pageSetup paperSize="9" scale="76" fitToHeight="0" orientation="landscape" r:id="rId1"/>
  <headerFooter>
    <oddFooter>Strana &amp;P z &amp;N</oddFooter>
  </headerFooter>
  <drawing r:id="rId2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5">
    <tabColor rgb="FFFF0000"/>
    <pageSetUpPr fitToPage="1"/>
  </sheetPr>
  <dimension ref="A1:M56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91" customWidth="1"/>
    <col min="2" max="2" width="10.7109375" style="191" customWidth="1"/>
    <col min="3" max="3" width="12.7109375" style="191" customWidth="1"/>
    <col min="4" max="4" width="70.7109375" style="191" customWidth="1"/>
    <col min="5" max="6" width="8.7109375" style="198" customWidth="1"/>
    <col min="7" max="7" width="13.7109375" style="213" customWidth="1"/>
    <col min="8" max="8" width="15.7109375" style="213" customWidth="1"/>
    <col min="9" max="9" width="14.7109375" style="191" customWidth="1"/>
    <col min="10" max="10" width="15.7109375" style="191" customWidth="1"/>
    <col min="11" max="11" width="10.42578125" style="191" customWidth="1"/>
    <col min="12" max="12" width="16.85546875" style="191" customWidth="1"/>
    <col min="13" max="13" width="17.7109375" style="191" customWidth="1"/>
    <col min="14" max="14" width="12.7109375" style="191" bestFit="1" customWidth="1"/>
    <col min="15" max="16384" width="9.140625" style="191"/>
  </cols>
  <sheetData>
    <row r="1" spans="1:13" ht="54" customHeight="1" x14ac:dyDescent="0.25">
      <c r="A1" s="1790"/>
      <c r="B1" s="1790"/>
      <c r="C1" s="1791"/>
      <c r="D1" s="1791"/>
      <c r="E1" s="1768" t="s">
        <v>2774</v>
      </c>
      <c r="F1" s="1768"/>
      <c r="G1" s="1768"/>
      <c r="H1" s="1768"/>
      <c r="I1" s="1768"/>
      <c r="J1" s="1768"/>
    </row>
    <row r="2" spans="1:13" ht="15.75" customHeight="1" x14ac:dyDescent="0.25">
      <c r="A2" s="1540" t="s">
        <v>1245</v>
      </c>
      <c r="B2" s="1540"/>
      <c r="C2" s="1540"/>
      <c r="D2" s="1540"/>
      <c r="E2" s="1540"/>
      <c r="F2" s="1540"/>
      <c r="G2" s="1540"/>
      <c r="H2" s="1540"/>
      <c r="I2" s="1540"/>
      <c r="J2" s="1540"/>
      <c r="L2" s="1473"/>
      <c r="M2" s="1473"/>
    </row>
    <row r="3" spans="1:13" ht="15.75" customHeight="1" x14ac:dyDescent="0.25">
      <c r="A3" s="1540" t="s">
        <v>1272</v>
      </c>
      <c r="B3" s="1540"/>
      <c r="C3" s="1540"/>
      <c r="D3" s="1540"/>
      <c r="E3" s="1540"/>
      <c r="F3" s="1540"/>
      <c r="G3" s="1540"/>
      <c r="H3" s="1540"/>
      <c r="I3" s="1540"/>
      <c r="J3" s="1540"/>
      <c r="K3" s="159"/>
      <c r="L3" s="1473"/>
      <c r="M3" s="1473"/>
    </row>
    <row r="4" spans="1:13" ht="15" customHeight="1" thickBot="1" x14ac:dyDescent="0.3">
      <c r="A4" s="1787"/>
      <c r="B4" s="1787"/>
      <c r="C4" s="1787"/>
      <c r="D4" s="1787"/>
      <c r="E4" s="1787"/>
      <c r="F4" s="1787"/>
      <c r="G4" s="1787"/>
      <c r="H4" s="1787"/>
      <c r="I4" s="1787"/>
      <c r="J4" s="1787"/>
      <c r="L4" s="1473"/>
      <c r="M4" s="1473"/>
    </row>
    <row r="5" spans="1:13" s="192" customFormat="1" ht="60" customHeight="1" thickBot="1" x14ac:dyDescent="0.3">
      <c r="A5" s="1323" t="s">
        <v>486</v>
      </c>
      <c r="B5" s="1324" t="s">
        <v>0</v>
      </c>
      <c r="C5" s="1325" t="s">
        <v>1</v>
      </c>
      <c r="D5" s="1324" t="s">
        <v>2</v>
      </c>
      <c r="E5" s="1326" t="s">
        <v>2726</v>
      </c>
      <c r="F5" s="1326" t="s">
        <v>760</v>
      </c>
      <c r="G5" s="1326" t="s">
        <v>761</v>
      </c>
      <c r="H5" s="1326" t="s">
        <v>762</v>
      </c>
      <c r="I5" s="1327" t="s">
        <v>4409</v>
      </c>
      <c r="J5" s="1328" t="s">
        <v>4410</v>
      </c>
      <c r="K5" s="104"/>
    </row>
    <row r="6" spans="1:13" s="192" customFormat="1" ht="12.75" x14ac:dyDescent="0.25">
      <c r="A6" s="1057" t="s">
        <v>487</v>
      </c>
      <c r="B6" s="199" t="s">
        <v>1273</v>
      </c>
      <c r="C6" s="199" t="s">
        <v>1274</v>
      </c>
      <c r="D6" s="200" t="s">
        <v>1208</v>
      </c>
      <c r="E6" s="199">
        <v>12</v>
      </c>
      <c r="F6" s="199">
        <v>4</v>
      </c>
      <c r="G6" s="199">
        <f>F6*E6</f>
        <v>48</v>
      </c>
      <c r="H6" s="680" t="s">
        <v>3636</v>
      </c>
      <c r="I6" s="1788" t="s">
        <v>19</v>
      </c>
      <c r="J6" s="1789"/>
      <c r="K6" s="202"/>
    </row>
    <row r="7" spans="1:13" s="192" customFormat="1" ht="12.75" x14ac:dyDescent="0.25">
      <c r="A7" s="1049" t="s">
        <v>488</v>
      </c>
      <c r="B7" s="193" t="s">
        <v>1275</v>
      </c>
      <c r="C7" s="193" t="s">
        <v>1274</v>
      </c>
      <c r="D7" s="195" t="s">
        <v>1059</v>
      </c>
      <c r="E7" s="193">
        <v>2</v>
      </c>
      <c r="F7" s="193">
        <v>4</v>
      </c>
      <c r="G7" s="193">
        <f t="shared" ref="G7:G20" si="0">F7*E7</f>
        <v>8</v>
      </c>
      <c r="H7" s="681" t="s">
        <v>3634</v>
      </c>
      <c r="I7" s="1551" t="s">
        <v>19</v>
      </c>
      <c r="J7" s="1552"/>
      <c r="K7" s="202"/>
    </row>
    <row r="8" spans="1:13" s="192" customFormat="1" ht="12.75" x14ac:dyDescent="0.25">
      <c r="A8" s="1049" t="s">
        <v>489</v>
      </c>
      <c r="B8" s="193" t="s">
        <v>1276</v>
      </c>
      <c r="C8" s="193" t="s">
        <v>1274</v>
      </c>
      <c r="D8" s="195" t="s">
        <v>21</v>
      </c>
      <c r="E8" s="193">
        <v>2</v>
      </c>
      <c r="F8" s="193">
        <v>4</v>
      </c>
      <c r="G8" s="193">
        <f t="shared" si="0"/>
        <v>8</v>
      </c>
      <c r="H8" s="681" t="s">
        <v>3634</v>
      </c>
      <c r="I8" s="1551" t="s">
        <v>19</v>
      </c>
      <c r="J8" s="1552"/>
      <c r="K8" s="202"/>
    </row>
    <row r="9" spans="1:13" s="192" customFormat="1" ht="12.75" x14ac:dyDescent="0.25">
      <c r="A9" s="1049" t="s">
        <v>490</v>
      </c>
      <c r="B9" s="193" t="s">
        <v>1277</v>
      </c>
      <c r="C9" s="193" t="s">
        <v>1274</v>
      </c>
      <c r="D9" s="195" t="s">
        <v>954</v>
      </c>
      <c r="E9" s="193">
        <v>2</v>
      </c>
      <c r="F9" s="193">
        <v>4</v>
      </c>
      <c r="G9" s="193">
        <f t="shared" si="0"/>
        <v>8</v>
      </c>
      <c r="H9" s="681" t="s">
        <v>3634</v>
      </c>
      <c r="I9" s="177"/>
      <c r="J9" s="1061">
        <f t="shared" ref="J9:J20" si="1">ROUND(I9,2)*G9</f>
        <v>0</v>
      </c>
      <c r="K9" s="202"/>
    </row>
    <row r="10" spans="1:13" s="192" customFormat="1" ht="12.75" x14ac:dyDescent="0.25">
      <c r="A10" s="1049" t="s">
        <v>491</v>
      </c>
      <c r="B10" s="193" t="s">
        <v>1278</v>
      </c>
      <c r="C10" s="193" t="s">
        <v>1274</v>
      </c>
      <c r="D10" s="195" t="s">
        <v>1029</v>
      </c>
      <c r="E10" s="193">
        <v>2</v>
      </c>
      <c r="F10" s="193">
        <v>4</v>
      </c>
      <c r="G10" s="193">
        <f t="shared" si="0"/>
        <v>8</v>
      </c>
      <c r="H10" s="681" t="s">
        <v>3634</v>
      </c>
      <c r="I10" s="177"/>
      <c r="J10" s="1061">
        <f t="shared" si="1"/>
        <v>0</v>
      </c>
      <c r="K10" s="202"/>
    </row>
    <row r="11" spans="1:13" s="192" customFormat="1" ht="12.75" x14ac:dyDescent="0.25">
      <c r="A11" s="1049" t="s">
        <v>492</v>
      </c>
      <c r="B11" s="193" t="s">
        <v>1279</v>
      </c>
      <c r="C11" s="193" t="s">
        <v>1274</v>
      </c>
      <c r="D11" s="195" t="s">
        <v>313</v>
      </c>
      <c r="E11" s="193">
        <v>2</v>
      </c>
      <c r="F11" s="193">
        <v>4</v>
      </c>
      <c r="G11" s="193">
        <f t="shared" si="0"/>
        <v>8</v>
      </c>
      <c r="H11" s="681" t="s">
        <v>3634</v>
      </c>
      <c r="I11" s="177"/>
      <c r="J11" s="1061">
        <f t="shared" si="1"/>
        <v>0</v>
      </c>
      <c r="K11" s="202"/>
      <c r="L11" s="144"/>
      <c r="M11" s="144"/>
    </row>
    <row r="12" spans="1:13" s="192" customFormat="1" ht="12.75" x14ac:dyDescent="0.25">
      <c r="A12" s="1049" t="s">
        <v>493</v>
      </c>
      <c r="B12" s="193" t="s">
        <v>1280</v>
      </c>
      <c r="C12" s="193" t="s">
        <v>1274</v>
      </c>
      <c r="D12" s="195" t="s">
        <v>314</v>
      </c>
      <c r="E12" s="193">
        <v>2</v>
      </c>
      <c r="F12" s="193">
        <v>4</v>
      </c>
      <c r="G12" s="193">
        <f t="shared" si="0"/>
        <v>8</v>
      </c>
      <c r="H12" s="681" t="s">
        <v>3634</v>
      </c>
      <c r="I12" s="177"/>
      <c r="J12" s="1061">
        <f t="shared" si="1"/>
        <v>0</v>
      </c>
      <c r="K12" s="202"/>
      <c r="L12" s="144"/>
      <c r="M12" s="144"/>
    </row>
    <row r="13" spans="1:13" s="192" customFormat="1" ht="12.75" x14ac:dyDescent="0.25">
      <c r="A13" s="1049" t="s">
        <v>494</v>
      </c>
      <c r="B13" s="193" t="s">
        <v>1281</v>
      </c>
      <c r="C13" s="193" t="s">
        <v>1274</v>
      </c>
      <c r="D13" s="175" t="s">
        <v>1209</v>
      </c>
      <c r="E13" s="193">
        <v>2</v>
      </c>
      <c r="F13" s="193">
        <v>4</v>
      </c>
      <c r="G13" s="193">
        <f t="shared" si="0"/>
        <v>8</v>
      </c>
      <c r="H13" s="681" t="s">
        <v>3634</v>
      </c>
      <c r="I13" s="177"/>
      <c r="J13" s="1061">
        <f t="shared" si="1"/>
        <v>0</v>
      </c>
      <c r="K13" s="202"/>
      <c r="L13" s="144"/>
      <c r="M13" s="144"/>
    </row>
    <row r="14" spans="1:13" s="192" customFormat="1" ht="12.75" x14ac:dyDescent="0.25">
      <c r="A14" s="1049" t="s">
        <v>495</v>
      </c>
      <c r="B14" s="193" t="s">
        <v>1282</v>
      </c>
      <c r="C14" s="193" t="s">
        <v>1274</v>
      </c>
      <c r="D14" s="195" t="s">
        <v>434</v>
      </c>
      <c r="E14" s="193">
        <v>2</v>
      </c>
      <c r="F14" s="193">
        <v>4</v>
      </c>
      <c r="G14" s="193">
        <f t="shared" si="0"/>
        <v>8</v>
      </c>
      <c r="H14" s="681" t="s">
        <v>3634</v>
      </c>
      <c r="I14" s="177"/>
      <c r="J14" s="1061">
        <f t="shared" si="1"/>
        <v>0</v>
      </c>
      <c r="K14" s="202"/>
      <c r="L14" s="144"/>
      <c r="M14" s="144"/>
    </row>
    <row r="15" spans="1:13" s="192" customFormat="1" ht="12.75" x14ac:dyDescent="0.25">
      <c r="A15" s="1049" t="s">
        <v>496</v>
      </c>
      <c r="B15" s="193" t="s">
        <v>1283</v>
      </c>
      <c r="C15" s="193" t="s">
        <v>1274</v>
      </c>
      <c r="D15" s="195" t="s">
        <v>1210</v>
      </c>
      <c r="E15" s="193">
        <v>2</v>
      </c>
      <c r="F15" s="193">
        <v>4</v>
      </c>
      <c r="G15" s="193">
        <f t="shared" si="0"/>
        <v>8</v>
      </c>
      <c r="H15" s="681" t="s">
        <v>3634</v>
      </c>
      <c r="I15" s="177"/>
      <c r="J15" s="1061">
        <f t="shared" si="1"/>
        <v>0</v>
      </c>
      <c r="K15" s="202"/>
      <c r="L15" s="144"/>
      <c r="M15" s="144"/>
    </row>
    <row r="16" spans="1:13" s="192" customFormat="1" ht="12.75" x14ac:dyDescent="0.25">
      <c r="A16" s="1049" t="s">
        <v>497</v>
      </c>
      <c r="B16" s="193" t="s">
        <v>1284</v>
      </c>
      <c r="C16" s="193" t="s">
        <v>1274</v>
      </c>
      <c r="D16" s="194" t="s">
        <v>315</v>
      </c>
      <c r="E16" s="193">
        <v>2</v>
      </c>
      <c r="F16" s="193">
        <v>4</v>
      </c>
      <c r="G16" s="193">
        <f t="shared" si="0"/>
        <v>8</v>
      </c>
      <c r="H16" s="681" t="s">
        <v>3634</v>
      </c>
      <c r="I16" s="177"/>
      <c r="J16" s="1061">
        <f t="shared" si="1"/>
        <v>0</v>
      </c>
      <c r="K16" s="202"/>
      <c r="L16" s="144"/>
      <c r="M16" s="144"/>
    </row>
    <row r="17" spans="1:13" s="192" customFormat="1" ht="12.75" x14ac:dyDescent="0.25">
      <c r="A17" s="1049" t="s">
        <v>498</v>
      </c>
      <c r="B17" s="193" t="s">
        <v>1285</v>
      </c>
      <c r="C17" s="193" t="s">
        <v>1274</v>
      </c>
      <c r="D17" s="195" t="s">
        <v>1211</v>
      </c>
      <c r="E17" s="193">
        <v>2</v>
      </c>
      <c r="F17" s="193">
        <v>4</v>
      </c>
      <c r="G17" s="193">
        <f t="shared" si="0"/>
        <v>8</v>
      </c>
      <c r="H17" s="681" t="s">
        <v>3634</v>
      </c>
      <c r="I17" s="177"/>
      <c r="J17" s="1061">
        <f t="shared" si="1"/>
        <v>0</v>
      </c>
      <c r="K17" s="202"/>
      <c r="L17" s="144"/>
      <c r="M17" s="144"/>
    </row>
    <row r="18" spans="1:13" s="192" customFormat="1" ht="12.75" x14ac:dyDescent="0.25">
      <c r="A18" s="1049" t="s">
        <v>499</v>
      </c>
      <c r="B18" s="193" t="s">
        <v>1286</v>
      </c>
      <c r="C18" s="193" t="s">
        <v>1274</v>
      </c>
      <c r="D18" s="195" t="s">
        <v>1287</v>
      </c>
      <c r="E18" s="193">
        <v>2</v>
      </c>
      <c r="F18" s="193">
        <v>4</v>
      </c>
      <c r="G18" s="193">
        <f t="shared" si="0"/>
        <v>8</v>
      </c>
      <c r="H18" s="681" t="s">
        <v>3634</v>
      </c>
      <c r="I18" s="177"/>
      <c r="J18" s="1061">
        <f t="shared" si="1"/>
        <v>0</v>
      </c>
      <c r="K18" s="202"/>
      <c r="L18" s="144"/>
      <c r="M18" s="144"/>
    </row>
    <row r="19" spans="1:13" s="192" customFormat="1" ht="12.75" x14ac:dyDescent="0.25">
      <c r="A19" s="1049" t="s">
        <v>500</v>
      </c>
      <c r="B19" s="193" t="s">
        <v>1288</v>
      </c>
      <c r="C19" s="193" t="s">
        <v>1274</v>
      </c>
      <c r="D19" s="195" t="s">
        <v>797</v>
      </c>
      <c r="E19" s="193">
        <v>2</v>
      </c>
      <c r="F19" s="193">
        <v>4</v>
      </c>
      <c r="G19" s="193">
        <f t="shared" si="0"/>
        <v>8</v>
      </c>
      <c r="H19" s="681" t="s">
        <v>3634</v>
      </c>
      <c r="I19" s="177"/>
      <c r="J19" s="1061">
        <f t="shared" si="1"/>
        <v>0</v>
      </c>
      <c r="K19" s="202"/>
      <c r="L19" s="144"/>
      <c r="M19" s="144"/>
    </row>
    <row r="20" spans="1:13" s="192" customFormat="1" ht="13.5" thickBot="1" x14ac:dyDescent="0.3">
      <c r="A20" s="1052" t="s">
        <v>501</v>
      </c>
      <c r="B20" s="1053" t="s">
        <v>1289</v>
      </c>
      <c r="C20" s="1053" t="s">
        <v>1274</v>
      </c>
      <c r="D20" s="1058" t="s">
        <v>1189</v>
      </c>
      <c r="E20" s="1053">
        <v>0.25</v>
      </c>
      <c r="F20" s="1053">
        <v>4</v>
      </c>
      <c r="G20" s="1053">
        <f t="shared" si="0"/>
        <v>1</v>
      </c>
      <c r="H20" s="711"/>
      <c r="I20" s="712"/>
      <c r="J20" s="1064">
        <f t="shared" si="1"/>
        <v>0</v>
      </c>
      <c r="K20" s="202"/>
      <c r="L20" s="144"/>
      <c r="M20" s="144"/>
    </row>
    <row r="21" spans="1:13" s="192" customFormat="1" ht="13.5" thickBot="1" x14ac:dyDescent="0.3">
      <c r="D21" s="139"/>
      <c r="E21" s="197"/>
      <c r="F21" s="197"/>
      <c r="G21" s="205"/>
      <c r="H21" s="205"/>
      <c r="I21" s="1055" t="s">
        <v>76</v>
      </c>
      <c r="J21" s="1056">
        <f>SUM(J9:J20)</f>
        <v>0</v>
      </c>
      <c r="K21" s="206"/>
      <c r="L21" s="155"/>
      <c r="M21" s="155"/>
    </row>
    <row r="22" spans="1:13" ht="15" customHeight="1" x14ac:dyDescent="0.25">
      <c r="A22" s="207"/>
      <c r="B22" s="207"/>
      <c r="C22" s="207"/>
      <c r="D22" s="208"/>
      <c r="E22" s="207"/>
      <c r="F22" s="207"/>
      <c r="G22" s="209"/>
      <c r="H22" s="209"/>
      <c r="I22" s="207"/>
      <c r="J22" s="207"/>
    </row>
    <row r="23" spans="1:13" ht="15" customHeight="1" x14ac:dyDescent="0.25">
      <c r="A23" s="207"/>
      <c r="B23" s="207"/>
      <c r="C23" s="207"/>
      <c r="D23" s="190"/>
      <c r="E23" s="207"/>
      <c r="F23" s="207"/>
      <c r="G23" s="209"/>
      <c r="H23" s="209"/>
      <c r="I23" s="207"/>
      <c r="J23" s="207"/>
    </row>
    <row r="24" spans="1:13" ht="15" customHeight="1" x14ac:dyDescent="0.25">
      <c r="A24" s="207"/>
      <c r="B24" s="207"/>
      <c r="C24" s="207"/>
      <c r="D24" s="190"/>
      <c r="E24" s="207"/>
      <c r="F24" s="207"/>
      <c r="G24" s="209"/>
      <c r="H24" s="209"/>
      <c r="I24" s="207"/>
      <c r="J24" s="207"/>
    </row>
    <row r="25" spans="1:13" ht="15" customHeight="1" x14ac:dyDescent="0.25">
      <c r="A25" s="207"/>
      <c r="B25" s="207"/>
      <c r="C25" s="207"/>
      <c r="D25" s="190"/>
      <c r="E25" s="207"/>
      <c r="F25" s="207"/>
      <c r="G25" s="209"/>
      <c r="H25" s="209"/>
      <c r="I25" s="207"/>
      <c r="J25" s="207"/>
    </row>
    <row r="26" spans="1:13" ht="15" customHeight="1" x14ac:dyDescent="0.25">
      <c r="A26" s="207"/>
      <c r="B26" s="207"/>
      <c r="C26" s="207"/>
      <c r="D26" s="190"/>
      <c r="E26" s="207"/>
      <c r="F26" s="207"/>
      <c r="G26" s="209"/>
      <c r="H26" s="209"/>
      <c r="I26" s="207"/>
      <c r="J26" s="207"/>
    </row>
    <row r="27" spans="1:13" ht="15" customHeight="1" x14ac:dyDescent="0.25">
      <c r="A27" s="207"/>
      <c r="B27" s="207"/>
      <c r="C27" s="207"/>
      <c r="D27" s="190"/>
      <c r="E27" s="207"/>
      <c r="F27" s="207"/>
      <c r="G27" s="209"/>
      <c r="H27" s="209"/>
      <c r="I27" s="207"/>
      <c r="J27" s="207"/>
    </row>
    <row r="28" spans="1:13" ht="15" customHeight="1" x14ac:dyDescent="0.25">
      <c r="A28" s="207"/>
      <c r="B28" s="207"/>
      <c r="C28" s="207"/>
      <c r="D28" s="190"/>
      <c r="E28" s="207"/>
      <c r="F28" s="207"/>
      <c r="G28" s="209"/>
      <c r="H28" s="209"/>
      <c r="I28" s="207"/>
      <c r="J28" s="207"/>
    </row>
    <row r="29" spans="1:13" ht="15" customHeight="1" x14ac:dyDescent="0.25">
      <c r="A29" s="207"/>
      <c r="B29" s="207"/>
      <c r="C29" s="207"/>
      <c r="D29" s="190"/>
      <c r="E29" s="207"/>
      <c r="F29" s="207"/>
      <c r="G29" s="209"/>
      <c r="H29" s="209"/>
      <c r="I29" s="207"/>
      <c r="J29" s="207"/>
    </row>
    <row r="30" spans="1:13" ht="15" customHeight="1" x14ac:dyDescent="0.25">
      <c r="A30" s="207"/>
      <c r="B30" s="207"/>
      <c r="C30" s="207"/>
      <c r="D30" s="208"/>
      <c r="E30" s="207"/>
      <c r="F30" s="207"/>
      <c r="G30" s="209"/>
      <c r="H30" s="209"/>
      <c r="I30" s="207"/>
      <c r="J30" s="207"/>
    </row>
    <row r="31" spans="1:13" ht="15" customHeight="1" x14ac:dyDescent="0.25">
      <c r="A31" s="207"/>
      <c r="B31" s="207"/>
      <c r="C31" s="207"/>
      <c r="D31" s="208"/>
      <c r="E31" s="207"/>
      <c r="F31" s="207"/>
      <c r="G31" s="209"/>
      <c r="H31" s="209"/>
      <c r="I31" s="207"/>
      <c r="J31" s="207"/>
    </row>
    <row r="32" spans="1:13" ht="15" customHeight="1" x14ac:dyDescent="0.25">
      <c r="A32" s="207"/>
      <c r="B32" s="207"/>
      <c r="C32" s="207"/>
      <c r="D32" s="208"/>
      <c r="E32" s="207"/>
      <c r="F32" s="207"/>
      <c r="G32" s="209"/>
      <c r="H32" s="209"/>
      <c r="I32" s="207"/>
      <c r="J32" s="207"/>
    </row>
    <row r="33" spans="1:10" ht="15" customHeight="1" x14ac:dyDescent="0.25">
      <c r="A33" s="207"/>
      <c r="B33" s="207"/>
      <c r="C33" s="207"/>
      <c r="D33" s="190"/>
      <c r="E33" s="207"/>
      <c r="F33" s="207"/>
      <c r="G33" s="209"/>
      <c r="H33" s="209"/>
      <c r="I33" s="207"/>
      <c r="J33" s="207"/>
    </row>
    <row r="34" spans="1:10" x14ac:dyDescent="0.25">
      <c r="A34" s="207"/>
      <c r="B34" s="207"/>
      <c r="C34" s="207"/>
      <c r="D34" s="208"/>
      <c r="E34" s="207"/>
      <c r="F34" s="207"/>
      <c r="G34" s="209"/>
      <c r="H34" s="209"/>
      <c r="I34" s="207"/>
      <c r="J34" s="207"/>
    </row>
    <row r="35" spans="1:10" x14ac:dyDescent="0.25">
      <c r="A35" s="207"/>
      <c r="B35" s="207"/>
      <c r="C35" s="207"/>
      <c r="D35" s="208"/>
      <c r="E35" s="207"/>
      <c r="F35" s="207"/>
      <c r="G35" s="209"/>
      <c r="H35" s="209"/>
      <c r="I35" s="207"/>
      <c r="J35" s="207"/>
    </row>
    <row r="36" spans="1:10" x14ac:dyDescent="0.25">
      <c r="A36" s="207"/>
      <c r="B36" s="207"/>
      <c r="C36" s="207"/>
      <c r="D36" s="208"/>
      <c r="E36" s="207"/>
      <c r="F36" s="207"/>
      <c r="G36" s="209"/>
      <c r="H36" s="209"/>
      <c r="I36" s="207"/>
      <c r="J36" s="207"/>
    </row>
    <row r="37" spans="1:10" x14ac:dyDescent="0.25">
      <c r="A37" s="207"/>
      <c r="B37" s="207"/>
      <c r="C37" s="207"/>
      <c r="D37" s="208"/>
      <c r="E37" s="207"/>
      <c r="F37" s="207"/>
      <c r="G37" s="209"/>
      <c r="H37" s="209"/>
      <c r="I37" s="207"/>
      <c r="J37" s="207"/>
    </row>
    <row r="38" spans="1:10" x14ac:dyDescent="0.25">
      <c r="A38" s="207"/>
      <c r="B38" s="207"/>
      <c r="C38" s="207"/>
      <c r="D38" s="208"/>
      <c r="E38" s="207"/>
      <c r="F38" s="207"/>
      <c r="G38" s="209"/>
      <c r="H38" s="209"/>
      <c r="I38" s="207"/>
      <c r="J38" s="207"/>
    </row>
    <row r="39" spans="1:10" x14ac:dyDescent="0.25">
      <c r="A39" s="207"/>
      <c r="B39" s="207"/>
      <c r="C39" s="207"/>
      <c r="D39" s="190"/>
      <c r="E39" s="207"/>
      <c r="F39" s="207"/>
      <c r="G39" s="209"/>
      <c r="H39" s="209"/>
      <c r="I39" s="207"/>
      <c r="J39" s="207"/>
    </row>
    <row r="40" spans="1:10" x14ac:dyDescent="0.25">
      <c r="A40" s="207"/>
      <c r="B40" s="207"/>
      <c r="C40" s="207"/>
      <c r="D40" s="208"/>
      <c r="E40" s="207"/>
      <c r="F40" s="207"/>
      <c r="G40" s="209"/>
      <c r="H40" s="209"/>
      <c r="I40" s="207"/>
      <c r="J40" s="207"/>
    </row>
    <row r="41" spans="1:10" x14ac:dyDescent="0.25">
      <c r="A41" s="207"/>
      <c r="B41" s="207"/>
      <c r="C41" s="207"/>
      <c r="D41" s="210"/>
      <c r="E41" s="207"/>
      <c r="F41" s="207"/>
      <c r="G41" s="211"/>
      <c r="H41" s="209"/>
      <c r="I41" s="207"/>
      <c r="J41" s="207"/>
    </row>
    <row r="42" spans="1:10" x14ac:dyDescent="0.25">
      <c r="A42" s="207"/>
      <c r="B42" s="207"/>
      <c r="C42" s="207"/>
      <c r="D42" s="208"/>
      <c r="E42" s="207"/>
      <c r="F42" s="207"/>
      <c r="G42" s="209"/>
      <c r="H42" s="209"/>
      <c r="I42" s="207"/>
      <c r="J42" s="207"/>
    </row>
    <row r="43" spans="1:10" x14ac:dyDescent="0.25">
      <c r="A43" s="207"/>
      <c r="B43" s="207"/>
      <c r="C43" s="207"/>
      <c r="D43" s="190"/>
      <c r="E43" s="207"/>
      <c r="F43" s="207"/>
      <c r="G43" s="209"/>
      <c r="H43" s="209"/>
      <c r="I43" s="207"/>
      <c r="J43" s="207"/>
    </row>
    <row r="44" spans="1:10" x14ac:dyDescent="0.25">
      <c r="A44" s="207"/>
      <c r="B44" s="207"/>
      <c r="C44" s="207"/>
      <c r="D44" s="208"/>
      <c r="E44" s="207"/>
      <c r="F44" s="207"/>
      <c r="G44" s="209"/>
      <c r="H44" s="209"/>
      <c r="I44" s="207"/>
      <c r="J44" s="207"/>
    </row>
    <row r="45" spans="1:10" x14ac:dyDescent="0.25">
      <c r="A45" s="207"/>
      <c r="B45" s="207"/>
      <c r="C45" s="207"/>
      <c r="D45" s="208"/>
      <c r="E45" s="207"/>
      <c r="F45" s="207"/>
      <c r="G45" s="209"/>
      <c r="H45" s="209"/>
      <c r="I45" s="207"/>
      <c r="J45" s="207"/>
    </row>
    <row r="46" spans="1:10" x14ac:dyDescent="0.25">
      <c r="D46" s="1470"/>
    </row>
    <row r="47" spans="1:10" x14ac:dyDescent="0.25">
      <c r="D47" s="1470"/>
    </row>
    <row r="48" spans="1:10" x14ac:dyDescent="0.25">
      <c r="D48" s="1470"/>
    </row>
    <row r="49" spans="4:4" x14ac:dyDescent="0.25">
      <c r="D49" s="1470"/>
    </row>
    <row r="50" spans="4:4" x14ac:dyDescent="0.25">
      <c r="D50" s="133"/>
    </row>
    <row r="51" spans="4:4" x14ac:dyDescent="0.25">
      <c r="D51" s="133"/>
    </row>
    <row r="52" spans="4:4" x14ac:dyDescent="0.25">
      <c r="D52" s="133"/>
    </row>
    <row r="53" spans="4:4" x14ac:dyDescent="0.25">
      <c r="D53" s="133"/>
    </row>
    <row r="54" spans="4:4" x14ac:dyDescent="0.25">
      <c r="D54" s="133"/>
    </row>
    <row r="55" spans="4:4" x14ac:dyDescent="0.25">
      <c r="D55" s="1470"/>
    </row>
    <row r="56" spans="4:4" x14ac:dyDescent="0.25">
      <c r="D56" s="1470"/>
    </row>
  </sheetData>
  <sheetProtection algorithmName="SHA-512" hashValue="y6p13HdCzjWlNOKazqkRdaItPTQdsmRdAxS98upM1vKR0OIoIb1VhRn3k8rWzjscJDH6iN8/oSkxU7H7SlSR+A==" saltValue="KwAm8p4+n7HLtrguWBmPpw==" spinCount="100000" sheet="1" objects="1" scenarios="1" sort="0" autoFilter="0" pivotTables="0"/>
  <mergeCells count="8">
    <mergeCell ref="I6:J6"/>
    <mergeCell ref="I7:J7"/>
    <mergeCell ref="I8:J8"/>
    <mergeCell ref="A1:D1"/>
    <mergeCell ref="E1:J1"/>
    <mergeCell ref="A2:J2"/>
    <mergeCell ref="A3:J3"/>
    <mergeCell ref="A4:J4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6">
    <tabColor rgb="FFFF0000"/>
    <pageSetUpPr fitToPage="1"/>
  </sheetPr>
  <dimension ref="A1:N38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91" customWidth="1"/>
    <col min="2" max="2" width="10.7109375" style="191" customWidth="1"/>
    <col min="3" max="3" width="12.7109375" style="191" customWidth="1"/>
    <col min="4" max="4" width="70.7109375" style="191" customWidth="1"/>
    <col min="5" max="6" width="8.7109375" style="198" customWidth="1"/>
    <col min="7" max="7" width="13.7109375" style="213" customWidth="1"/>
    <col min="8" max="8" width="15.7109375" style="213" customWidth="1"/>
    <col min="9" max="9" width="14.7109375" style="191" customWidth="1"/>
    <col min="10" max="10" width="15.7109375" style="191" customWidth="1"/>
    <col min="11" max="11" width="10.42578125" style="191" customWidth="1"/>
    <col min="12" max="12" width="16.85546875" style="191" customWidth="1"/>
    <col min="13" max="13" width="17.7109375" style="191" customWidth="1"/>
    <col min="14" max="14" width="12.7109375" style="191" bestFit="1" customWidth="1"/>
    <col min="15" max="16384" width="9.140625" style="191"/>
  </cols>
  <sheetData>
    <row r="1" spans="1:14" ht="54" customHeight="1" x14ac:dyDescent="0.25">
      <c r="A1" s="1790"/>
      <c r="B1" s="1790"/>
      <c r="C1" s="1791"/>
      <c r="D1" s="1791"/>
      <c r="E1" s="1768" t="s">
        <v>2775</v>
      </c>
      <c r="F1" s="1768"/>
      <c r="G1" s="1768"/>
      <c r="H1" s="1768"/>
      <c r="I1" s="1768"/>
      <c r="J1" s="1768"/>
      <c r="L1" s="1473"/>
      <c r="M1" s="1473"/>
    </row>
    <row r="2" spans="1:14" ht="15.75" customHeight="1" x14ac:dyDescent="0.25">
      <c r="A2" s="1540" t="s">
        <v>1245</v>
      </c>
      <c r="B2" s="1540"/>
      <c r="C2" s="1540"/>
      <c r="D2" s="1540"/>
      <c r="E2" s="1540"/>
      <c r="F2" s="1540"/>
      <c r="G2" s="1540"/>
      <c r="H2" s="1540"/>
      <c r="I2" s="1540"/>
      <c r="J2" s="1540"/>
      <c r="L2" s="1473"/>
      <c r="M2" s="1473"/>
    </row>
    <row r="3" spans="1:14" ht="15.75" customHeight="1" x14ac:dyDescent="0.25">
      <c r="A3" s="1540" t="s">
        <v>1290</v>
      </c>
      <c r="B3" s="1540"/>
      <c r="C3" s="1540"/>
      <c r="D3" s="1540"/>
      <c r="E3" s="1540"/>
      <c r="F3" s="1540"/>
      <c r="G3" s="1540"/>
      <c r="H3" s="1540"/>
      <c r="I3" s="1540"/>
      <c r="J3" s="1540"/>
      <c r="K3" s="159"/>
      <c r="L3" s="1473"/>
      <c r="M3" s="1473"/>
    </row>
    <row r="4" spans="1:14" ht="15" customHeight="1" thickBot="1" x14ac:dyDescent="0.3">
      <c r="A4" s="1787"/>
      <c r="B4" s="1787"/>
      <c r="C4" s="1787"/>
      <c r="D4" s="1787"/>
      <c r="E4" s="1787"/>
      <c r="F4" s="1787"/>
      <c r="G4" s="1787"/>
      <c r="H4" s="1787"/>
      <c r="I4" s="1787"/>
      <c r="J4" s="1787"/>
      <c r="L4" s="1473"/>
      <c r="M4" s="1473"/>
    </row>
    <row r="5" spans="1:14" s="192" customFormat="1" ht="60" customHeight="1" thickBot="1" x14ac:dyDescent="0.3">
      <c r="A5" s="1323" t="s">
        <v>486</v>
      </c>
      <c r="B5" s="1324" t="s">
        <v>0</v>
      </c>
      <c r="C5" s="1325" t="s">
        <v>1</v>
      </c>
      <c r="D5" s="1324" t="s">
        <v>2</v>
      </c>
      <c r="E5" s="1326" t="s">
        <v>2726</v>
      </c>
      <c r="F5" s="1326" t="s">
        <v>760</v>
      </c>
      <c r="G5" s="1326" t="s">
        <v>761</v>
      </c>
      <c r="H5" s="1326" t="s">
        <v>762</v>
      </c>
      <c r="I5" s="1327" t="s">
        <v>4409</v>
      </c>
      <c r="J5" s="1328" t="s">
        <v>4410</v>
      </c>
      <c r="K5" s="104"/>
      <c r="L5" s="1473"/>
      <c r="M5" s="1473"/>
    </row>
    <row r="6" spans="1:14" s="192" customFormat="1" x14ac:dyDescent="0.25">
      <c r="A6" s="1057" t="s">
        <v>487</v>
      </c>
      <c r="B6" s="199" t="s">
        <v>1291</v>
      </c>
      <c r="C6" s="199" t="s">
        <v>1292</v>
      </c>
      <c r="D6" s="239" t="s">
        <v>1293</v>
      </c>
      <c r="E6" s="199">
        <v>2</v>
      </c>
      <c r="F6" s="199">
        <v>8</v>
      </c>
      <c r="G6" s="257">
        <f>F6*E6</f>
        <v>16</v>
      </c>
      <c r="H6" s="685" t="s">
        <v>3634</v>
      </c>
      <c r="I6" s="173"/>
      <c r="J6" s="1061">
        <f>ROUND(I6,2)*G6</f>
        <v>0</v>
      </c>
      <c r="K6" s="202"/>
      <c r="L6" s="1473"/>
      <c r="M6" s="1473"/>
    </row>
    <row r="7" spans="1:14" s="192" customFormat="1" x14ac:dyDescent="0.25">
      <c r="A7" s="1049" t="s">
        <v>488</v>
      </c>
      <c r="B7" s="193" t="s">
        <v>1294</v>
      </c>
      <c r="C7" s="193" t="s">
        <v>1292</v>
      </c>
      <c r="D7" s="194" t="s">
        <v>1295</v>
      </c>
      <c r="E7" s="193">
        <v>2</v>
      </c>
      <c r="F7" s="193">
        <v>8</v>
      </c>
      <c r="G7" s="258">
        <f t="shared" ref="G7:G11" si="0">F7*E7</f>
        <v>16</v>
      </c>
      <c r="H7" s="686" t="s">
        <v>3634</v>
      </c>
      <c r="I7" s="173"/>
      <c r="J7" s="1061">
        <f t="shared" ref="J7:J11" si="1">ROUND(I7,2)*G7</f>
        <v>0</v>
      </c>
      <c r="K7" s="202"/>
      <c r="L7" s="1473"/>
      <c r="M7" s="1473"/>
    </row>
    <row r="8" spans="1:14" s="192" customFormat="1" x14ac:dyDescent="0.25">
      <c r="A8" s="1049" t="s">
        <v>489</v>
      </c>
      <c r="B8" s="193" t="s">
        <v>1296</v>
      </c>
      <c r="C8" s="193" t="s">
        <v>1292</v>
      </c>
      <c r="D8" s="195" t="s">
        <v>768</v>
      </c>
      <c r="E8" s="193">
        <v>2</v>
      </c>
      <c r="F8" s="193">
        <v>8</v>
      </c>
      <c r="G8" s="258">
        <f t="shared" si="0"/>
        <v>16</v>
      </c>
      <c r="H8" s="686" t="s">
        <v>3634</v>
      </c>
      <c r="I8" s="173"/>
      <c r="J8" s="1061">
        <f t="shared" si="1"/>
        <v>0</v>
      </c>
      <c r="K8" s="202"/>
      <c r="L8" s="1473"/>
      <c r="M8" s="1473"/>
    </row>
    <row r="9" spans="1:14" s="192" customFormat="1" x14ac:dyDescent="0.25">
      <c r="A9" s="1049" t="s">
        <v>490</v>
      </c>
      <c r="B9" s="193" t="s">
        <v>1297</v>
      </c>
      <c r="C9" s="193" t="s">
        <v>1292</v>
      </c>
      <c r="D9" s="195" t="s">
        <v>1029</v>
      </c>
      <c r="E9" s="193">
        <v>2</v>
      </c>
      <c r="F9" s="193">
        <v>8</v>
      </c>
      <c r="G9" s="258">
        <f t="shared" si="0"/>
        <v>16</v>
      </c>
      <c r="H9" s="686" t="s">
        <v>3634</v>
      </c>
      <c r="I9" s="173"/>
      <c r="J9" s="1061">
        <f t="shared" si="1"/>
        <v>0</v>
      </c>
      <c r="K9" s="202"/>
      <c r="L9" s="1473"/>
      <c r="M9" s="1473"/>
    </row>
    <row r="10" spans="1:14" s="192" customFormat="1" ht="12.75" x14ac:dyDescent="0.25">
      <c r="A10" s="1049" t="s">
        <v>491</v>
      </c>
      <c r="B10" s="193" t="s">
        <v>1298</v>
      </c>
      <c r="C10" s="193" t="s">
        <v>1292</v>
      </c>
      <c r="D10" s="195" t="s">
        <v>1299</v>
      </c>
      <c r="E10" s="193">
        <v>2</v>
      </c>
      <c r="F10" s="193">
        <v>8</v>
      </c>
      <c r="G10" s="258">
        <f t="shared" si="0"/>
        <v>16</v>
      </c>
      <c r="H10" s="686" t="s">
        <v>3634</v>
      </c>
      <c r="I10" s="173"/>
      <c r="J10" s="1061">
        <f t="shared" si="1"/>
        <v>0</v>
      </c>
      <c r="K10" s="202"/>
      <c r="L10" s="144"/>
      <c r="M10" s="144"/>
    </row>
    <row r="11" spans="1:14" s="192" customFormat="1" ht="12.75" x14ac:dyDescent="0.25">
      <c r="A11" s="1049" t="s">
        <v>492</v>
      </c>
      <c r="B11" s="193" t="s">
        <v>1300</v>
      </c>
      <c r="C11" s="193" t="s">
        <v>1292</v>
      </c>
      <c r="D11" s="195" t="s">
        <v>797</v>
      </c>
      <c r="E11" s="193">
        <v>2</v>
      </c>
      <c r="F11" s="193">
        <v>8</v>
      </c>
      <c r="G11" s="258">
        <f t="shared" si="0"/>
        <v>16</v>
      </c>
      <c r="H11" s="686" t="s">
        <v>3634</v>
      </c>
      <c r="I11" s="173"/>
      <c r="J11" s="1061">
        <f t="shared" si="1"/>
        <v>0</v>
      </c>
      <c r="K11" s="202"/>
      <c r="L11" s="144"/>
      <c r="M11" s="144"/>
    </row>
    <row r="12" spans="1:14" s="192" customFormat="1" ht="12.75" x14ac:dyDescent="0.25">
      <c r="A12" s="1049" t="s">
        <v>493</v>
      </c>
      <c r="B12" s="193" t="s">
        <v>1301</v>
      </c>
      <c r="C12" s="193" t="s">
        <v>1292</v>
      </c>
      <c r="D12" s="195" t="s">
        <v>3557</v>
      </c>
      <c r="E12" s="193">
        <v>2</v>
      </c>
      <c r="F12" s="193">
        <v>8</v>
      </c>
      <c r="G12" s="193">
        <f t="shared" ref="G12:G13" si="2">F12*E12</f>
        <v>16</v>
      </c>
      <c r="H12" s="686" t="s">
        <v>3634</v>
      </c>
      <c r="I12" s="173"/>
      <c r="J12" s="1061">
        <f t="shared" ref="J12" si="3">ROUND(I12,2)*G12</f>
        <v>0</v>
      </c>
      <c r="K12" s="202"/>
      <c r="L12" s="144"/>
      <c r="M12" s="144"/>
    </row>
    <row r="13" spans="1:14" s="192" customFormat="1" ht="13.5" thickBot="1" x14ac:dyDescent="0.3">
      <c r="A13" s="1052" t="s">
        <v>494</v>
      </c>
      <c r="B13" s="1053" t="s">
        <v>4223</v>
      </c>
      <c r="C13" s="1053" t="s">
        <v>1292</v>
      </c>
      <c r="D13" s="1058" t="s">
        <v>1189</v>
      </c>
      <c r="E13" s="1053">
        <v>0.25</v>
      </c>
      <c r="F13" s="1053">
        <v>8</v>
      </c>
      <c r="G13" s="1053">
        <f t="shared" si="2"/>
        <v>2</v>
      </c>
      <c r="H13" s="711"/>
      <c r="I13" s="1066"/>
      <c r="J13" s="1064">
        <f>ROUND(I13,2)*G13</f>
        <v>0</v>
      </c>
      <c r="K13" s="202"/>
      <c r="L13" s="144"/>
      <c r="M13" s="144"/>
    </row>
    <row r="14" spans="1:14" s="192" customFormat="1" ht="13.5" thickBot="1" x14ac:dyDescent="0.3">
      <c r="E14" s="197"/>
      <c r="F14" s="197"/>
      <c r="G14" s="205"/>
      <c r="H14" s="205"/>
      <c r="I14" s="1055" t="s">
        <v>76</v>
      </c>
      <c r="J14" s="1056">
        <f>SUM(J6:J13)</f>
        <v>0</v>
      </c>
      <c r="K14" s="206"/>
      <c r="L14" s="155"/>
      <c r="M14" s="155"/>
      <c r="N14" s="203"/>
    </row>
    <row r="15" spans="1:14" ht="15" customHeight="1" x14ac:dyDescent="0.25">
      <c r="M15" s="220"/>
    </row>
    <row r="16" spans="1:14" ht="15" customHeight="1" x14ac:dyDescent="0.25">
      <c r="D16" s="1470"/>
      <c r="E16" s="191"/>
      <c r="F16" s="191"/>
    </row>
    <row r="17" spans="4:6" ht="15" customHeight="1" x14ac:dyDescent="0.25">
      <c r="D17" s="1470"/>
      <c r="E17" s="191"/>
      <c r="F17" s="191"/>
    </row>
    <row r="18" spans="4:6" x14ac:dyDescent="0.25">
      <c r="D18" s="1470"/>
      <c r="E18" s="191"/>
      <c r="F18" s="191"/>
    </row>
    <row r="19" spans="4:6" x14ac:dyDescent="0.25">
      <c r="D19" s="1470"/>
      <c r="E19" s="191"/>
      <c r="F19" s="191"/>
    </row>
    <row r="20" spans="4:6" x14ac:dyDescent="0.25">
      <c r="D20" s="1470"/>
      <c r="E20" s="191"/>
      <c r="F20" s="191"/>
    </row>
    <row r="21" spans="4:6" x14ac:dyDescent="0.25">
      <c r="D21" s="1470"/>
      <c r="E21" s="191"/>
      <c r="F21" s="191"/>
    </row>
    <row r="22" spans="4:6" x14ac:dyDescent="0.25">
      <c r="D22" s="163"/>
      <c r="E22" s="191"/>
      <c r="F22" s="191"/>
    </row>
    <row r="23" spans="4:6" x14ac:dyDescent="0.25">
      <c r="D23" s="1469"/>
      <c r="E23" s="191"/>
      <c r="F23" s="191"/>
    </row>
    <row r="24" spans="4:6" x14ac:dyDescent="0.25">
      <c r="D24" s="1475"/>
      <c r="E24" s="191"/>
      <c r="F24" s="191"/>
    </row>
    <row r="25" spans="4:6" x14ac:dyDescent="0.25">
      <c r="D25" s="1470"/>
      <c r="E25" s="191"/>
      <c r="F25" s="191"/>
    </row>
    <row r="26" spans="4:6" x14ac:dyDescent="0.25">
      <c r="D26" s="1470"/>
      <c r="E26" s="191"/>
      <c r="F26" s="191"/>
    </row>
    <row r="27" spans="4:6" x14ac:dyDescent="0.25">
      <c r="D27" s="1470"/>
      <c r="E27" s="191"/>
      <c r="F27" s="191"/>
    </row>
    <row r="28" spans="4:6" x14ac:dyDescent="0.25">
      <c r="D28" s="1470"/>
      <c r="E28" s="191"/>
      <c r="F28" s="191"/>
    </row>
    <row r="29" spans="4:6" x14ac:dyDescent="0.25">
      <c r="D29" s="1470"/>
      <c r="E29" s="191"/>
      <c r="F29" s="191"/>
    </row>
    <row r="30" spans="4:6" x14ac:dyDescent="0.25">
      <c r="D30" s="1470"/>
      <c r="E30" s="191"/>
      <c r="F30" s="191"/>
    </row>
    <row r="31" spans="4:6" x14ac:dyDescent="0.25">
      <c r="D31" s="1470"/>
      <c r="E31" s="191"/>
      <c r="F31" s="191"/>
    </row>
    <row r="32" spans="4:6" x14ac:dyDescent="0.25">
      <c r="D32" s="133"/>
      <c r="E32" s="191"/>
      <c r="F32" s="191"/>
    </row>
    <row r="33" spans="4:6" x14ac:dyDescent="0.25">
      <c r="D33" s="133"/>
      <c r="E33" s="191"/>
      <c r="F33" s="191"/>
    </row>
    <row r="34" spans="4:6" x14ac:dyDescent="0.25">
      <c r="D34" s="133"/>
      <c r="E34" s="191"/>
      <c r="F34" s="191"/>
    </row>
    <row r="35" spans="4:6" x14ac:dyDescent="0.25">
      <c r="D35" s="133"/>
      <c r="E35" s="191"/>
      <c r="F35" s="191"/>
    </row>
    <row r="36" spans="4:6" x14ac:dyDescent="0.25">
      <c r="D36" s="133"/>
      <c r="E36" s="191"/>
      <c r="F36" s="191"/>
    </row>
    <row r="37" spans="4:6" x14ac:dyDescent="0.25">
      <c r="D37" s="1470"/>
      <c r="E37" s="191"/>
      <c r="F37" s="191"/>
    </row>
    <row r="38" spans="4:6" x14ac:dyDescent="0.25">
      <c r="D38" s="1470"/>
      <c r="E38" s="191"/>
      <c r="F38" s="191"/>
    </row>
  </sheetData>
  <sheetProtection algorithmName="SHA-512" hashValue="SDikhsVv8ZeMGTq/9Jl5n9NFrNleCPu2AZE8mJTtM1a+kCGVtDSqQSy/xfk79GdMdIm0tIoF3gO70SHO3tq4bw==" saltValue="RnyN9eaRs19nB6dD8Cfg5w==" spinCount="100000" sheet="1" objects="1" scenarios="1" sort="0" autoFilter="0" pivotTables="0"/>
  <mergeCells count="5">
    <mergeCell ref="A1:D1"/>
    <mergeCell ref="E1:J1"/>
    <mergeCell ref="A2:J2"/>
    <mergeCell ref="A3:J3"/>
    <mergeCell ref="A4:J4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7">
    <tabColor rgb="FFFF0000"/>
    <pageSetUpPr fitToPage="1"/>
  </sheetPr>
  <dimension ref="A1:H27"/>
  <sheetViews>
    <sheetView workbookViewId="0">
      <selection activeCell="A3" sqref="A3"/>
    </sheetView>
  </sheetViews>
  <sheetFormatPr defaultColWidth="9.140625" defaultRowHeight="15" outlineLevelRow="1" x14ac:dyDescent="0.25"/>
  <cols>
    <col min="1" max="1" width="8.7109375" style="223" customWidth="1"/>
    <col min="2" max="2" width="12.7109375" style="223" customWidth="1"/>
    <col min="3" max="3" width="50.7109375" style="223" customWidth="1"/>
    <col min="4" max="4" width="20.7109375" style="223" customWidth="1"/>
    <col min="5" max="5" width="15.42578125" style="223" customWidth="1"/>
    <col min="6" max="6" width="16.7109375" style="223" bestFit="1" customWidth="1"/>
    <col min="7" max="7" width="12.7109375" style="223" customWidth="1"/>
    <col min="8" max="16384" width="9.140625" style="223"/>
  </cols>
  <sheetData>
    <row r="1" spans="1:8" ht="54" customHeight="1" x14ac:dyDescent="0.25">
      <c r="A1" s="1797"/>
      <c r="B1" s="1797"/>
      <c r="C1" s="1797"/>
      <c r="D1" s="1797"/>
      <c r="E1" s="164"/>
      <c r="F1" s="222"/>
      <c r="G1" s="222"/>
      <c r="H1" s="164"/>
    </row>
    <row r="2" spans="1:8" ht="15.75" customHeight="1" x14ac:dyDescent="0.25">
      <c r="A2" s="1540" t="s">
        <v>1245</v>
      </c>
      <c r="B2" s="1540"/>
      <c r="C2" s="1540"/>
      <c r="D2" s="1540"/>
      <c r="F2" s="222"/>
      <c r="G2" s="222"/>
    </row>
    <row r="3" spans="1:8" ht="15" customHeight="1" x14ac:dyDescent="0.25">
      <c r="C3" s="224"/>
      <c r="F3" s="222"/>
      <c r="G3" s="222"/>
    </row>
    <row r="4" spans="1:8" ht="15" customHeight="1" x14ac:dyDescent="0.25">
      <c r="A4" s="1540" t="s">
        <v>2776</v>
      </c>
      <c r="B4" s="1540"/>
      <c r="C4" s="1540"/>
      <c r="D4" s="1540"/>
      <c r="F4" s="222"/>
      <c r="G4" s="222"/>
    </row>
    <row r="5" spans="1:8" ht="15" customHeight="1" thickBot="1" x14ac:dyDescent="0.3">
      <c r="A5" s="1481"/>
      <c r="B5" s="1481"/>
      <c r="C5" s="1481"/>
      <c r="D5" s="1481"/>
    </row>
    <row r="6" spans="1:8" ht="15" customHeight="1" thickTop="1" thickBot="1" x14ac:dyDescent="0.3">
      <c r="A6" s="225"/>
      <c r="B6" s="225"/>
      <c r="C6" s="458"/>
      <c r="D6" s="225"/>
    </row>
    <row r="7" spans="1:8" ht="39.950000000000003" customHeight="1" x14ac:dyDescent="0.25">
      <c r="A7" s="1067" t="s">
        <v>2652</v>
      </c>
      <c r="B7" s="1068" t="s">
        <v>968</v>
      </c>
      <c r="C7" s="1069" t="s">
        <v>969</v>
      </c>
      <c r="D7" s="1022" t="s">
        <v>979</v>
      </c>
    </row>
    <row r="8" spans="1:8" ht="15" customHeight="1" outlineLevel="1" x14ac:dyDescent="0.25">
      <c r="A8" s="1070" t="s">
        <v>2777</v>
      </c>
      <c r="B8" s="438" t="s">
        <v>1302</v>
      </c>
      <c r="C8" s="259" t="s">
        <v>977</v>
      </c>
      <c r="D8" s="1071">
        <f>'Príloha č.5.5.1 - M-JIII TU'!J38</f>
        <v>0</v>
      </c>
      <c r="E8" s="227"/>
    </row>
    <row r="9" spans="1:8" ht="15" customHeight="1" outlineLevel="1" x14ac:dyDescent="0.25">
      <c r="A9" s="1070" t="s">
        <v>2778</v>
      </c>
      <c r="B9" s="438" t="s">
        <v>1303</v>
      </c>
      <c r="C9" s="259" t="s">
        <v>971</v>
      </c>
      <c r="D9" s="1071">
        <f>'Príloha č.5.5.2 - M-JIII STV'!J15</f>
        <v>0</v>
      </c>
      <c r="E9" s="227"/>
    </row>
    <row r="10" spans="1:8" ht="15" customHeight="1" outlineLevel="1" x14ac:dyDescent="0.25">
      <c r="A10" s="1070" t="s">
        <v>2779</v>
      </c>
      <c r="B10" s="438" t="s">
        <v>1304</v>
      </c>
      <c r="C10" s="259" t="s">
        <v>890</v>
      </c>
      <c r="D10" s="1071">
        <f>'Príloha č.5.5.3 - M-JIII EZS'!J18</f>
        <v>0</v>
      </c>
      <c r="E10" s="227"/>
    </row>
    <row r="11" spans="1:8" ht="15" customHeight="1" outlineLevel="1" x14ac:dyDescent="0.25">
      <c r="A11" s="1070" t="s">
        <v>2780</v>
      </c>
      <c r="B11" s="438" t="s">
        <v>1305</v>
      </c>
      <c r="C11" s="259" t="s">
        <v>837</v>
      </c>
      <c r="D11" s="1071">
        <f>'Príloha č.5.5.4 - M-JIII KD'!J66</f>
        <v>0</v>
      </c>
      <c r="E11" s="227"/>
    </row>
    <row r="12" spans="1:8" ht="15" customHeight="1" outlineLevel="1" x14ac:dyDescent="0.25">
      <c r="A12" s="1070" t="s">
        <v>2781</v>
      </c>
      <c r="B12" s="438" t="s">
        <v>1306</v>
      </c>
      <c r="C12" s="259" t="s">
        <v>1146</v>
      </c>
      <c r="D12" s="1071">
        <f>'Príloha č.5.5.5 - M-JIII RNR'!J21</f>
        <v>0</v>
      </c>
      <c r="E12" s="227"/>
    </row>
    <row r="13" spans="1:8" ht="15" customHeight="1" outlineLevel="1" thickBot="1" x14ac:dyDescent="0.3">
      <c r="A13" s="1072" t="s">
        <v>2782</v>
      </c>
      <c r="B13" s="1073" t="s">
        <v>1306</v>
      </c>
      <c r="C13" s="1091" t="s">
        <v>1144</v>
      </c>
      <c r="D13" s="1075">
        <f>'Príloha č.5.5.6 - M-JIII PDZ'!J14</f>
        <v>0</v>
      </c>
      <c r="E13" s="227"/>
    </row>
    <row r="14" spans="1:8" ht="15" customHeight="1" thickBot="1" x14ac:dyDescent="0.3">
      <c r="A14" s="226"/>
      <c r="B14" s="226"/>
      <c r="C14" s="1092" t="s">
        <v>76</v>
      </c>
      <c r="D14" s="1093">
        <f>SUM(D8:D13)</f>
        <v>0</v>
      </c>
      <c r="E14" s="227"/>
      <c r="F14" s="229"/>
    </row>
    <row r="15" spans="1:8" ht="15" customHeight="1" thickBot="1" x14ac:dyDescent="0.3">
      <c r="A15" s="226"/>
      <c r="B15" s="226"/>
      <c r="C15" s="226"/>
      <c r="D15" s="226"/>
    </row>
    <row r="16" spans="1:8" ht="15" customHeight="1" thickTop="1" x14ac:dyDescent="0.25">
      <c r="A16" s="225"/>
      <c r="B16" s="225"/>
      <c r="C16" s="225"/>
      <c r="D16" s="225"/>
      <c r="E16" s="227"/>
    </row>
    <row r="17" spans="5:5" ht="15" customHeight="1" x14ac:dyDescent="0.25">
      <c r="E17" s="230"/>
    </row>
    <row r="18" spans="5:5" ht="15" customHeight="1" x14ac:dyDescent="0.25"/>
    <row r="19" spans="5:5" ht="15" customHeight="1" x14ac:dyDescent="0.25"/>
    <row r="20" spans="5:5" ht="15" customHeight="1" x14ac:dyDescent="0.25"/>
    <row r="21" spans="5:5" ht="15" customHeight="1" x14ac:dyDescent="0.25"/>
    <row r="22" spans="5:5" ht="15" customHeight="1" x14ac:dyDescent="0.25"/>
    <row r="23" spans="5:5" ht="15" customHeight="1" x14ac:dyDescent="0.25"/>
    <row r="24" spans="5:5" ht="15" customHeight="1" x14ac:dyDescent="0.25"/>
    <row r="25" spans="5:5" ht="15" customHeight="1" x14ac:dyDescent="0.25"/>
    <row r="26" spans="5:5" ht="15" customHeight="1" x14ac:dyDescent="0.25"/>
    <row r="27" spans="5:5" ht="15" customHeight="1" x14ac:dyDescent="0.25"/>
  </sheetData>
  <sheetProtection algorithmName="SHA-512" hashValue="8rTJDLeF8T0n+GCXGOZ5mkHlqtIfjgphlKIxeIZe8elyfXjagGLeywGFzDJPDStUN5oNqJgVFiZder2sfEI+LQ==" saltValue="0m5uTRE5ReNT+MfucDnH3Q==" spinCount="100000" sheet="1" objects="1" scenarios="1" sort="0" autoFilter="0" pivotTables="0"/>
  <mergeCells count="3">
    <mergeCell ref="A1:D1"/>
    <mergeCell ref="A2:D2"/>
    <mergeCell ref="A4:D4"/>
  </mergeCells>
  <printOptions horizontalCentered="1"/>
  <pageMargins left="0.59055118110236227" right="0.59055118110236227" top="0.59055118110236227" bottom="0.59055118110236227" header="0.19685039370078741" footer="0.19685039370078741"/>
  <pageSetup paperSize="9" scale="97" fitToHeight="0" orientation="portrait" r:id="rId1"/>
  <headerFooter>
    <oddFooter>Strana &amp;P z &amp;N</oddFooter>
  </headerFooter>
  <ignoredErrors>
    <ignoredError sqref="A8:A13" twoDigitTextYear="1"/>
  </ignoredErrors>
  <drawing r:id="rId2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8">
    <tabColor rgb="FFFF0000"/>
    <pageSetUpPr fitToPage="1"/>
  </sheetPr>
  <dimension ref="A1:N55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91" customWidth="1"/>
    <col min="2" max="2" width="10.7109375" style="191" customWidth="1"/>
    <col min="3" max="3" width="12.7109375" style="191" customWidth="1"/>
    <col min="4" max="4" width="70.7109375" style="191" customWidth="1"/>
    <col min="5" max="6" width="8.7109375" style="198" customWidth="1"/>
    <col min="7" max="7" width="13.7109375" style="213" customWidth="1"/>
    <col min="8" max="8" width="15.7109375" style="213" customWidth="1"/>
    <col min="9" max="9" width="14.7109375" style="191" customWidth="1"/>
    <col min="10" max="10" width="15.7109375" style="191" customWidth="1"/>
    <col min="11" max="11" width="10.42578125" style="191" customWidth="1"/>
    <col min="12" max="12" width="16.85546875" style="191" customWidth="1"/>
    <col min="13" max="13" width="17.7109375" style="191" customWidth="1"/>
    <col min="14" max="14" width="12.7109375" style="191" bestFit="1" customWidth="1"/>
    <col min="15" max="16384" width="9.140625" style="191"/>
  </cols>
  <sheetData>
    <row r="1" spans="1:13" ht="54" customHeight="1" x14ac:dyDescent="0.25">
      <c r="A1" s="1790"/>
      <c r="B1" s="1790"/>
      <c r="C1" s="1791"/>
      <c r="D1" s="1791"/>
      <c r="E1" s="1768" t="s">
        <v>3425</v>
      </c>
      <c r="F1" s="1768"/>
      <c r="G1" s="1768"/>
      <c r="H1" s="1768"/>
      <c r="I1" s="1768"/>
      <c r="J1" s="1768"/>
    </row>
    <row r="2" spans="1:13" s="464" customFormat="1" ht="15.75" customHeight="1" x14ac:dyDescent="0.25">
      <c r="A2" s="1808" t="s">
        <v>3035</v>
      </c>
      <c r="B2" s="1808"/>
      <c r="C2" s="1808"/>
      <c r="D2" s="1808"/>
      <c r="E2" s="1808"/>
      <c r="F2" s="1808"/>
      <c r="G2" s="1808"/>
      <c r="H2" s="1808"/>
      <c r="I2" s="1808"/>
      <c r="J2" s="1808"/>
    </row>
    <row r="3" spans="1:13" s="464" customFormat="1" ht="15.75" customHeight="1" x14ac:dyDescent="0.25">
      <c r="A3" s="1720" t="s">
        <v>3528</v>
      </c>
      <c r="B3" s="1720"/>
      <c r="C3" s="1720"/>
      <c r="D3" s="1720"/>
      <c r="E3" s="1720"/>
      <c r="F3" s="1720"/>
      <c r="G3" s="1720"/>
      <c r="H3" s="1720"/>
      <c r="I3" s="1720"/>
      <c r="J3" s="1720"/>
      <c r="K3" s="465"/>
    </row>
    <row r="4" spans="1:13" s="464" customFormat="1" ht="15" customHeight="1" thickBot="1" x14ac:dyDescent="0.3">
      <c r="A4" s="1809"/>
      <c r="B4" s="1809"/>
      <c r="C4" s="1809"/>
      <c r="D4" s="1809"/>
      <c r="E4" s="1809"/>
      <c r="F4" s="1809"/>
      <c r="G4" s="1809"/>
      <c r="H4" s="1809"/>
      <c r="I4" s="1809"/>
      <c r="J4" s="1809"/>
    </row>
    <row r="5" spans="1:13" s="192" customFormat="1" ht="60" customHeight="1" thickBot="1" x14ac:dyDescent="0.3">
      <c r="A5" s="1323" t="s">
        <v>486</v>
      </c>
      <c r="B5" s="1324" t="s">
        <v>0</v>
      </c>
      <c r="C5" s="1325" t="s">
        <v>1</v>
      </c>
      <c r="D5" s="1324" t="s">
        <v>2</v>
      </c>
      <c r="E5" s="1326" t="s">
        <v>2726</v>
      </c>
      <c r="F5" s="1326" t="s">
        <v>760</v>
      </c>
      <c r="G5" s="1326" t="s">
        <v>761</v>
      </c>
      <c r="H5" s="1326" t="s">
        <v>762</v>
      </c>
      <c r="I5" s="1327" t="s">
        <v>4409</v>
      </c>
      <c r="J5" s="1328" t="s">
        <v>4410</v>
      </c>
      <c r="K5" s="104"/>
    </row>
    <row r="6" spans="1:13" s="108" customFormat="1" ht="12.75" x14ac:dyDescent="0.25">
      <c r="A6" s="1730"/>
      <c r="B6" s="1731"/>
      <c r="C6" s="1731"/>
      <c r="D6" s="1732" t="s">
        <v>3042</v>
      </c>
      <c r="E6" s="1733"/>
      <c r="F6" s="1733"/>
      <c r="G6" s="1733"/>
      <c r="H6" s="1733"/>
      <c r="I6" s="1733"/>
      <c r="J6" s="1742"/>
      <c r="K6" s="106"/>
      <c r="L6" s="107"/>
      <c r="M6" s="94"/>
    </row>
    <row r="7" spans="1:13" s="192" customFormat="1" ht="12.75" x14ac:dyDescent="0.25">
      <c r="A7" s="1049" t="s">
        <v>487</v>
      </c>
      <c r="B7" s="193" t="s">
        <v>981</v>
      </c>
      <c r="C7" s="1805" t="s">
        <v>1150</v>
      </c>
      <c r="D7" s="578" t="s">
        <v>3043</v>
      </c>
      <c r="E7" s="193">
        <v>1</v>
      </c>
      <c r="F7" s="193">
        <v>10</v>
      </c>
      <c r="G7" s="216">
        <f t="shared" ref="G7:G18" si="0">F7*E7</f>
        <v>10</v>
      </c>
      <c r="H7" s="681" t="s">
        <v>3633</v>
      </c>
      <c r="I7" s="1554" t="s">
        <v>19</v>
      </c>
      <c r="J7" s="1555"/>
      <c r="K7" s="202"/>
    </row>
    <row r="8" spans="1:13" s="192" customFormat="1" ht="12.75" x14ac:dyDescent="0.25">
      <c r="A8" s="1049" t="s">
        <v>488</v>
      </c>
      <c r="B8" s="193" t="s">
        <v>984</v>
      </c>
      <c r="C8" s="1806"/>
      <c r="D8" s="578" t="s">
        <v>1152</v>
      </c>
      <c r="E8" s="193">
        <v>1</v>
      </c>
      <c r="F8" s="193">
        <v>10</v>
      </c>
      <c r="G8" s="216">
        <f t="shared" si="0"/>
        <v>10</v>
      </c>
      <c r="H8" s="681" t="s">
        <v>3633</v>
      </c>
      <c r="I8" s="177"/>
      <c r="J8" s="1061">
        <f t="shared" ref="J8:J18" si="1">ROUND(I8,2)*G8</f>
        <v>0</v>
      </c>
      <c r="K8" s="202"/>
    </row>
    <row r="9" spans="1:13" s="192" customFormat="1" ht="12.75" x14ac:dyDescent="0.25">
      <c r="A9" s="1049" t="s">
        <v>489</v>
      </c>
      <c r="B9" s="193" t="s">
        <v>985</v>
      </c>
      <c r="C9" s="1806"/>
      <c r="D9" s="578" t="s">
        <v>1153</v>
      </c>
      <c r="E9" s="193">
        <v>1</v>
      </c>
      <c r="F9" s="193">
        <v>10</v>
      </c>
      <c r="G9" s="216">
        <f t="shared" si="0"/>
        <v>10</v>
      </c>
      <c r="H9" s="681" t="s">
        <v>3633</v>
      </c>
      <c r="I9" s="177"/>
      <c r="J9" s="1061">
        <f t="shared" si="1"/>
        <v>0</v>
      </c>
      <c r="K9" s="202"/>
    </row>
    <row r="10" spans="1:13" s="192" customFormat="1" ht="12.75" x14ac:dyDescent="0.25">
      <c r="A10" s="1049" t="s">
        <v>490</v>
      </c>
      <c r="B10" s="193" t="s">
        <v>986</v>
      </c>
      <c r="C10" s="1806"/>
      <c r="D10" s="578" t="s">
        <v>3044</v>
      </c>
      <c r="E10" s="193">
        <v>1</v>
      </c>
      <c r="F10" s="193">
        <v>10</v>
      </c>
      <c r="G10" s="216">
        <f t="shared" si="0"/>
        <v>10</v>
      </c>
      <c r="H10" s="681" t="s">
        <v>3633</v>
      </c>
      <c r="I10" s="177"/>
      <c r="J10" s="1061">
        <f t="shared" si="1"/>
        <v>0</v>
      </c>
      <c r="K10" s="202"/>
      <c r="L10" s="145"/>
      <c r="M10" s="145"/>
    </row>
    <row r="11" spans="1:13" s="192" customFormat="1" ht="13.5" thickBot="1" x14ac:dyDescent="0.3">
      <c r="A11" s="1051" t="s">
        <v>491</v>
      </c>
      <c r="B11" s="1476" t="s">
        <v>987</v>
      </c>
      <c r="C11" s="1807"/>
      <c r="D11" s="578" t="s">
        <v>3045</v>
      </c>
      <c r="E11" s="1476">
        <v>1</v>
      </c>
      <c r="F11" s="1476">
        <v>10</v>
      </c>
      <c r="G11" s="217">
        <f t="shared" si="0"/>
        <v>10</v>
      </c>
      <c r="H11" s="682" t="s">
        <v>3633</v>
      </c>
      <c r="I11" s="177"/>
      <c r="J11" s="1061">
        <f t="shared" si="1"/>
        <v>0</v>
      </c>
      <c r="K11" s="202"/>
      <c r="L11" s="145"/>
      <c r="M11" s="145"/>
    </row>
    <row r="12" spans="1:13" s="192" customFormat="1" ht="12.75" x14ac:dyDescent="0.25">
      <c r="A12" s="1779"/>
      <c r="B12" s="1780"/>
      <c r="C12" s="1781"/>
      <c r="D12" s="1792" t="s">
        <v>3041</v>
      </c>
      <c r="E12" s="1793"/>
      <c r="F12" s="1793"/>
      <c r="G12" s="1793"/>
      <c r="H12" s="1793"/>
      <c r="I12" s="1793"/>
      <c r="J12" s="1794"/>
      <c r="K12" s="202"/>
      <c r="L12" s="145"/>
      <c r="M12" s="145"/>
    </row>
    <row r="13" spans="1:13" s="192" customFormat="1" ht="12.75" x14ac:dyDescent="0.25">
      <c r="A13" s="1049" t="s">
        <v>492</v>
      </c>
      <c r="B13" s="193" t="s">
        <v>989</v>
      </c>
      <c r="C13" s="1805" t="s">
        <v>1150</v>
      </c>
      <c r="D13" s="578" t="s">
        <v>3046</v>
      </c>
      <c r="E13" s="193">
        <v>1</v>
      </c>
      <c r="F13" s="193">
        <v>10</v>
      </c>
      <c r="G13" s="216">
        <f t="shared" si="0"/>
        <v>10</v>
      </c>
      <c r="H13" s="681" t="s">
        <v>3633</v>
      </c>
      <c r="I13" s="177"/>
      <c r="J13" s="1061">
        <f t="shared" si="1"/>
        <v>0</v>
      </c>
      <c r="K13" s="202"/>
      <c r="L13" s="145"/>
      <c r="M13" s="145"/>
    </row>
    <row r="14" spans="1:13" s="192" customFormat="1" ht="12.75" x14ac:dyDescent="0.25">
      <c r="A14" s="1049" t="s">
        <v>493</v>
      </c>
      <c r="B14" s="193" t="s">
        <v>991</v>
      </c>
      <c r="C14" s="1806"/>
      <c r="D14" s="578" t="s">
        <v>3047</v>
      </c>
      <c r="E14" s="193">
        <v>1</v>
      </c>
      <c r="F14" s="193">
        <v>10</v>
      </c>
      <c r="G14" s="216">
        <f t="shared" si="0"/>
        <v>10</v>
      </c>
      <c r="H14" s="681" t="s">
        <v>3633</v>
      </c>
      <c r="I14" s="177"/>
      <c r="J14" s="1061">
        <f t="shared" si="1"/>
        <v>0</v>
      </c>
      <c r="K14" s="202"/>
      <c r="L14" s="145"/>
      <c r="M14" s="145"/>
    </row>
    <row r="15" spans="1:13" s="192" customFormat="1" ht="12.75" x14ac:dyDescent="0.25">
      <c r="A15" s="1049" t="s">
        <v>494</v>
      </c>
      <c r="B15" s="193" t="s">
        <v>993</v>
      </c>
      <c r="C15" s="1806"/>
      <c r="D15" s="578" t="s">
        <v>3048</v>
      </c>
      <c r="E15" s="193">
        <v>1</v>
      </c>
      <c r="F15" s="193">
        <v>10</v>
      </c>
      <c r="G15" s="216">
        <f t="shared" si="0"/>
        <v>10</v>
      </c>
      <c r="H15" s="681" t="s">
        <v>3633</v>
      </c>
      <c r="I15" s="177"/>
      <c r="J15" s="1061">
        <f t="shared" si="1"/>
        <v>0</v>
      </c>
      <c r="K15" s="202"/>
      <c r="L15" s="145"/>
      <c r="M15" s="145"/>
    </row>
    <row r="16" spans="1:13" s="192" customFormat="1" ht="12.75" x14ac:dyDescent="0.25">
      <c r="A16" s="1049" t="s">
        <v>495</v>
      </c>
      <c r="B16" s="193" t="s">
        <v>995</v>
      </c>
      <c r="C16" s="1806"/>
      <c r="D16" s="578" t="s">
        <v>3049</v>
      </c>
      <c r="E16" s="193">
        <v>1</v>
      </c>
      <c r="F16" s="193">
        <v>10</v>
      </c>
      <c r="G16" s="216">
        <f t="shared" si="0"/>
        <v>10</v>
      </c>
      <c r="H16" s="681" t="s">
        <v>3633</v>
      </c>
      <c r="I16" s="177"/>
      <c r="J16" s="1061">
        <f t="shared" si="1"/>
        <v>0</v>
      </c>
      <c r="K16" s="202"/>
      <c r="L16" s="145"/>
      <c r="M16" s="145"/>
    </row>
    <row r="17" spans="1:14" s="192" customFormat="1" ht="12.75" x14ac:dyDescent="0.25">
      <c r="A17" s="1049" t="s">
        <v>496</v>
      </c>
      <c r="B17" s="193" t="s">
        <v>996</v>
      </c>
      <c r="C17" s="1806"/>
      <c r="D17" s="578" t="s">
        <v>1158</v>
      </c>
      <c r="E17" s="193">
        <v>1</v>
      </c>
      <c r="F17" s="193">
        <v>10</v>
      </c>
      <c r="G17" s="216">
        <f t="shared" si="0"/>
        <v>10</v>
      </c>
      <c r="H17" s="681" t="s">
        <v>3633</v>
      </c>
      <c r="I17" s="177"/>
      <c r="J17" s="1061">
        <f t="shared" si="1"/>
        <v>0</v>
      </c>
      <c r="K17" s="202"/>
      <c r="L17" s="145"/>
      <c r="M17" s="145"/>
    </row>
    <row r="18" spans="1:14" s="192" customFormat="1" ht="13.5" thickBot="1" x14ac:dyDescent="0.3">
      <c r="A18" s="1052" t="s">
        <v>497</v>
      </c>
      <c r="B18" s="1053" t="s">
        <v>3040</v>
      </c>
      <c r="C18" s="1807"/>
      <c r="D18" s="752" t="s">
        <v>320</v>
      </c>
      <c r="E18" s="1053">
        <v>1</v>
      </c>
      <c r="F18" s="1053">
        <v>10</v>
      </c>
      <c r="G18" s="1063">
        <f t="shared" si="0"/>
        <v>10</v>
      </c>
      <c r="H18" s="711" t="s">
        <v>3633</v>
      </c>
      <c r="I18" s="712"/>
      <c r="J18" s="1064">
        <f t="shared" si="1"/>
        <v>0</v>
      </c>
      <c r="K18" s="202"/>
      <c r="L18" s="145"/>
      <c r="M18" s="145"/>
    </row>
    <row r="19" spans="1:14" s="192" customFormat="1" ht="13.5" thickBot="1" x14ac:dyDescent="0.3">
      <c r="E19" s="197"/>
      <c r="F19" s="197"/>
      <c r="G19" s="243"/>
      <c r="H19" s="205"/>
      <c r="I19" s="1055" t="s">
        <v>76</v>
      </c>
      <c r="J19" s="1056">
        <f>SUM(J8:J11,J13:J18)</f>
        <v>0</v>
      </c>
      <c r="K19" s="206"/>
      <c r="L19" s="155"/>
      <c r="M19" s="155"/>
      <c r="N19" s="203"/>
    </row>
    <row r="20" spans="1:14" x14ac:dyDescent="0.25">
      <c r="M20" s="220"/>
    </row>
    <row r="21" spans="1:14" ht="15" customHeight="1" x14ac:dyDescent="0.25">
      <c r="D21" s="1470"/>
    </row>
    <row r="22" spans="1:14" ht="15" customHeight="1" x14ac:dyDescent="0.25">
      <c r="D22" s="1470"/>
    </row>
    <row r="23" spans="1:14" ht="15" customHeight="1" x14ac:dyDescent="0.25">
      <c r="D23" s="1470"/>
    </row>
    <row r="24" spans="1:14" ht="15" customHeight="1" x14ac:dyDescent="0.25">
      <c r="D24" s="1470"/>
    </row>
    <row r="25" spans="1:14" ht="15" customHeight="1" x14ac:dyDescent="0.25">
      <c r="D25" s="1470"/>
    </row>
    <row r="26" spans="1:14" ht="15" customHeight="1" x14ac:dyDescent="0.25">
      <c r="D26" s="1470"/>
    </row>
    <row r="27" spans="1:14" ht="15" customHeight="1" x14ac:dyDescent="0.25">
      <c r="D27" s="1470"/>
    </row>
    <row r="28" spans="1:14" ht="15" customHeight="1" x14ac:dyDescent="0.25">
      <c r="D28" s="1470"/>
    </row>
    <row r="29" spans="1:14" ht="15" customHeight="1" x14ac:dyDescent="0.25">
      <c r="D29" s="1470"/>
    </row>
    <row r="30" spans="1:14" ht="15" customHeight="1" x14ac:dyDescent="0.25">
      <c r="D30" s="1470"/>
    </row>
    <row r="31" spans="1:14" s="213" customFormat="1" ht="15" customHeight="1" x14ac:dyDescent="0.25">
      <c r="A31" s="191"/>
      <c r="B31" s="191"/>
      <c r="C31" s="191"/>
      <c r="D31" s="1470"/>
      <c r="E31" s="198"/>
      <c r="F31" s="198"/>
      <c r="I31" s="191"/>
      <c r="J31" s="191"/>
      <c r="K31" s="191"/>
      <c r="L31" s="191"/>
      <c r="M31" s="191"/>
      <c r="N31" s="191"/>
    </row>
    <row r="32" spans="1:14" s="213" customFormat="1" ht="15" customHeight="1" x14ac:dyDescent="0.25">
      <c r="A32" s="191"/>
      <c r="B32" s="191"/>
      <c r="C32" s="191"/>
      <c r="D32" s="1470"/>
      <c r="E32" s="198"/>
      <c r="F32" s="198"/>
      <c r="I32" s="191"/>
      <c r="J32" s="191"/>
      <c r="K32" s="191"/>
      <c r="L32" s="191"/>
      <c r="M32" s="191"/>
      <c r="N32" s="191"/>
    </row>
    <row r="33" spans="1:14" s="213" customFormat="1" ht="15" customHeight="1" x14ac:dyDescent="0.25">
      <c r="A33" s="191"/>
      <c r="B33" s="191"/>
      <c r="C33" s="191"/>
      <c r="D33" s="1470"/>
      <c r="E33" s="198"/>
      <c r="F33" s="198"/>
      <c r="I33" s="191"/>
      <c r="J33" s="191"/>
      <c r="K33" s="191"/>
      <c r="L33" s="191"/>
      <c r="M33" s="191"/>
      <c r="N33" s="191"/>
    </row>
    <row r="34" spans="1:14" s="213" customFormat="1" x14ac:dyDescent="0.25">
      <c r="A34" s="191"/>
      <c r="B34" s="191"/>
      <c r="C34" s="191"/>
      <c r="D34" s="1470"/>
      <c r="E34" s="198"/>
      <c r="F34" s="198"/>
      <c r="I34" s="191"/>
      <c r="J34" s="191"/>
      <c r="K34" s="191"/>
      <c r="L34" s="191"/>
      <c r="M34" s="191"/>
      <c r="N34" s="191"/>
    </row>
    <row r="35" spans="1:14" s="213" customFormat="1" x14ac:dyDescent="0.25">
      <c r="A35" s="191"/>
      <c r="B35" s="191"/>
      <c r="C35" s="191"/>
      <c r="D35" s="1470"/>
      <c r="E35" s="191"/>
      <c r="F35" s="191"/>
      <c r="I35" s="191"/>
      <c r="J35" s="191"/>
      <c r="K35" s="191"/>
      <c r="L35" s="191"/>
      <c r="M35" s="191"/>
      <c r="N35" s="191"/>
    </row>
    <row r="36" spans="1:14" s="213" customFormat="1" x14ac:dyDescent="0.25">
      <c r="A36" s="191"/>
      <c r="B36" s="191"/>
      <c r="C36" s="191"/>
      <c r="D36" s="1470"/>
      <c r="E36" s="191"/>
      <c r="F36" s="191"/>
      <c r="I36" s="191"/>
      <c r="J36" s="191"/>
      <c r="K36" s="191"/>
      <c r="L36" s="191"/>
      <c r="M36" s="191"/>
      <c r="N36" s="191"/>
    </row>
    <row r="37" spans="1:14" s="213" customFormat="1" x14ac:dyDescent="0.25">
      <c r="A37" s="191"/>
      <c r="B37" s="191"/>
      <c r="C37" s="191"/>
      <c r="D37" s="1470"/>
      <c r="E37" s="191"/>
      <c r="F37" s="191"/>
      <c r="I37" s="191"/>
      <c r="J37" s="191"/>
      <c r="K37" s="191"/>
      <c r="L37" s="191"/>
      <c r="M37" s="191"/>
      <c r="N37" s="191"/>
    </row>
    <row r="38" spans="1:14" s="213" customFormat="1" x14ac:dyDescent="0.25">
      <c r="A38" s="191"/>
      <c r="B38" s="191"/>
      <c r="C38" s="191"/>
      <c r="D38" s="1470"/>
      <c r="E38" s="191"/>
      <c r="F38" s="191"/>
      <c r="I38" s="191"/>
      <c r="J38" s="191"/>
      <c r="K38" s="191"/>
      <c r="L38" s="191"/>
      <c r="M38" s="191"/>
      <c r="N38" s="191"/>
    </row>
    <row r="39" spans="1:14" s="213" customFormat="1" x14ac:dyDescent="0.25">
      <c r="A39" s="191"/>
      <c r="B39" s="191"/>
      <c r="C39" s="191"/>
      <c r="D39" s="163"/>
      <c r="E39" s="191"/>
      <c r="F39" s="191"/>
      <c r="I39" s="191"/>
      <c r="J39" s="191"/>
      <c r="K39" s="191"/>
      <c r="L39" s="191"/>
      <c r="M39" s="191"/>
      <c r="N39" s="191"/>
    </row>
    <row r="40" spans="1:14" s="213" customFormat="1" x14ac:dyDescent="0.25">
      <c r="A40" s="191"/>
      <c r="B40" s="191"/>
      <c r="C40" s="191"/>
      <c r="D40" s="1469"/>
      <c r="E40" s="191"/>
      <c r="F40" s="191"/>
      <c r="I40" s="191"/>
      <c r="J40" s="191"/>
      <c r="K40" s="191"/>
      <c r="L40" s="191"/>
      <c r="M40" s="191"/>
      <c r="N40" s="191"/>
    </row>
    <row r="41" spans="1:14" s="213" customFormat="1" x14ac:dyDescent="0.25">
      <c r="A41" s="191"/>
      <c r="B41" s="191"/>
      <c r="C41" s="191"/>
      <c r="D41" s="1475"/>
      <c r="E41" s="191"/>
      <c r="F41" s="191"/>
      <c r="I41" s="191"/>
      <c r="J41" s="191"/>
      <c r="K41" s="191"/>
      <c r="L41" s="191"/>
      <c r="M41" s="191"/>
      <c r="N41" s="191"/>
    </row>
    <row r="42" spans="1:14" s="213" customFormat="1" x14ac:dyDescent="0.25">
      <c r="A42" s="191"/>
      <c r="B42" s="191"/>
      <c r="C42" s="191"/>
      <c r="D42" s="1470"/>
      <c r="E42" s="191"/>
      <c r="F42" s="191"/>
      <c r="I42" s="191"/>
      <c r="J42" s="191"/>
      <c r="K42" s="191"/>
      <c r="L42" s="191"/>
      <c r="M42" s="191"/>
      <c r="N42" s="191"/>
    </row>
    <row r="43" spans="1:14" s="213" customFormat="1" x14ac:dyDescent="0.25">
      <c r="A43" s="191"/>
      <c r="B43" s="191"/>
      <c r="C43" s="191"/>
      <c r="D43" s="1470"/>
      <c r="E43" s="191"/>
      <c r="F43" s="191"/>
      <c r="I43" s="191"/>
      <c r="J43" s="191"/>
      <c r="K43" s="191"/>
      <c r="L43" s="191"/>
      <c r="M43" s="191"/>
      <c r="N43" s="191"/>
    </row>
    <row r="44" spans="1:14" s="213" customFormat="1" x14ac:dyDescent="0.25">
      <c r="A44" s="191"/>
      <c r="B44" s="191"/>
      <c r="C44" s="191"/>
      <c r="D44" s="1470"/>
      <c r="E44" s="191"/>
      <c r="F44" s="191"/>
      <c r="I44" s="191"/>
      <c r="J44" s="191"/>
      <c r="K44" s="191"/>
      <c r="L44" s="191"/>
      <c r="M44" s="191"/>
      <c r="N44" s="191"/>
    </row>
    <row r="45" spans="1:14" s="213" customFormat="1" x14ac:dyDescent="0.25">
      <c r="A45" s="191"/>
      <c r="B45" s="191"/>
      <c r="C45" s="191"/>
      <c r="D45" s="1470"/>
      <c r="E45" s="191"/>
      <c r="F45" s="191"/>
      <c r="I45" s="191"/>
      <c r="J45" s="191"/>
      <c r="K45" s="191"/>
      <c r="L45" s="191"/>
      <c r="M45" s="191"/>
      <c r="N45" s="191"/>
    </row>
    <row r="46" spans="1:14" s="213" customFormat="1" x14ac:dyDescent="0.25">
      <c r="A46" s="191"/>
      <c r="B46" s="191"/>
      <c r="C46" s="191"/>
      <c r="D46" s="1470"/>
      <c r="E46" s="191"/>
      <c r="F46" s="191"/>
      <c r="I46" s="191"/>
      <c r="J46" s="191"/>
      <c r="K46" s="191"/>
      <c r="L46" s="191"/>
      <c r="M46" s="191"/>
      <c r="N46" s="191"/>
    </row>
    <row r="47" spans="1:14" s="213" customFormat="1" x14ac:dyDescent="0.25">
      <c r="A47" s="191"/>
      <c r="B47" s="191"/>
      <c r="C47" s="191"/>
      <c r="D47" s="1470"/>
      <c r="E47" s="191"/>
      <c r="F47" s="191"/>
      <c r="I47" s="191"/>
      <c r="J47" s="191"/>
      <c r="K47" s="191"/>
      <c r="L47" s="191"/>
      <c r="M47" s="191"/>
      <c r="N47" s="191"/>
    </row>
    <row r="48" spans="1:14" s="213" customFormat="1" x14ac:dyDescent="0.25">
      <c r="A48" s="191"/>
      <c r="B48" s="191"/>
      <c r="C48" s="191"/>
      <c r="D48" s="1470"/>
      <c r="E48" s="191"/>
      <c r="F48" s="191"/>
      <c r="I48" s="191"/>
      <c r="J48" s="191"/>
      <c r="K48" s="191"/>
      <c r="L48" s="191"/>
      <c r="M48" s="191"/>
      <c r="N48" s="191"/>
    </row>
    <row r="49" spans="1:14" s="213" customFormat="1" x14ac:dyDescent="0.25">
      <c r="A49" s="191"/>
      <c r="B49" s="191"/>
      <c r="C49" s="191"/>
      <c r="D49" s="133"/>
      <c r="E49" s="191"/>
      <c r="F49" s="191"/>
      <c r="I49" s="191"/>
      <c r="J49" s="191"/>
      <c r="K49" s="191"/>
      <c r="L49" s="191"/>
      <c r="M49" s="191"/>
      <c r="N49" s="191"/>
    </row>
    <row r="50" spans="1:14" s="213" customFormat="1" x14ac:dyDescent="0.25">
      <c r="A50" s="191"/>
      <c r="B50" s="191"/>
      <c r="C50" s="191"/>
      <c r="D50" s="133"/>
      <c r="E50" s="191"/>
      <c r="F50" s="191"/>
      <c r="I50" s="191"/>
      <c r="J50" s="191"/>
      <c r="K50" s="191"/>
      <c r="L50" s="191"/>
      <c r="M50" s="191"/>
      <c r="N50" s="191"/>
    </row>
    <row r="51" spans="1:14" s="213" customFormat="1" x14ac:dyDescent="0.25">
      <c r="A51" s="191"/>
      <c r="B51" s="191"/>
      <c r="C51" s="191"/>
      <c r="D51" s="133"/>
      <c r="E51" s="191"/>
      <c r="F51" s="191"/>
      <c r="I51" s="191"/>
      <c r="J51" s="191"/>
      <c r="K51" s="191"/>
      <c r="L51" s="191"/>
      <c r="M51" s="191"/>
      <c r="N51" s="191"/>
    </row>
    <row r="52" spans="1:14" s="213" customFormat="1" x14ac:dyDescent="0.25">
      <c r="A52" s="191"/>
      <c r="B52" s="191"/>
      <c r="C52" s="191"/>
      <c r="D52" s="133"/>
      <c r="E52" s="191"/>
      <c r="F52" s="191"/>
      <c r="I52" s="191"/>
      <c r="J52" s="191"/>
      <c r="K52" s="191"/>
      <c r="L52" s="191"/>
      <c r="M52" s="191"/>
      <c r="N52" s="191"/>
    </row>
    <row r="53" spans="1:14" s="213" customFormat="1" x14ac:dyDescent="0.25">
      <c r="A53" s="191"/>
      <c r="B53" s="191"/>
      <c r="C53" s="191"/>
      <c r="D53" s="133"/>
      <c r="E53" s="191"/>
      <c r="F53" s="191"/>
      <c r="I53" s="191"/>
      <c r="J53" s="191"/>
      <c r="K53" s="191"/>
      <c r="L53" s="191"/>
      <c r="M53" s="191"/>
      <c r="N53" s="191"/>
    </row>
    <row r="54" spans="1:14" s="213" customFormat="1" x14ac:dyDescent="0.25">
      <c r="A54" s="191"/>
      <c r="B54" s="191"/>
      <c r="C54" s="191"/>
      <c r="D54" s="1470"/>
      <c r="E54" s="191"/>
      <c r="F54" s="191"/>
      <c r="I54" s="191"/>
      <c r="J54" s="191"/>
      <c r="K54" s="191"/>
      <c r="L54" s="191"/>
      <c r="M54" s="191"/>
      <c r="N54" s="191"/>
    </row>
    <row r="55" spans="1:14" s="213" customFormat="1" x14ac:dyDescent="0.25">
      <c r="A55" s="191"/>
      <c r="B55" s="191"/>
      <c r="C55" s="191"/>
      <c r="D55" s="1470"/>
      <c r="E55" s="191"/>
      <c r="F55" s="191"/>
      <c r="I55" s="191"/>
      <c r="J55" s="191"/>
      <c r="K55" s="191"/>
      <c r="L55" s="191"/>
      <c r="M55" s="191"/>
      <c r="N55" s="191"/>
    </row>
  </sheetData>
  <sheetProtection algorithmName="SHA-512" hashValue="N8Li1XGlNKBpSlqZcLMWXOlDhWRPG2+FKKiLT9t3z8cDa+Sxau7V/mrdYX0htcy8NRLqKXYm+DY7RdwWkq7sRQ==" saltValue="2D+0pCF1GFkxkESlsz+G/A==" spinCount="100000" sheet="1" objects="1" scenarios="1" sort="0" autoFilter="0" pivotTables="0"/>
  <mergeCells count="12">
    <mergeCell ref="C13:C18"/>
    <mergeCell ref="A1:D1"/>
    <mergeCell ref="E1:J1"/>
    <mergeCell ref="A2:J2"/>
    <mergeCell ref="A3:J3"/>
    <mergeCell ref="A4:J4"/>
    <mergeCell ref="A12:C12"/>
    <mergeCell ref="D12:J12"/>
    <mergeCell ref="A6:C6"/>
    <mergeCell ref="D6:J6"/>
    <mergeCell ref="C7:C11"/>
    <mergeCell ref="I7:J7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9">
    <tabColor rgb="FFFF0000"/>
    <pageSetUpPr fitToPage="1"/>
  </sheetPr>
  <dimension ref="A1:N55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91" customWidth="1"/>
    <col min="2" max="2" width="10.7109375" style="191" customWidth="1"/>
    <col min="3" max="3" width="12.7109375" style="191" customWidth="1"/>
    <col min="4" max="4" width="70.7109375" style="191" customWidth="1"/>
    <col min="5" max="6" width="8.7109375" style="198" customWidth="1"/>
    <col min="7" max="7" width="13.7109375" style="213" customWidth="1"/>
    <col min="8" max="8" width="15.7109375" style="213" customWidth="1"/>
    <col min="9" max="9" width="14.7109375" style="191" customWidth="1"/>
    <col min="10" max="10" width="15.7109375" style="191" customWidth="1"/>
    <col min="11" max="11" width="10.42578125" style="191" customWidth="1"/>
    <col min="12" max="12" width="16.85546875" style="191" customWidth="1"/>
    <col min="13" max="13" width="17.7109375" style="191" customWidth="1"/>
    <col min="14" max="14" width="12.7109375" style="191" bestFit="1" customWidth="1"/>
    <col min="15" max="16384" width="9.140625" style="191"/>
  </cols>
  <sheetData>
    <row r="1" spans="1:13" ht="54" customHeight="1" x14ac:dyDescent="0.25">
      <c r="A1" s="1790"/>
      <c r="B1" s="1790"/>
      <c r="C1" s="1791"/>
      <c r="D1" s="1791"/>
      <c r="E1" s="1768" t="s">
        <v>3426</v>
      </c>
      <c r="F1" s="1768"/>
      <c r="G1" s="1768"/>
      <c r="H1" s="1768"/>
      <c r="I1" s="1768"/>
      <c r="J1" s="1768"/>
    </row>
    <row r="2" spans="1:13" s="464" customFormat="1" ht="15.75" customHeight="1" x14ac:dyDescent="0.25">
      <c r="A2" s="1808" t="s">
        <v>3035</v>
      </c>
      <c r="B2" s="1808"/>
      <c r="C2" s="1808"/>
      <c r="D2" s="1808"/>
      <c r="E2" s="1808"/>
      <c r="F2" s="1808"/>
      <c r="G2" s="1808"/>
      <c r="H2" s="1808"/>
      <c r="I2" s="1808"/>
      <c r="J2" s="1808"/>
    </row>
    <row r="3" spans="1:13" s="464" customFormat="1" ht="15.75" customHeight="1" x14ac:dyDescent="0.25">
      <c r="A3" s="1721" t="s">
        <v>3529</v>
      </c>
      <c r="B3" s="1721"/>
      <c r="C3" s="1721"/>
      <c r="D3" s="1721"/>
      <c r="E3" s="1721"/>
      <c r="F3" s="1721"/>
      <c r="G3" s="1721"/>
      <c r="H3" s="1721"/>
      <c r="I3" s="1721"/>
      <c r="J3" s="1721"/>
      <c r="K3" s="465"/>
    </row>
    <row r="4" spans="1:13" s="464" customFormat="1" ht="15" customHeight="1" thickBot="1" x14ac:dyDescent="0.3">
      <c r="A4" s="1809"/>
      <c r="B4" s="1809"/>
      <c r="C4" s="1809"/>
      <c r="D4" s="1809"/>
      <c r="E4" s="1809"/>
      <c r="F4" s="1809"/>
      <c r="G4" s="1809"/>
      <c r="H4" s="1809"/>
      <c r="I4" s="1809"/>
      <c r="J4" s="1809"/>
    </row>
    <row r="5" spans="1:13" s="192" customFormat="1" ht="60" customHeight="1" thickBot="1" x14ac:dyDescent="0.3">
      <c r="A5" s="1323" t="s">
        <v>486</v>
      </c>
      <c r="B5" s="1324" t="s">
        <v>0</v>
      </c>
      <c r="C5" s="1325" t="s">
        <v>1</v>
      </c>
      <c r="D5" s="1324" t="s">
        <v>2</v>
      </c>
      <c r="E5" s="1326" t="s">
        <v>2726</v>
      </c>
      <c r="F5" s="1326" t="s">
        <v>760</v>
      </c>
      <c r="G5" s="1326" t="s">
        <v>761</v>
      </c>
      <c r="H5" s="1326" t="s">
        <v>762</v>
      </c>
      <c r="I5" s="1327" t="s">
        <v>4409</v>
      </c>
      <c r="J5" s="1328" t="s">
        <v>4410</v>
      </c>
      <c r="K5" s="104"/>
    </row>
    <row r="6" spans="1:13" s="192" customFormat="1" ht="12.75" x14ac:dyDescent="0.25">
      <c r="A6" s="1057" t="s">
        <v>487</v>
      </c>
      <c r="B6" s="199" t="s">
        <v>3065</v>
      </c>
      <c r="C6" s="1806" t="s">
        <v>423</v>
      </c>
      <c r="D6" s="1329" t="s">
        <v>3078</v>
      </c>
      <c r="E6" s="110">
        <v>2</v>
      </c>
      <c r="F6" s="31">
        <v>2</v>
      </c>
      <c r="G6" s="215">
        <f t="shared" ref="G6:G18" si="0">F6*E6</f>
        <v>4</v>
      </c>
      <c r="H6" s="680" t="s">
        <v>3634</v>
      </c>
      <c r="I6" s="173"/>
      <c r="J6" s="1061">
        <f t="shared" ref="J6:J18" si="1">ROUND(I6,2)*G6</f>
        <v>0</v>
      </c>
      <c r="K6" s="202"/>
    </row>
    <row r="7" spans="1:13" s="192" customFormat="1" ht="12.75" x14ac:dyDescent="0.25">
      <c r="A7" s="1049" t="s">
        <v>488</v>
      </c>
      <c r="B7" s="193" t="s">
        <v>3066</v>
      </c>
      <c r="C7" s="1806"/>
      <c r="D7" s="55" t="s">
        <v>3079</v>
      </c>
      <c r="E7" s="87">
        <v>2</v>
      </c>
      <c r="F7" s="28">
        <v>2</v>
      </c>
      <c r="G7" s="216">
        <f t="shared" si="0"/>
        <v>4</v>
      </c>
      <c r="H7" s="681" t="s">
        <v>3634</v>
      </c>
      <c r="I7" s="177"/>
      <c r="J7" s="1061">
        <f t="shared" si="1"/>
        <v>0</v>
      </c>
      <c r="K7" s="202"/>
    </row>
    <row r="8" spans="1:13" s="192" customFormat="1" ht="12.75" x14ac:dyDescent="0.25">
      <c r="A8" s="1049" t="s">
        <v>489</v>
      </c>
      <c r="B8" s="193" t="s">
        <v>3067</v>
      </c>
      <c r="C8" s="1806"/>
      <c r="D8" s="55" t="s">
        <v>3080</v>
      </c>
      <c r="E8" s="87">
        <v>2</v>
      </c>
      <c r="F8" s="28">
        <v>2</v>
      </c>
      <c r="G8" s="216">
        <f t="shared" si="0"/>
        <v>4</v>
      </c>
      <c r="H8" s="681" t="s">
        <v>3634</v>
      </c>
      <c r="I8" s="177"/>
      <c r="J8" s="1061">
        <f t="shared" si="1"/>
        <v>0</v>
      </c>
      <c r="K8" s="202"/>
    </row>
    <row r="9" spans="1:13" s="192" customFormat="1" ht="12.75" x14ac:dyDescent="0.25">
      <c r="A9" s="1049" t="s">
        <v>490</v>
      </c>
      <c r="B9" s="193" t="s">
        <v>3068</v>
      </c>
      <c r="C9" s="1806"/>
      <c r="D9" s="55" t="s">
        <v>3081</v>
      </c>
      <c r="E9" s="87">
        <v>2</v>
      </c>
      <c r="F9" s="28">
        <v>2</v>
      </c>
      <c r="G9" s="216">
        <f t="shared" si="0"/>
        <v>4</v>
      </c>
      <c r="H9" s="681" t="s">
        <v>3634</v>
      </c>
      <c r="I9" s="177"/>
      <c r="J9" s="1061">
        <f t="shared" si="1"/>
        <v>0</v>
      </c>
      <c r="K9" s="202"/>
      <c r="L9" s="145"/>
      <c r="M9" s="145"/>
    </row>
    <row r="10" spans="1:13" s="192" customFormat="1" ht="12.75" x14ac:dyDescent="0.25">
      <c r="A10" s="1051" t="s">
        <v>491</v>
      </c>
      <c r="B10" s="193" t="s">
        <v>3069</v>
      </c>
      <c r="C10" s="1806"/>
      <c r="D10" s="55" t="s">
        <v>3082</v>
      </c>
      <c r="E10" s="87">
        <v>2</v>
      </c>
      <c r="F10" s="28">
        <v>2</v>
      </c>
      <c r="G10" s="217">
        <f t="shared" si="0"/>
        <v>4</v>
      </c>
      <c r="H10" s="682" t="s">
        <v>3634</v>
      </c>
      <c r="I10" s="177"/>
      <c r="J10" s="1061">
        <f t="shared" si="1"/>
        <v>0</v>
      </c>
      <c r="K10" s="202"/>
      <c r="L10" s="145"/>
      <c r="M10" s="145"/>
    </row>
    <row r="11" spans="1:13" s="192" customFormat="1" ht="12.75" x14ac:dyDescent="0.25">
      <c r="A11" s="1049" t="s">
        <v>492</v>
      </c>
      <c r="B11" s="193" t="s">
        <v>3070</v>
      </c>
      <c r="C11" s="1806"/>
      <c r="D11" s="55" t="s">
        <v>3083</v>
      </c>
      <c r="E11" s="87">
        <v>2</v>
      </c>
      <c r="F11" s="28">
        <v>2</v>
      </c>
      <c r="G11" s="216">
        <f t="shared" si="0"/>
        <v>4</v>
      </c>
      <c r="H11" s="681" t="s">
        <v>3634</v>
      </c>
      <c r="I11" s="177"/>
      <c r="J11" s="1061">
        <f t="shared" si="1"/>
        <v>0</v>
      </c>
      <c r="K11" s="202"/>
      <c r="L11" s="145"/>
      <c r="M11" s="145"/>
    </row>
    <row r="12" spans="1:13" s="192" customFormat="1" ht="12.75" x14ac:dyDescent="0.25">
      <c r="A12" s="1049" t="s">
        <v>493</v>
      </c>
      <c r="B12" s="193" t="s">
        <v>3071</v>
      </c>
      <c r="C12" s="1806"/>
      <c r="D12" s="55" t="s">
        <v>3084</v>
      </c>
      <c r="E12" s="87">
        <v>2</v>
      </c>
      <c r="F12" s="28">
        <v>2</v>
      </c>
      <c r="G12" s="216">
        <f t="shared" si="0"/>
        <v>4</v>
      </c>
      <c r="H12" s="681" t="s">
        <v>3634</v>
      </c>
      <c r="I12" s="177"/>
      <c r="J12" s="1061">
        <f t="shared" si="1"/>
        <v>0</v>
      </c>
      <c r="K12" s="202"/>
      <c r="L12" s="145"/>
      <c r="M12" s="145"/>
    </row>
    <row r="13" spans="1:13" s="192" customFormat="1" ht="12.75" x14ac:dyDescent="0.25">
      <c r="A13" s="1049" t="s">
        <v>494</v>
      </c>
      <c r="B13" s="193" t="s">
        <v>3072</v>
      </c>
      <c r="C13" s="1806"/>
      <c r="D13" s="55" t="s">
        <v>3085</v>
      </c>
      <c r="E13" s="87">
        <v>2</v>
      </c>
      <c r="F13" s="28">
        <v>2</v>
      </c>
      <c r="G13" s="216">
        <f t="shared" si="0"/>
        <v>4</v>
      </c>
      <c r="H13" s="681" t="s">
        <v>3634</v>
      </c>
      <c r="I13" s="177"/>
      <c r="J13" s="1061">
        <f t="shared" si="1"/>
        <v>0</v>
      </c>
      <c r="K13" s="202"/>
      <c r="L13" s="145"/>
      <c r="M13" s="145"/>
    </row>
    <row r="14" spans="1:13" s="192" customFormat="1" ht="12.75" x14ac:dyDescent="0.25">
      <c r="A14" s="1049" t="s">
        <v>495</v>
      </c>
      <c r="B14" s="193" t="s">
        <v>3073</v>
      </c>
      <c r="C14" s="1806"/>
      <c r="D14" s="55" t="s">
        <v>3086</v>
      </c>
      <c r="E14" s="87">
        <v>1</v>
      </c>
      <c r="F14" s="28">
        <v>2</v>
      </c>
      <c r="G14" s="216">
        <f t="shared" si="0"/>
        <v>2</v>
      </c>
      <c r="H14" s="681" t="s">
        <v>3633</v>
      </c>
      <c r="I14" s="177"/>
      <c r="J14" s="1061">
        <f t="shared" si="1"/>
        <v>0</v>
      </c>
      <c r="K14" s="202"/>
      <c r="L14" s="145"/>
      <c r="M14" s="145"/>
    </row>
    <row r="15" spans="1:13" s="192" customFormat="1" ht="12.75" x14ac:dyDescent="0.25">
      <c r="A15" s="1049" t="s">
        <v>496</v>
      </c>
      <c r="B15" s="193" t="s">
        <v>3074</v>
      </c>
      <c r="C15" s="1806"/>
      <c r="D15" s="55" t="s">
        <v>3087</v>
      </c>
      <c r="E15" s="87">
        <v>1</v>
      </c>
      <c r="F15" s="28">
        <v>2</v>
      </c>
      <c r="G15" s="216">
        <f t="shared" si="0"/>
        <v>2</v>
      </c>
      <c r="H15" s="681" t="s">
        <v>3633</v>
      </c>
      <c r="I15" s="177"/>
      <c r="J15" s="1061">
        <f t="shared" si="1"/>
        <v>0</v>
      </c>
      <c r="K15" s="202"/>
      <c r="L15" s="145"/>
      <c r="M15" s="145"/>
    </row>
    <row r="16" spans="1:13" s="192" customFormat="1" ht="12.75" x14ac:dyDescent="0.25">
      <c r="A16" s="1051" t="s">
        <v>497</v>
      </c>
      <c r="B16" s="193" t="s">
        <v>3075</v>
      </c>
      <c r="C16" s="1806"/>
      <c r="D16" s="55" t="s">
        <v>3088</v>
      </c>
      <c r="E16" s="87">
        <v>1</v>
      </c>
      <c r="F16" s="28">
        <v>2</v>
      </c>
      <c r="G16" s="216">
        <f t="shared" si="0"/>
        <v>2</v>
      </c>
      <c r="H16" s="682" t="s">
        <v>3633</v>
      </c>
      <c r="I16" s="177"/>
      <c r="J16" s="1061">
        <f t="shared" si="1"/>
        <v>0</v>
      </c>
      <c r="K16" s="202"/>
      <c r="L16" s="145"/>
      <c r="M16" s="145"/>
    </row>
    <row r="17" spans="1:14" s="192" customFormat="1" ht="12.75" x14ac:dyDescent="0.25">
      <c r="A17" s="1051" t="s">
        <v>498</v>
      </c>
      <c r="B17" s="193" t="s">
        <v>3076</v>
      </c>
      <c r="C17" s="1806"/>
      <c r="D17" s="55" t="s">
        <v>3089</v>
      </c>
      <c r="E17" s="87">
        <v>1</v>
      </c>
      <c r="F17" s="28">
        <v>2</v>
      </c>
      <c r="G17" s="216">
        <f t="shared" si="0"/>
        <v>2</v>
      </c>
      <c r="H17" s="682" t="s">
        <v>3633</v>
      </c>
      <c r="I17" s="177"/>
      <c r="J17" s="1061">
        <f t="shared" si="1"/>
        <v>0</v>
      </c>
      <c r="K17" s="202"/>
      <c r="L17" s="145"/>
      <c r="M17" s="145"/>
    </row>
    <row r="18" spans="1:14" s="192" customFormat="1" ht="13.5" thickBot="1" x14ac:dyDescent="0.3">
      <c r="A18" s="1052" t="s">
        <v>499</v>
      </c>
      <c r="B18" s="1053" t="s">
        <v>3077</v>
      </c>
      <c r="C18" s="1807"/>
      <c r="D18" s="1094" t="s">
        <v>320</v>
      </c>
      <c r="E18" s="753">
        <v>2</v>
      </c>
      <c r="F18" s="401">
        <v>2</v>
      </c>
      <c r="G18" s="1063">
        <f t="shared" si="0"/>
        <v>4</v>
      </c>
      <c r="H18" s="711" t="s">
        <v>3634</v>
      </c>
      <c r="I18" s="712"/>
      <c r="J18" s="1064">
        <f t="shared" si="1"/>
        <v>0</v>
      </c>
      <c r="K18" s="202"/>
      <c r="L18" s="145"/>
      <c r="M18" s="145"/>
    </row>
    <row r="19" spans="1:14" s="192" customFormat="1" ht="13.5" thickBot="1" x14ac:dyDescent="0.3">
      <c r="E19" s="197"/>
      <c r="F19" s="197"/>
      <c r="G19" s="243"/>
      <c r="H19" s="205"/>
      <c r="I19" s="1055" t="s">
        <v>76</v>
      </c>
      <c r="J19" s="1056">
        <f>SUM(J6:J18)</f>
        <v>0</v>
      </c>
      <c r="K19" s="206"/>
      <c r="L19" s="155"/>
      <c r="M19" s="155"/>
      <c r="N19" s="203"/>
    </row>
    <row r="20" spans="1:14" ht="15" customHeight="1" x14ac:dyDescent="0.25">
      <c r="M20" s="220"/>
    </row>
    <row r="21" spans="1:14" ht="15" customHeight="1" x14ac:dyDescent="0.25">
      <c r="D21" s="1470"/>
    </row>
    <row r="22" spans="1:14" ht="15" customHeight="1" x14ac:dyDescent="0.25">
      <c r="D22" s="1470"/>
    </row>
    <row r="23" spans="1:14" ht="15" customHeight="1" x14ac:dyDescent="0.25">
      <c r="D23" s="1470"/>
    </row>
    <row r="24" spans="1:14" ht="15" customHeight="1" x14ac:dyDescent="0.25">
      <c r="D24" s="1470"/>
    </row>
    <row r="25" spans="1:14" ht="15" customHeight="1" x14ac:dyDescent="0.25">
      <c r="D25" s="1470"/>
    </row>
    <row r="26" spans="1:14" ht="15" customHeight="1" x14ac:dyDescent="0.25">
      <c r="D26" s="1470"/>
    </row>
    <row r="27" spans="1:14" ht="15" customHeight="1" x14ac:dyDescent="0.25">
      <c r="D27" s="1470"/>
    </row>
    <row r="28" spans="1:14" ht="15" customHeight="1" x14ac:dyDescent="0.25">
      <c r="D28" s="1470"/>
    </row>
    <row r="29" spans="1:14" ht="15" customHeight="1" x14ac:dyDescent="0.25">
      <c r="D29" s="1470"/>
    </row>
    <row r="30" spans="1:14" ht="15" customHeight="1" x14ac:dyDescent="0.25">
      <c r="D30" s="1470"/>
    </row>
    <row r="31" spans="1:14" s="213" customFormat="1" ht="15" customHeight="1" x14ac:dyDescent="0.25">
      <c r="A31" s="191"/>
      <c r="B31" s="191"/>
      <c r="C31" s="191"/>
      <c r="D31" s="1470"/>
      <c r="E31" s="198"/>
      <c r="F31" s="198"/>
      <c r="I31" s="191"/>
      <c r="J31" s="191"/>
      <c r="K31" s="191"/>
      <c r="L31" s="191"/>
      <c r="M31" s="191"/>
      <c r="N31" s="191"/>
    </row>
    <row r="32" spans="1:14" s="213" customFormat="1" ht="15" customHeight="1" x14ac:dyDescent="0.25">
      <c r="A32" s="191"/>
      <c r="B32" s="191"/>
      <c r="C32" s="191"/>
      <c r="D32" s="1470"/>
      <c r="E32" s="198"/>
      <c r="F32" s="198"/>
      <c r="I32" s="191"/>
      <c r="J32" s="191"/>
      <c r="K32" s="191"/>
      <c r="L32" s="191"/>
      <c r="M32" s="191"/>
      <c r="N32" s="191"/>
    </row>
    <row r="33" spans="1:14" s="213" customFormat="1" ht="15" customHeight="1" x14ac:dyDescent="0.25">
      <c r="A33" s="191"/>
      <c r="B33" s="191"/>
      <c r="C33" s="191"/>
      <c r="D33" s="1470"/>
      <c r="E33" s="198"/>
      <c r="F33" s="198"/>
      <c r="I33" s="191"/>
      <c r="J33" s="191"/>
      <c r="K33" s="191"/>
      <c r="L33" s="191"/>
      <c r="M33" s="191"/>
      <c r="N33" s="191"/>
    </row>
    <row r="34" spans="1:14" s="213" customFormat="1" x14ac:dyDescent="0.25">
      <c r="A34" s="191"/>
      <c r="B34" s="191"/>
      <c r="C34" s="191"/>
      <c r="D34" s="1470"/>
      <c r="E34" s="198"/>
      <c r="F34" s="198"/>
      <c r="I34" s="191"/>
      <c r="J34" s="191"/>
      <c r="K34" s="191"/>
      <c r="L34" s="191"/>
      <c r="M34" s="191"/>
      <c r="N34" s="191"/>
    </row>
    <row r="35" spans="1:14" s="213" customFormat="1" x14ac:dyDescent="0.25">
      <c r="A35" s="191"/>
      <c r="B35" s="191"/>
      <c r="C35" s="191"/>
      <c r="D35" s="1470"/>
      <c r="E35" s="191"/>
      <c r="F35" s="191"/>
      <c r="I35" s="191"/>
      <c r="J35" s="191"/>
      <c r="K35" s="191"/>
      <c r="L35" s="191"/>
      <c r="M35" s="191"/>
      <c r="N35" s="191"/>
    </row>
    <row r="36" spans="1:14" s="213" customFormat="1" x14ac:dyDescent="0.25">
      <c r="A36" s="191"/>
      <c r="B36" s="191"/>
      <c r="C36" s="191"/>
      <c r="D36" s="1470"/>
      <c r="E36" s="191"/>
      <c r="F36" s="191"/>
      <c r="I36" s="191"/>
      <c r="J36" s="191"/>
      <c r="K36" s="191"/>
      <c r="L36" s="191"/>
      <c r="M36" s="191"/>
      <c r="N36" s="191"/>
    </row>
    <row r="37" spans="1:14" s="213" customFormat="1" x14ac:dyDescent="0.25">
      <c r="A37" s="191"/>
      <c r="B37" s="191"/>
      <c r="C37" s="191"/>
      <c r="D37" s="1470"/>
      <c r="E37" s="191"/>
      <c r="F37" s="191"/>
      <c r="I37" s="191"/>
      <c r="J37" s="191"/>
      <c r="K37" s="191"/>
      <c r="L37" s="191"/>
      <c r="M37" s="191"/>
      <c r="N37" s="191"/>
    </row>
    <row r="38" spans="1:14" s="213" customFormat="1" x14ac:dyDescent="0.25">
      <c r="A38" s="191"/>
      <c r="B38" s="191"/>
      <c r="C38" s="191"/>
      <c r="D38" s="1470"/>
      <c r="E38" s="191"/>
      <c r="F38" s="191"/>
      <c r="I38" s="191"/>
      <c r="J38" s="191"/>
      <c r="K38" s="191"/>
      <c r="L38" s="191"/>
      <c r="M38" s="191"/>
      <c r="N38" s="191"/>
    </row>
    <row r="39" spans="1:14" s="213" customFormat="1" x14ac:dyDescent="0.25">
      <c r="A39" s="191"/>
      <c r="B39" s="191"/>
      <c r="C39" s="191"/>
      <c r="D39" s="163"/>
      <c r="E39" s="191"/>
      <c r="F39" s="191"/>
      <c r="I39" s="191"/>
      <c r="J39" s="191"/>
      <c r="K39" s="191"/>
      <c r="L39" s="191"/>
      <c r="M39" s="191"/>
      <c r="N39" s="191"/>
    </row>
    <row r="40" spans="1:14" s="213" customFormat="1" x14ac:dyDescent="0.25">
      <c r="A40" s="191"/>
      <c r="B40" s="191"/>
      <c r="C40" s="191"/>
      <c r="D40" s="1469"/>
      <c r="E40" s="191"/>
      <c r="F40" s="191"/>
      <c r="I40" s="191"/>
      <c r="J40" s="191"/>
      <c r="K40" s="191"/>
      <c r="L40" s="191"/>
      <c r="M40" s="191"/>
      <c r="N40" s="191"/>
    </row>
    <row r="41" spans="1:14" s="213" customFormat="1" x14ac:dyDescent="0.25">
      <c r="A41" s="191"/>
      <c r="B41" s="191"/>
      <c r="C41" s="191"/>
      <c r="D41" s="1475"/>
      <c r="E41" s="191"/>
      <c r="F41" s="191"/>
      <c r="I41" s="191"/>
      <c r="J41" s="191"/>
      <c r="K41" s="191"/>
      <c r="L41" s="191"/>
      <c r="M41" s="191"/>
      <c r="N41" s="191"/>
    </row>
    <row r="42" spans="1:14" s="213" customFormat="1" x14ac:dyDescent="0.25">
      <c r="A42" s="191"/>
      <c r="B42" s="191"/>
      <c r="C42" s="191"/>
      <c r="D42" s="1470"/>
      <c r="E42" s="191"/>
      <c r="F42" s="191"/>
      <c r="I42" s="191"/>
      <c r="J42" s="191"/>
      <c r="K42" s="191"/>
      <c r="L42" s="191"/>
      <c r="M42" s="191"/>
      <c r="N42" s="191"/>
    </row>
    <row r="43" spans="1:14" s="213" customFormat="1" x14ac:dyDescent="0.25">
      <c r="A43" s="191"/>
      <c r="B43" s="191"/>
      <c r="C43" s="191"/>
      <c r="D43" s="1470"/>
      <c r="E43" s="191"/>
      <c r="F43" s="191"/>
      <c r="I43" s="191"/>
      <c r="J43" s="191"/>
      <c r="K43" s="191"/>
      <c r="L43" s="191"/>
      <c r="M43" s="191"/>
      <c r="N43" s="191"/>
    </row>
    <row r="44" spans="1:14" s="213" customFormat="1" x14ac:dyDescent="0.25">
      <c r="A44" s="191"/>
      <c r="B44" s="191"/>
      <c r="C44" s="191"/>
      <c r="D44" s="1470"/>
      <c r="E44" s="191"/>
      <c r="F44" s="191"/>
      <c r="I44" s="191"/>
      <c r="J44" s="191"/>
      <c r="K44" s="191"/>
      <c r="L44" s="191"/>
      <c r="M44" s="191"/>
      <c r="N44" s="191"/>
    </row>
    <row r="45" spans="1:14" s="213" customFormat="1" x14ac:dyDescent="0.25">
      <c r="A45" s="191"/>
      <c r="B45" s="191"/>
      <c r="C45" s="191"/>
      <c r="D45" s="1470"/>
      <c r="E45" s="191"/>
      <c r="F45" s="191"/>
      <c r="I45" s="191"/>
      <c r="J45" s="191"/>
      <c r="K45" s="191"/>
      <c r="L45" s="191"/>
      <c r="M45" s="191"/>
      <c r="N45" s="191"/>
    </row>
    <row r="46" spans="1:14" s="213" customFormat="1" x14ac:dyDescent="0.25">
      <c r="A46" s="191"/>
      <c r="B46" s="191"/>
      <c r="C46" s="191"/>
      <c r="D46" s="1470"/>
      <c r="E46" s="191"/>
      <c r="F46" s="191"/>
      <c r="I46" s="191"/>
      <c r="J46" s="191"/>
      <c r="K46" s="191"/>
      <c r="L46" s="191"/>
      <c r="M46" s="191"/>
      <c r="N46" s="191"/>
    </row>
    <row r="47" spans="1:14" s="213" customFormat="1" x14ac:dyDescent="0.25">
      <c r="A47" s="191"/>
      <c r="B47" s="191"/>
      <c r="C47" s="191"/>
      <c r="D47" s="1470"/>
      <c r="E47" s="191"/>
      <c r="F47" s="191"/>
      <c r="I47" s="191"/>
      <c r="J47" s="191"/>
      <c r="K47" s="191"/>
      <c r="L47" s="191"/>
      <c r="M47" s="191"/>
      <c r="N47" s="191"/>
    </row>
    <row r="48" spans="1:14" s="213" customFormat="1" x14ac:dyDescent="0.25">
      <c r="A48" s="191"/>
      <c r="B48" s="191"/>
      <c r="C48" s="191"/>
      <c r="D48" s="1470"/>
      <c r="E48" s="191"/>
      <c r="F48" s="191"/>
      <c r="I48" s="191"/>
      <c r="J48" s="191"/>
      <c r="K48" s="191"/>
      <c r="L48" s="191"/>
      <c r="M48" s="191"/>
      <c r="N48" s="191"/>
    </row>
    <row r="49" spans="1:14" s="213" customFormat="1" x14ac:dyDescent="0.25">
      <c r="A49" s="191"/>
      <c r="B49" s="191"/>
      <c r="C49" s="191"/>
      <c r="D49" s="133"/>
      <c r="E49" s="191"/>
      <c r="F49" s="191"/>
      <c r="I49" s="191"/>
      <c r="J49" s="191"/>
      <c r="K49" s="191"/>
      <c r="L49" s="191"/>
      <c r="M49" s="191"/>
      <c r="N49" s="191"/>
    </row>
    <row r="50" spans="1:14" s="213" customFormat="1" x14ac:dyDescent="0.25">
      <c r="A50" s="191"/>
      <c r="B50" s="191"/>
      <c r="C50" s="191"/>
      <c r="D50" s="133"/>
      <c r="E50" s="191"/>
      <c r="F50" s="191"/>
      <c r="I50" s="191"/>
      <c r="J50" s="191"/>
      <c r="K50" s="191"/>
      <c r="L50" s="191"/>
      <c r="M50" s="191"/>
      <c r="N50" s="191"/>
    </row>
    <row r="51" spans="1:14" s="213" customFormat="1" x14ac:dyDescent="0.25">
      <c r="A51" s="191"/>
      <c r="B51" s="191"/>
      <c r="C51" s="191"/>
      <c r="D51" s="133"/>
      <c r="E51" s="191"/>
      <c r="F51" s="191"/>
      <c r="I51" s="191"/>
      <c r="J51" s="191"/>
      <c r="K51" s="191"/>
      <c r="L51" s="191"/>
      <c r="M51" s="191"/>
      <c r="N51" s="191"/>
    </row>
    <row r="52" spans="1:14" s="213" customFormat="1" x14ac:dyDescent="0.25">
      <c r="A52" s="191"/>
      <c r="B52" s="191"/>
      <c r="C52" s="191"/>
      <c r="D52" s="133"/>
      <c r="E52" s="191"/>
      <c r="F52" s="191"/>
      <c r="I52" s="191"/>
      <c r="J52" s="191"/>
      <c r="K52" s="191"/>
      <c r="L52" s="191"/>
      <c r="M52" s="191"/>
      <c r="N52" s="191"/>
    </row>
    <row r="53" spans="1:14" s="213" customFormat="1" x14ac:dyDescent="0.25">
      <c r="A53" s="191"/>
      <c r="B53" s="191"/>
      <c r="C53" s="191"/>
      <c r="D53" s="133"/>
      <c r="E53" s="191"/>
      <c r="F53" s="191"/>
      <c r="I53" s="191"/>
      <c r="J53" s="191"/>
      <c r="K53" s="191"/>
      <c r="L53" s="191"/>
      <c r="M53" s="191"/>
      <c r="N53" s="191"/>
    </row>
    <row r="54" spans="1:14" s="213" customFormat="1" x14ac:dyDescent="0.25">
      <c r="A54" s="191"/>
      <c r="B54" s="191"/>
      <c r="C54" s="191"/>
      <c r="D54" s="1470"/>
      <c r="E54" s="191"/>
      <c r="F54" s="191"/>
      <c r="I54" s="191"/>
      <c r="J54" s="191"/>
      <c r="K54" s="191"/>
      <c r="L54" s="191"/>
      <c r="M54" s="191"/>
      <c r="N54" s="191"/>
    </row>
    <row r="55" spans="1:14" s="213" customFormat="1" x14ac:dyDescent="0.25">
      <c r="A55" s="191"/>
      <c r="B55" s="191"/>
      <c r="C55" s="191"/>
      <c r="D55" s="1470"/>
      <c r="E55" s="191"/>
      <c r="F55" s="191"/>
      <c r="I55" s="191"/>
      <c r="J55" s="191"/>
      <c r="K55" s="191"/>
      <c r="L55" s="191"/>
      <c r="M55" s="191"/>
      <c r="N55" s="191"/>
    </row>
  </sheetData>
  <sheetProtection algorithmName="SHA-512" hashValue="SW1EoohAP3zvyVV20w17haluzZGGg6bbiTQrYcY2U0LWdytLWTevnSp6ZuWizxd2MmmtRJKxIYy7yoSjDk71zg==" saltValue="vu1WaT2MK/vw9sGrPoJuSQ==" spinCount="100000" sheet="1" objects="1" scenarios="1" sort="0" autoFilter="0" pivotTables="0"/>
  <mergeCells count="6">
    <mergeCell ref="C6:C18"/>
    <mergeCell ref="A1:D1"/>
    <mergeCell ref="E1:J1"/>
    <mergeCell ref="A2:J2"/>
    <mergeCell ref="A3:J3"/>
    <mergeCell ref="A4:J4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0">
    <tabColor rgb="FFFF0000"/>
    <pageSetUpPr fitToPage="1"/>
  </sheetPr>
  <dimension ref="A1:N75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91" customWidth="1"/>
    <col min="2" max="2" width="10.7109375" style="191" customWidth="1"/>
    <col min="3" max="3" width="12.7109375" style="191" customWidth="1"/>
    <col min="4" max="4" width="70.7109375" style="191" customWidth="1"/>
    <col min="5" max="6" width="8.7109375" style="198" customWidth="1"/>
    <col min="7" max="7" width="13.7109375" style="213" customWidth="1"/>
    <col min="8" max="8" width="15.7109375" style="213" customWidth="1"/>
    <col min="9" max="9" width="14.7109375" style="191" customWidth="1"/>
    <col min="10" max="10" width="15.7109375" style="191" customWidth="1"/>
    <col min="11" max="11" width="10.42578125" style="191" customWidth="1"/>
    <col min="12" max="12" width="16.85546875" style="191" customWidth="1"/>
    <col min="13" max="13" width="17.7109375" style="191" customWidth="1"/>
    <col min="14" max="14" width="12.7109375" style="191" bestFit="1" customWidth="1"/>
    <col min="15" max="16384" width="9.140625" style="191"/>
  </cols>
  <sheetData>
    <row r="1" spans="1:13" ht="54" customHeight="1" x14ac:dyDescent="0.25">
      <c r="A1" s="1790"/>
      <c r="B1" s="1790"/>
      <c r="C1" s="1791"/>
      <c r="D1" s="1791"/>
      <c r="E1" s="1768" t="s">
        <v>3427</v>
      </c>
      <c r="F1" s="1768"/>
      <c r="G1" s="1768"/>
      <c r="H1" s="1768"/>
      <c r="I1" s="1768"/>
      <c r="J1" s="1768"/>
    </row>
    <row r="2" spans="1:13" s="464" customFormat="1" ht="15.75" customHeight="1" x14ac:dyDescent="0.25">
      <c r="A2" s="1808" t="s">
        <v>3035</v>
      </c>
      <c r="B2" s="1808"/>
      <c r="C2" s="1808"/>
      <c r="D2" s="1808"/>
      <c r="E2" s="1808"/>
      <c r="F2" s="1808"/>
      <c r="G2" s="1808"/>
      <c r="H2" s="1808"/>
      <c r="I2" s="1808"/>
      <c r="J2" s="1808"/>
    </row>
    <row r="3" spans="1:13" s="464" customFormat="1" ht="15.75" customHeight="1" x14ac:dyDescent="0.25">
      <c r="A3" s="1721" t="s">
        <v>3530</v>
      </c>
      <c r="B3" s="1721"/>
      <c r="C3" s="1721"/>
      <c r="D3" s="1721"/>
      <c r="E3" s="1721"/>
      <c r="F3" s="1721"/>
      <c r="G3" s="1721"/>
      <c r="H3" s="1721"/>
      <c r="I3" s="1721"/>
      <c r="J3" s="1721"/>
      <c r="K3" s="465"/>
    </row>
    <row r="4" spans="1:13" s="464" customFormat="1" ht="15" customHeight="1" thickBot="1" x14ac:dyDescent="0.3">
      <c r="A4" s="1809"/>
      <c r="B4" s="1809"/>
      <c r="C4" s="1809"/>
      <c r="D4" s="1809"/>
      <c r="E4" s="1809"/>
      <c r="F4" s="1809"/>
      <c r="G4" s="1809"/>
      <c r="H4" s="1809"/>
      <c r="I4" s="1809"/>
      <c r="J4" s="1809"/>
    </row>
    <row r="5" spans="1:13" s="192" customFormat="1" ht="60" customHeight="1" thickBot="1" x14ac:dyDescent="0.3">
      <c r="A5" s="1323" t="s">
        <v>486</v>
      </c>
      <c r="B5" s="1324" t="s">
        <v>0</v>
      </c>
      <c r="C5" s="1325" t="s">
        <v>1</v>
      </c>
      <c r="D5" s="1324" t="s">
        <v>2</v>
      </c>
      <c r="E5" s="1326" t="s">
        <v>2726</v>
      </c>
      <c r="F5" s="1326" t="s">
        <v>760</v>
      </c>
      <c r="G5" s="1326" t="s">
        <v>761</v>
      </c>
      <c r="H5" s="1326" t="s">
        <v>762</v>
      </c>
      <c r="I5" s="1327" t="s">
        <v>4409</v>
      </c>
      <c r="J5" s="1328" t="s">
        <v>4410</v>
      </c>
      <c r="K5" s="104"/>
    </row>
    <row r="6" spans="1:13" s="192" customFormat="1" ht="15" customHeight="1" x14ac:dyDescent="0.25">
      <c r="A6" s="1057" t="s">
        <v>487</v>
      </c>
      <c r="B6" s="199" t="s">
        <v>1162</v>
      </c>
      <c r="C6" s="1806" t="s">
        <v>1163</v>
      </c>
      <c r="D6" s="1330" t="s">
        <v>1164</v>
      </c>
      <c r="E6" s="110">
        <v>2</v>
      </c>
      <c r="F6" s="31">
        <v>5</v>
      </c>
      <c r="G6" s="215">
        <f t="shared" ref="G6:G34" si="0">F6*E6</f>
        <v>10</v>
      </c>
      <c r="H6" s="680" t="s">
        <v>3634</v>
      </c>
      <c r="I6" s="173"/>
      <c r="J6" s="1061">
        <f t="shared" ref="J6:J34" si="1">ROUND(I6,2)*G6</f>
        <v>0</v>
      </c>
      <c r="K6" s="202"/>
    </row>
    <row r="7" spans="1:13" s="192" customFormat="1" ht="15" customHeight="1" x14ac:dyDescent="0.25">
      <c r="A7" s="1049" t="s">
        <v>488</v>
      </c>
      <c r="B7" s="193" t="s">
        <v>1165</v>
      </c>
      <c r="C7" s="1806"/>
      <c r="D7" s="578" t="s">
        <v>3032</v>
      </c>
      <c r="E7" s="87">
        <v>2</v>
      </c>
      <c r="F7" s="28">
        <v>5</v>
      </c>
      <c r="G7" s="216">
        <f t="shared" si="0"/>
        <v>10</v>
      </c>
      <c r="H7" s="681" t="s">
        <v>3634</v>
      </c>
      <c r="I7" s="177"/>
      <c r="J7" s="1061">
        <f t="shared" si="1"/>
        <v>0</v>
      </c>
      <c r="K7" s="202"/>
    </row>
    <row r="8" spans="1:13" s="192" customFormat="1" ht="15" customHeight="1" x14ac:dyDescent="0.25">
      <c r="A8" s="1049" t="s">
        <v>489</v>
      </c>
      <c r="B8" s="193" t="s">
        <v>1167</v>
      </c>
      <c r="C8" s="1806"/>
      <c r="D8" s="578" t="s">
        <v>1191</v>
      </c>
      <c r="E8" s="87">
        <v>1</v>
      </c>
      <c r="F8" s="28">
        <v>5</v>
      </c>
      <c r="G8" s="216">
        <f t="shared" si="0"/>
        <v>5</v>
      </c>
      <c r="H8" s="681" t="s">
        <v>3633</v>
      </c>
      <c r="I8" s="177"/>
      <c r="J8" s="1061">
        <f t="shared" si="1"/>
        <v>0</v>
      </c>
      <c r="K8" s="202"/>
    </row>
    <row r="9" spans="1:13" s="192" customFormat="1" ht="15" customHeight="1" x14ac:dyDescent="0.25">
      <c r="A9" s="1049" t="s">
        <v>490</v>
      </c>
      <c r="B9" s="193" t="s">
        <v>1169</v>
      </c>
      <c r="C9" s="1806"/>
      <c r="D9" s="578" t="s">
        <v>3390</v>
      </c>
      <c r="E9" s="87">
        <v>1</v>
      </c>
      <c r="F9" s="28">
        <v>5</v>
      </c>
      <c r="G9" s="216">
        <f t="shared" si="0"/>
        <v>5</v>
      </c>
      <c r="H9" s="681" t="s">
        <v>3633</v>
      </c>
      <c r="I9" s="177"/>
      <c r="J9" s="1061">
        <f t="shared" si="1"/>
        <v>0</v>
      </c>
      <c r="K9" s="202"/>
      <c r="L9" s="145"/>
      <c r="M9" s="145"/>
    </row>
    <row r="10" spans="1:13" s="192" customFormat="1" ht="15" customHeight="1" x14ac:dyDescent="0.25">
      <c r="A10" s="1051" t="s">
        <v>491</v>
      </c>
      <c r="B10" s="193" t="s">
        <v>1171</v>
      </c>
      <c r="C10" s="1806"/>
      <c r="D10" s="578" t="s">
        <v>181</v>
      </c>
      <c r="E10" s="87">
        <v>1</v>
      </c>
      <c r="F10" s="28">
        <v>5</v>
      </c>
      <c r="G10" s="217">
        <f t="shared" si="0"/>
        <v>5</v>
      </c>
      <c r="H10" s="682" t="s">
        <v>3633</v>
      </c>
      <c r="I10" s="177"/>
      <c r="J10" s="1061">
        <f t="shared" si="1"/>
        <v>0</v>
      </c>
      <c r="K10" s="202"/>
      <c r="L10" s="145"/>
      <c r="M10" s="145"/>
    </row>
    <row r="11" spans="1:13" s="192" customFormat="1" ht="15" customHeight="1" x14ac:dyDescent="0.25">
      <c r="A11" s="1049" t="s">
        <v>492</v>
      </c>
      <c r="B11" s="193" t="s">
        <v>1172</v>
      </c>
      <c r="C11" s="1806"/>
      <c r="D11" s="578" t="s">
        <v>182</v>
      </c>
      <c r="E11" s="87">
        <v>1</v>
      </c>
      <c r="F11" s="28">
        <v>5</v>
      </c>
      <c r="G11" s="216">
        <f t="shared" si="0"/>
        <v>5</v>
      </c>
      <c r="H11" s="681" t="s">
        <v>3633</v>
      </c>
      <c r="I11" s="177"/>
      <c r="J11" s="1061">
        <f t="shared" si="1"/>
        <v>0</v>
      </c>
      <c r="K11" s="202"/>
      <c r="L11" s="145"/>
      <c r="M11" s="145"/>
    </row>
    <row r="12" spans="1:13" s="192" customFormat="1" ht="15" customHeight="1" x14ac:dyDescent="0.25">
      <c r="A12" s="1049" t="s">
        <v>493</v>
      </c>
      <c r="B12" s="193" t="s">
        <v>1174</v>
      </c>
      <c r="C12" s="1806"/>
      <c r="D12" s="578" t="s">
        <v>183</v>
      </c>
      <c r="E12" s="87">
        <v>1</v>
      </c>
      <c r="F12" s="28">
        <v>5</v>
      </c>
      <c r="G12" s="216">
        <f t="shared" si="0"/>
        <v>5</v>
      </c>
      <c r="H12" s="681" t="s">
        <v>3633</v>
      </c>
      <c r="I12" s="177"/>
      <c r="J12" s="1061">
        <f t="shared" si="1"/>
        <v>0</v>
      </c>
      <c r="K12" s="202"/>
      <c r="L12" s="145"/>
      <c r="M12" s="145"/>
    </row>
    <row r="13" spans="1:13" s="192" customFormat="1" ht="15" customHeight="1" x14ac:dyDescent="0.25">
      <c r="A13" s="1049" t="s">
        <v>494</v>
      </c>
      <c r="B13" s="193" t="s">
        <v>1176</v>
      </c>
      <c r="C13" s="1806"/>
      <c r="D13" s="578" t="s">
        <v>184</v>
      </c>
      <c r="E13" s="87">
        <v>1</v>
      </c>
      <c r="F13" s="28">
        <v>5</v>
      </c>
      <c r="G13" s="216">
        <f t="shared" si="0"/>
        <v>5</v>
      </c>
      <c r="H13" s="681" t="s">
        <v>3633</v>
      </c>
      <c r="I13" s="177"/>
      <c r="J13" s="1061">
        <f t="shared" si="1"/>
        <v>0</v>
      </c>
      <c r="K13" s="202"/>
      <c r="L13" s="145"/>
      <c r="M13" s="145"/>
    </row>
    <row r="14" spans="1:13" s="192" customFormat="1" ht="15" customHeight="1" x14ac:dyDescent="0.25">
      <c r="A14" s="1049" t="s">
        <v>495</v>
      </c>
      <c r="B14" s="193" t="s">
        <v>1178</v>
      </c>
      <c r="C14" s="1806"/>
      <c r="D14" s="578" t="s">
        <v>185</v>
      </c>
      <c r="E14" s="87">
        <v>2</v>
      </c>
      <c r="F14" s="28">
        <v>5</v>
      </c>
      <c r="G14" s="216">
        <f t="shared" si="0"/>
        <v>10</v>
      </c>
      <c r="H14" s="681" t="s">
        <v>3634</v>
      </c>
      <c r="I14" s="177"/>
      <c r="J14" s="1061">
        <f t="shared" si="1"/>
        <v>0</v>
      </c>
      <c r="K14" s="202"/>
      <c r="L14" s="145"/>
      <c r="M14" s="145"/>
    </row>
    <row r="15" spans="1:13" s="192" customFormat="1" ht="15" customHeight="1" x14ac:dyDescent="0.25">
      <c r="A15" s="1049" t="s">
        <v>496</v>
      </c>
      <c r="B15" s="193" t="s">
        <v>1180</v>
      </c>
      <c r="C15" s="1806"/>
      <c r="D15" s="578" t="s">
        <v>186</v>
      </c>
      <c r="E15" s="87">
        <v>1</v>
      </c>
      <c r="F15" s="28">
        <v>5</v>
      </c>
      <c r="G15" s="216">
        <f t="shared" si="0"/>
        <v>5</v>
      </c>
      <c r="H15" s="681" t="s">
        <v>3633</v>
      </c>
      <c r="I15" s="177"/>
      <c r="J15" s="1061">
        <f t="shared" si="1"/>
        <v>0</v>
      </c>
      <c r="K15" s="202"/>
      <c r="L15" s="145"/>
      <c r="M15" s="145"/>
    </row>
    <row r="16" spans="1:13" s="192" customFormat="1" ht="15" customHeight="1" x14ac:dyDescent="0.25">
      <c r="A16" s="1051" t="s">
        <v>497</v>
      </c>
      <c r="B16" s="193" t="s">
        <v>1182</v>
      </c>
      <c r="C16" s="1806"/>
      <c r="D16" s="578" t="s">
        <v>187</v>
      </c>
      <c r="E16" s="87">
        <v>2</v>
      </c>
      <c r="F16" s="28">
        <v>5</v>
      </c>
      <c r="G16" s="216">
        <f t="shared" si="0"/>
        <v>10</v>
      </c>
      <c r="H16" s="682" t="s">
        <v>3634</v>
      </c>
      <c r="I16" s="177"/>
      <c r="J16" s="1061">
        <f t="shared" si="1"/>
        <v>0</v>
      </c>
      <c r="K16" s="202"/>
      <c r="L16" s="145"/>
      <c r="M16" s="145"/>
    </row>
    <row r="17" spans="1:13" s="192" customFormat="1" ht="15" customHeight="1" x14ac:dyDescent="0.25">
      <c r="A17" s="1051" t="s">
        <v>498</v>
      </c>
      <c r="B17" s="193" t="s">
        <v>1184</v>
      </c>
      <c r="C17" s="1806"/>
      <c r="D17" s="578" t="s">
        <v>3033</v>
      </c>
      <c r="E17" s="87">
        <v>2</v>
      </c>
      <c r="F17" s="28">
        <v>5</v>
      </c>
      <c r="G17" s="216">
        <f t="shared" si="0"/>
        <v>10</v>
      </c>
      <c r="H17" s="682" t="s">
        <v>3634</v>
      </c>
      <c r="I17" s="177"/>
      <c r="J17" s="1061">
        <f t="shared" si="1"/>
        <v>0</v>
      </c>
      <c r="K17" s="202"/>
      <c r="L17" s="145"/>
      <c r="M17" s="145"/>
    </row>
    <row r="18" spans="1:13" s="192" customFormat="1" ht="15" customHeight="1" x14ac:dyDescent="0.25">
      <c r="A18" s="1051" t="s">
        <v>499</v>
      </c>
      <c r="B18" s="193" t="s">
        <v>1186</v>
      </c>
      <c r="C18" s="1806"/>
      <c r="D18" s="578" t="s">
        <v>189</v>
      </c>
      <c r="E18" s="87">
        <v>2</v>
      </c>
      <c r="F18" s="28">
        <v>5</v>
      </c>
      <c r="G18" s="216">
        <f t="shared" si="0"/>
        <v>10</v>
      </c>
      <c r="H18" s="682" t="s">
        <v>3634</v>
      </c>
      <c r="I18" s="177"/>
      <c r="J18" s="1061">
        <f t="shared" si="1"/>
        <v>0</v>
      </c>
      <c r="K18" s="202"/>
      <c r="L18" s="145"/>
      <c r="M18" s="145"/>
    </row>
    <row r="19" spans="1:13" s="192" customFormat="1" ht="15" customHeight="1" x14ac:dyDescent="0.25">
      <c r="A19" s="1051" t="s">
        <v>500</v>
      </c>
      <c r="B19" s="193" t="s">
        <v>1188</v>
      </c>
      <c r="C19" s="1806"/>
      <c r="D19" s="578" t="s">
        <v>191</v>
      </c>
      <c r="E19" s="87">
        <v>1</v>
      </c>
      <c r="F19" s="28">
        <v>5</v>
      </c>
      <c r="G19" s="216">
        <f t="shared" si="0"/>
        <v>5</v>
      </c>
      <c r="H19" s="682" t="s">
        <v>3633</v>
      </c>
      <c r="I19" s="177"/>
      <c r="J19" s="1061">
        <f t="shared" si="1"/>
        <v>0</v>
      </c>
      <c r="K19" s="202"/>
      <c r="L19" s="145"/>
      <c r="M19" s="145"/>
    </row>
    <row r="20" spans="1:13" s="192" customFormat="1" ht="15" customHeight="1" x14ac:dyDescent="0.25">
      <c r="A20" s="1051" t="s">
        <v>501</v>
      </c>
      <c r="B20" s="193" t="s">
        <v>1190</v>
      </c>
      <c r="C20" s="1806"/>
      <c r="D20" s="578" t="s">
        <v>192</v>
      </c>
      <c r="E20" s="87">
        <v>2</v>
      </c>
      <c r="F20" s="28">
        <v>5</v>
      </c>
      <c r="G20" s="216">
        <f t="shared" si="0"/>
        <v>10</v>
      </c>
      <c r="H20" s="682" t="s">
        <v>3634</v>
      </c>
      <c r="I20" s="177"/>
      <c r="J20" s="1061">
        <f t="shared" si="1"/>
        <v>0</v>
      </c>
      <c r="K20" s="202"/>
      <c r="L20" s="145"/>
      <c r="M20" s="145"/>
    </row>
    <row r="21" spans="1:13" s="192" customFormat="1" ht="15" customHeight="1" x14ac:dyDescent="0.25">
      <c r="A21" s="1051" t="s">
        <v>502</v>
      </c>
      <c r="B21" s="193" t="s">
        <v>1192</v>
      </c>
      <c r="C21" s="1806"/>
      <c r="D21" s="578" t="s">
        <v>194</v>
      </c>
      <c r="E21" s="87">
        <v>1</v>
      </c>
      <c r="F21" s="28">
        <v>5</v>
      </c>
      <c r="G21" s="216">
        <f t="shared" si="0"/>
        <v>5</v>
      </c>
      <c r="H21" s="682" t="s">
        <v>3633</v>
      </c>
      <c r="I21" s="177"/>
      <c r="J21" s="1061">
        <f t="shared" si="1"/>
        <v>0</v>
      </c>
      <c r="K21" s="202"/>
      <c r="L21" s="145"/>
      <c r="M21" s="145"/>
    </row>
    <row r="22" spans="1:13" s="192" customFormat="1" ht="15" customHeight="1" x14ac:dyDescent="0.25">
      <c r="A22" s="1051" t="s">
        <v>503</v>
      </c>
      <c r="B22" s="193" t="s">
        <v>1193</v>
      </c>
      <c r="C22" s="1806"/>
      <c r="D22" s="578" t="s">
        <v>195</v>
      </c>
      <c r="E22" s="87">
        <v>1</v>
      </c>
      <c r="F22" s="28">
        <v>5</v>
      </c>
      <c r="G22" s="216">
        <f t="shared" si="0"/>
        <v>5</v>
      </c>
      <c r="H22" s="682" t="s">
        <v>3633</v>
      </c>
      <c r="I22" s="177"/>
      <c r="J22" s="1061">
        <f t="shared" si="1"/>
        <v>0</v>
      </c>
      <c r="K22" s="202"/>
      <c r="L22" s="145"/>
      <c r="M22" s="145"/>
    </row>
    <row r="23" spans="1:13" s="192" customFormat="1" ht="15" customHeight="1" x14ac:dyDescent="0.25">
      <c r="A23" s="1051" t="s">
        <v>504</v>
      </c>
      <c r="B23" s="193" t="s">
        <v>1195</v>
      </c>
      <c r="C23" s="1806"/>
      <c r="D23" s="578" t="s">
        <v>3090</v>
      </c>
      <c r="E23" s="87">
        <v>2</v>
      </c>
      <c r="F23" s="28">
        <v>5</v>
      </c>
      <c r="G23" s="216">
        <f t="shared" si="0"/>
        <v>10</v>
      </c>
      <c r="H23" s="682" t="s">
        <v>3634</v>
      </c>
      <c r="I23" s="177"/>
      <c r="J23" s="1061">
        <f t="shared" si="1"/>
        <v>0</v>
      </c>
      <c r="K23" s="202"/>
      <c r="L23" s="145"/>
      <c r="M23" s="145"/>
    </row>
    <row r="24" spans="1:13" s="192" customFormat="1" ht="15" customHeight="1" x14ac:dyDescent="0.25">
      <c r="A24" s="1051" t="s">
        <v>505</v>
      </c>
      <c r="B24" s="193" t="s">
        <v>1197</v>
      </c>
      <c r="C24" s="1806"/>
      <c r="D24" s="578" t="s">
        <v>197</v>
      </c>
      <c r="E24" s="87">
        <v>2</v>
      </c>
      <c r="F24" s="28">
        <v>5</v>
      </c>
      <c r="G24" s="216">
        <f t="shared" si="0"/>
        <v>10</v>
      </c>
      <c r="H24" s="682" t="s">
        <v>3634</v>
      </c>
      <c r="I24" s="177"/>
      <c r="J24" s="1061">
        <f t="shared" si="1"/>
        <v>0</v>
      </c>
      <c r="K24" s="202"/>
      <c r="L24" s="145"/>
      <c r="M24" s="145"/>
    </row>
    <row r="25" spans="1:13" s="192" customFormat="1" ht="15" customHeight="1" x14ac:dyDescent="0.25">
      <c r="A25" s="1051" t="s">
        <v>506</v>
      </c>
      <c r="B25" s="193" t="s">
        <v>1199</v>
      </c>
      <c r="C25" s="1806"/>
      <c r="D25" s="578" t="s">
        <v>198</v>
      </c>
      <c r="E25" s="87">
        <v>2</v>
      </c>
      <c r="F25" s="28">
        <v>5</v>
      </c>
      <c r="G25" s="216">
        <f t="shared" si="0"/>
        <v>10</v>
      </c>
      <c r="H25" s="682" t="s">
        <v>3634</v>
      </c>
      <c r="I25" s="177"/>
      <c r="J25" s="1061">
        <f t="shared" si="1"/>
        <v>0</v>
      </c>
      <c r="K25" s="202"/>
      <c r="L25" s="145"/>
      <c r="M25" s="145"/>
    </row>
    <row r="26" spans="1:13" s="192" customFormat="1" ht="15" customHeight="1" x14ac:dyDescent="0.25">
      <c r="A26" s="1051" t="s">
        <v>507</v>
      </c>
      <c r="B26" s="193" t="s">
        <v>1200</v>
      </c>
      <c r="C26" s="1806"/>
      <c r="D26" s="578" t="s">
        <v>928</v>
      </c>
      <c r="E26" s="87">
        <v>2</v>
      </c>
      <c r="F26" s="28">
        <v>5</v>
      </c>
      <c r="G26" s="216">
        <f t="shared" si="0"/>
        <v>10</v>
      </c>
      <c r="H26" s="682" t="s">
        <v>3634</v>
      </c>
      <c r="I26" s="177"/>
      <c r="J26" s="1061">
        <f t="shared" si="1"/>
        <v>0</v>
      </c>
      <c r="K26" s="202"/>
      <c r="L26" s="145"/>
      <c r="M26" s="145"/>
    </row>
    <row r="27" spans="1:13" s="192" customFormat="1" ht="15" customHeight="1" x14ac:dyDescent="0.25">
      <c r="A27" s="1051" t="s">
        <v>508</v>
      </c>
      <c r="B27" s="193" t="s">
        <v>1202</v>
      </c>
      <c r="C27" s="1806"/>
      <c r="D27" s="578" t="s">
        <v>199</v>
      </c>
      <c r="E27" s="87">
        <v>1</v>
      </c>
      <c r="F27" s="28">
        <v>5</v>
      </c>
      <c r="G27" s="216">
        <f t="shared" si="0"/>
        <v>5</v>
      </c>
      <c r="H27" s="682" t="s">
        <v>3633</v>
      </c>
      <c r="I27" s="177"/>
      <c r="J27" s="1061">
        <f t="shared" si="1"/>
        <v>0</v>
      </c>
      <c r="K27" s="202"/>
      <c r="L27" s="145"/>
      <c r="M27" s="145"/>
    </row>
    <row r="28" spans="1:13" s="192" customFormat="1" ht="15" customHeight="1" x14ac:dyDescent="0.25">
      <c r="A28" s="1051" t="s">
        <v>509</v>
      </c>
      <c r="B28" s="193" t="s">
        <v>1204</v>
      </c>
      <c r="C28" s="1806"/>
      <c r="D28" s="578" t="s">
        <v>200</v>
      </c>
      <c r="E28" s="87">
        <v>2</v>
      </c>
      <c r="F28" s="28">
        <v>5</v>
      </c>
      <c r="G28" s="216">
        <f t="shared" si="0"/>
        <v>10</v>
      </c>
      <c r="H28" s="682" t="s">
        <v>3634</v>
      </c>
      <c r="I28" s="177"/>
      <c r="J28" s="1061">
        <f t="shared" si="1"/>
        <v>0</v>
      </c>
      <c r="K28" s="202"/>
      <c r="L28" s="145"/>
      <c r="M28" s="145"/>
    </row>
    <row r="29" spans="1:13" s="192" customFormat="1" ht="15" customHeight="1" x14ac:dyDescent="0.25">
      <c r="A29" s="1051" t="s">
        <v>510</v>
      </c>
      <c r="B29" s="193" t="s">
        <v>3026</v>
      </c>
      <c r="C29" s="1806"/>
      <c r="D29" s="578" t="s">
        <v>201</v>
      </c>
      <c r="E29" s="87">
        <v>2</v>
      </c>
      <c r="F29" s="28">
        <v>5</v>
      </c>
      <c r="G29" s="216">
        <f t="shared" si="0"/>
        <v>10</v>
      </c>
      <c r="H29" s="682" t="s">
        <v>3634</v>
      </c>
      <c r="I29" s="177"/>
      <c r="J29" s="1061">
        <f t="shared" si="1"/>
        <v>0</v>
      </c>
      <c r="K29" s="202"/>
      <c r="L29" s="145"/>
      <c r="M29" s="145"/>
    </row>
    <row r="30" spans="1:13" s="192" customFormat="1" ht="15" customHeight="1" x14ac:dyDescent="0.25">
      <c r="A30" s="1051" t="s">
        <v>511</v>
      </c>
      <c r="B30" s="193" t="s">
        <v>3027</v>
      </c>
      <c r="C30" s="1806"/>
      <c r="D30" s="578" t="s">
        <v>202</v>
      </c>
      <c r="E30" s="87">
        <v>2</v>
      </c>
      <c r="F30" s="28">
        <v>5</v>
      </c>
      <c r="G30" s="216">
        <f t="shared" si="0"/>
        <v>10</v>
      </c>
      <c r="H30" s="682" t="s">
        <v>3634</v>
      </c>
      <c r="I30" s="177"/>
      <c r="J30" s="1061">
        <f t="shared" si="1"/>
        <v>0</v>
      </c>
      <c r="K30" s="202"/>
      <c r="L30" s="145"/>
      <c r="M30" s="145"/>
    </row>
    <row r="31" spans="1:13" s="192" customFormat="1" ht="15" customHeight="1" x14ac:dyDescent="0.25">
      <c r="A31" s="1051" t="s">
        <v>512</v>
      </c>
      <c r="B31" s="193" t="s">
        <v>3028</v>
      </c>
      <c r="C31" s="1806"/>
      <c r="D31" s="578" t="s">
        <v>203</v>
      </c>
      <c r="E31" s="87">
        <v>2</v>
      </c>
      <c r="F31" s="28">
        <v>5</v>
      </c>
      <c r="G31" s="216">
        <f t="shared" si="0"/>
        <v>10</v>
      </c>
      <c r="H31" s="682" t="s">
        <v>3634</v>
      </c>
      <c r="I31" s="177"/>
      <c r="J31" s="1061">
        <f t="shared" si="1"/>
        <v>0</v>
      </c>
      <c r="K31" s="202"/>
      <c r="L31" s="145"/>
      <c r="M31" s="145"/>
    </row>
    <row r="32" spans="1:13" s="192" customFormat="1" ht="15" customHeight="1" x14ac:dyDescent="0.25">
      <c r="A32" s="1051" t="s">
        <v>513</v>
      </c>
      <c r="B32" s="193" t="s">
        <v>3029</v>
      </c>
      <c r="C32" s="1806"/>
      <c r="D32" s="578" t="s">
        <v>206</v>
      </c>
      <c r="E32" s="87">
        <v>1</v>
      </c>
      <c r="F32" s="28">
        <v>1</v>
      </c>
      <c r="G32" s="216">
        <f t="shared" si="0"/>
        <v>1</v>
      </c>
      <c r="H32" s="682" t="s">
        <v>3633</v>
      </c>
      <c r="I32" s="177"/>
      <c r="J32" s="1061">
        <f t="shared" si="1"/>
        <v>0</v>
      </c>
      <c r="K32" s="202"/>
      <c r="L32" s="145"/>
      <c r="M32" s="145"/>
    </row>
    <row r="33" spans="1:14" s="192" customFormat="1" ht="15" customHeight="1" x14ac:dyDescent="0.25">
      <c r="A33" s="1051" t="s">
        <v>514</v>
      </c>
      <c r="B33" s="193" t="s">
        <v>3030</v>
      </c>
      <c r="C33" s="1806"/>
      <c r="D33" s="578" t="s">
        <v>207</v>
      </c>
      <c r="E33" s="87">
        <v>1</v>
      </c>
      <c r="F33" s="28">
        <v>1</v>
      </c>
      <c r="G33" s="216">
        <f t="shared" si="0"/>
        <v>1</v>
      </c>
      <c r="H33" s="682" t="s">
        <v>3633</v>
      </c>
      <c r="I33" s="177"/>
      <c r="J33" s="1061">
        <f t="shared" si="1"/>
        <v>0</v>
      </c>
      <c r="K33" s="202"/>
      <c r="L33" s="145"/>
      <c r="M33" s="145"/>
    </row>
    <row r="34" spans="1:14" s="192" customFormat="1" ht="15" customHeight="1" x14ac:dyDescent="0.25">
      <c r="A34" s="1051" t="s">
        <v>515</v>
      </c>
      <c r="B34" s="1476" t="s">
        <v>3031</v>
      </c>
      <c r="C34" s="1806"/>
      <c r="D34" s="587" t="s">
        <v>320</v>
      </c>
      <c r="E34" s="846">
        <v>2</v>
      </c>
      <c r="F34" s="91">
        <v>5</v>
      </c>
      <c r="G34" s="217">
        <f t="shared" si="0"/>
        <v>10</v>
      </c>
      <c r="H34" s="682" t="s">
        <v>3634</v>
      </c>
      <c r="I34" s="177"/>
      <c r="J34" s="1061">
        <f t="shared" si="1"/>
        <v>0</v>
      </c>
      <c r="K34" s="202"/>
      <c r="L34" s="145"/>
      <c r="M34" s="145"/>
    </row>
    <row r="35" spans="1:14" s="192" customFormat="1" ht="15" customHeight="1" x14ac:dyDescent="0.25">
      <c r="A35" s="1051" t="s">
        <v>516</v>
      </c>
      <c r="B35" s="1476" t="s">
        <v>3391</v>
      </c>
      <c r="C35" s="1806"/>
      <c r="D35" s="587" t="s">
        <v>3387</v>
      </c>
      <c r="E35" s="846">
        <v>2</v>
      </c>
      <c r="F35" s="91">
        <v>5</v>
      </c>
      <c r="G35" s="217">
        <f t="shared" ref="G35:G36" si="2">F35*E35</f>
        <v>10</v>
      </c>
      <c r="H35" s="775" t="s">
        <v>3634</v>
      </c>
      <c r="I35" s="177"/>
      <c r="J35" s="1061">
        <f t="shared" ref="J35" si="3">ROUND(I35,2)*G35</f>
        <v>0</v>
      </c>
      <c r="K35" s="202"/>
      <c r="L35" s="145"/>
      <c r="M35" s="145"/>
    </row>
    <row r="36" spans="1:14" s="192" customFormat="1" ht="15" customHeight="1" thickBot="1" x14ac:dyDescent="0.3">
      <c r="A36" s="1052" t="s">
        <v>517</v>
      </c>
      <c r="B36" s="1053" t="s">
        <v>3941</v>
      </c>
      <c r="C36" s="1807"/>
      <c r="D36" s="752" t="s">
        <v>1189</v>
      </c>
      <c r="E36" s="753">
        <v>0.25</v>
      </c>
      <c r="F36" s="753">
        <v>5</v>
      </c>
      <c r="G36" s="1082">
        <f t="shared" si="2"/>
        <v>1.25</v>
      </c>
      <c r="H36" s="711"/>
      <c r="I36" s="712"/>
      <c r="J36" s="1064">
        <f>ROUND(I36,2)*G36</f>
        <v>0</v>
      </c>
      <c r="K36" s="202"/>
      <c r="L36" s="145"/>
      <c r="M36" s="145"/>
    </row>
    <row r="37" spans="1:14" s="192" customFormat="1" ht="15" customHeight="1" x14ac:dyDescent="0.25">
      <c r="A37" s="886"/>
      <c r="B37" s="1556" t="s">
        <v>4338</v>
      </c>
      <c r="C37" s="1556"/>
      <c r="D37" s="1556"/>
      <c r="E37" s="1556"/>
      <c r="F37" s="1556"/>
      <c r="G37" s="1556"/>
      <c r="H37" s="1556"/>
      <c r="I37" s="1556"/>
      <c r="J37" s="1557"/>
      <c r="K37" s="206"/>
      <c r="L37" s="155"/>
      <c r="M37" s="155"/>
      <c r="N37" s="203"/>
    </row>
    <row r="38" spans="1:14" ht="39" thickBot="1" x14ac:dyDescent="0.3">
      <c r="A38" s="867" t="s">
        <v>518</v>
      </c>
      <c r="B38" s="1569" t="s">
        <v>4339</v>
      </c>
      <c r="C38" s="1569"/>
      <c r="D38" s="399" t="s">
        <v>4340</v>
      </c>
      <c r="E38" s="403">
        <v>2</v>
      </c>
      <c r="F38" s="471">
        <v>1</v>
      </c>
      <c r="G38" s="753">
        <f>E38*F38</f>
        <v>2</v>
      </c>
      <c r="H38" s="1397" t="s">
        <v>3634</v>
      </c>
      <c r="I38" s="1380"/>
      <c r="J38" s="1381">
        <f>F38*G38*ROUND(I38, 2)</f>
        <v>0</v>
      </c>
      <c r="M38" s="220"/>
    </row>
    <row r="39" spans="1:14" ht="15" customHeight="1" thickBot="1" x14ac:dyDescent="0.3">
      <c r="A39" s="192"/>
      <c r="B39" s="192"/>
      <c r="C39" s="192"/>
      <c r="D39" s="192"/>
      <c r="E39" s="197"/>
      <c r="F39" s="197"/>
      <c r="G39" s="243"/>
      <c r="H39" s="205"/>
      <c r="I39" s="1055" t="s">
        <v>76</v>
      </c>
      <c r="J39" s="1056">
        <f>SUM(J6:J36,J38)</f>
        <v>0</v>
      </c>
    </row>
    <row r="40" spans="1:14" ht="15" customHeight="1" x14ac:dyDescent="0.25"/>
    <row r="41" spans="1:14" ht="15" customHeight="1" x14ac:dyDescent="0.25">
      <c r="D41" s="1470"/>
    </row>
    <row r="42" spans="1:14" ht="15" customHeight="1" x14ac:dyDescent="0.25">
      <c r="D42" s="1470"/>
    </row>
    <row r="43" spans="1:14" ht="15" customHeight="1" x14ac:dyDescent="0.25">
      <c r="D43" s="1470"/>
    </row>
    <row r="44" spans="1:14" ht="15" customHeight="1" x14ac:dyDescent="0.25">
      <c r="D44" s="1470"/>
    </row>
    <row r="45" spans="1:14" ht="15" customHeight="1" x14ac:dyDescent="0.25">
      <c r="D45" s="1470"/>
    </row>
    <row r="46" spans="1:14" ht="15" customHeight="1" x14ac:dyDescent="0.25">
      <c r="D46" s="1470"/>
    </row>
    <row r="47" spans="1:14" ht="15" customHeight="1" x14ac:dyDescent="0.25">
      <c r="D47" s="1470"/>
    </row>
    <row r="48" spans="1:14" ht="15" customHeight="1" x14ac:dyDescent="0.25">
      <c r="D48" s="1470"/>
    </row>
    <row r="49" spans="1:14" s="213" customFormat="1" ht="15" customHeight="1" x14ac:dyDescent="0.25">
      <c r="A49" s="191"/>
      <c r="B49" s="191"/>
      <c r="C49" s="191"/>
      <c r="D49" s="1470"/>
      <c r="E49" s="198"/>
      <c r="F49" s="198"/>
      <c r="I49" s="191"/>
      <c r="J49" s="191"/>
      <c r="K49" s="191"/>
      <c r="L49" s="191"/>
      <c r="M49" s="191"/>
      <c r="N49" s="191"/>
    </row>
    <row r="50" spans="1:14" s="213" customFormat="1" ht="15" customHeight="1" x14ac:dyDescent="0.25">
      <c r="A50" s="191"/>
      <c r="B50" s="191"/>
      <c r="C50" s="191"/>
      <c r="D50" s="1470"/>
      <c r="E50" s="198"/>
      <c r="F50" s="198"/>
      <c r="I50" s="191"/>
      <c r="J50" s="191"/>
      <c r="K50" s="191"/>
      <c r="L50" s="191"/>
      <c r="M50" s="191"/>
      <c r="N50" s="191"/>
    </row>
    <row r="51" spans="1:14" s="213" customFormat="1" ht="15" customHeight="1" x14ac:dyDescent="0.25">
      <c r="A51" s="191"/>
      <c r="B51" s="191"/>
      <c r="C51" s="191"/>
      <c r="D51" s="1470"/>
      <c r="E51" s="198"/>
      <c r="F51" s="198"/>
      <c r="I51" s="191"/>
      <c r="J51" s="191"/>
      <c r="K51" s="191"/>
      <c r="L51" s="191"/>
      <c r="M51" s="191"/>
      <c r="N51" s="191"/>
    </row>
    <row r="52" spans="1:14" s="213" customFormat="1" x14ac:dyDescent="0.25">
      <c r="A52" s="191"/>
      <c r="B52" s="191"/>
      <c r="C52" s="191"/>
      <c r="D52" s="1470"/>
      <c r="E52" s="198"/>
      <c r="F52" s="198"/>
      <c r="I52" s="191"/>
      <c r="J52" s="191"/>
      <c r="K52" s="191"/>
      <c r="L52" s="191"/>
      <c r="M52" s="191"/>
      <c r="N52" s="191"/>
    </row>
    <row r="53" spans="1:14" s="213" customFormat="1" x14ac:dyDescent="0.25">
      <c r="A53" s="191"/>
      <c r="B53" s="191"/>
      <c r="C53" s="191"/>
      <c r="D53" s="1470"/>
      <c r="E53" s="198"/>
      <c r="F53" s="198"/>
      <c r="I53" s="191"/>
      <c r="J53" s="191"/>
      <c r="K53" s="191"/>
      <c r="L53" s="191"/>
      <c r="M53" s="191"/>
      <c r="N53" s="191"/>
    </row>
    <row r="54" spans="1:14" s="213" customFormat="1" x14ac:dyDescent="0.25">
      <c r="A54" s="191"/>
      <c r="B54" s="191"/>
      <c r="C54" s="191"/>
      <c r="D54" s="1470"/>
      <c r="E54" s="198"/>
      <c r="F54" s="198"/>
      <c r="I54" s="191"/>
      <c r="J54" s="191"/>
      <c r="K54" s="191"/>
      <c r="L54" s="191"/>
      <c r="M54" s="191"/>
      <c r="N54" s="191"/>
    </row>
    <row r="55" spans="1:14" s="213" customFormat="1" x14ac:dyDescent="0.25">
      <c r="A55" s="191"/>
      <c r="B55" s="191"/>
      <c r="C55" s="191"/>
      <c r="D55" s="1470"/>
      <c r="E55" s="191"/>
      <c r="F55" s="191"/>
      <c r="I55" s="191"/>
      <c r="J55" s="191"/>
      <c r="K55" s="191"/>
      <c r="L55" s="191"/>
      <c r="M55" s="191"/>
      <c r="N55" s="191"/>
    </row>
    <row r="56" spans="1:14" s="213" customFormat="1" x14ac:dyDescent="0.25">
      <c r="A56" s="191"/>
      <c r="B56" s="191"/>
      <c r="C56" s="191"/>
      <c r="D56" s="1470"/>
      <c r="E56" s="191"/>
      <c r="F56" s="191"/>
      <c r="I56" s="191"/>
      <c r="J56" s="191"/>
      <c r="K56" s="191"/>
      <c r="L56" s="191"/>
      <c r="M56" s="191"/>
      <c r="N56" s="191"/>
    </row>
    <row r="57" spans="1:14" s="213" customFormat="1" x14ac:dyDescent="0.25">
      <c r="A57" s="191"/>
      <c r="B57" s="191"/>
      <c r="C57" s="191"/>
      <c r="D57" s="1470"/>
      <c r="E57" s="191"/>
      <c r="F57" s="191"/>
      <c r="I57" s="191"/>
      <c r="J57" s="191"/>
      <c r="K57" s="191"/>
      <c r="L57" s="191"/>
      <c r="M57" s="191"/>
      <c r="N57" s="191"/>
    </row>
    <row r="58" spans="1:14" s="213" customFormat="1" x14ac:dyDescent="0.25">
      <c r="A58" s="191"/>
      <c r="B58" s="191"/>
      <c r="C58" s="191"/>
      <c r="D58" s="1470"/>
      <c r="E58" s="191"/>
      <c r="F58" s="191"/>
      <c r="I58" s="191"/>
      <c r="J58" s="191"/>
      <c r="K58" s="191"/>
      <c r="L58" s="191"/>
      <c r="M58" s="191"/>
      <c r="N58" s="191"/>
    </row>
    <row r="59" spans="1:14" s="213" customFormat="1" x14ac:dyDescent="0.25">
      <c r="A59" s="191"/>
      <c r="B59" s="191"/>
      <c r="C59" s="191"/>
      <c r="D59" s="163"/>
      <c r="E59" s="191"/>
      <c r="F59" s="191"/>
      <c r="I59" s="191"/>
      <c r="J59" s="191"/>
      <c r="K59" s="191"/>
      <c r="L59" s="191"/>
      <c r="M59" s="191"/>
      <c r="N59" s="191"/>
    </row>
    <row r="60" spans="1:14" s="213" customFormat="1" x14ac:dyDescent="0.25">
      <c r="A60" s="191"/>
      <c r="B60" s="191"/>
      <c r="C60" s="191"/>
      <c r="D60" s="1469"/>
      <c r="E60" s="191"/>
      <c r="F60" s="191"/>
      <c r="I60" s="191"/>
      <c r="J60" s="191"/>
      <c r="K60" s="191"/>
      <c r="L60" s="191"/>
      <c r="M60" s="191"/>
      <c r="N60" s="191"/>
    </row>
    <row r="61" spans="1:14" s="213" customFormat="1" x14ac:dyDescent="0.25">
      <c r="A61" s="191"/>
      <c r="B61" s="191"/>
      <c r="C61" s="191"/>
      <c r="D61" s="1475"/>
      <c r="E61" s="191"/>
      <c r="F61" s="191"/>
      <c r="I61" s="191"/>
      <c r="J61" s="191"/>
      <c r="K61" s="191"/>
      <c r="L61" s="191"/>
      <c r="M61" s="191"/>
      <c r="N61" s="191"/>
    </row>
    <row r="62" spans="1:14" s="213" customFormat="1" x14ac:dyDescent="0.25">
      <c r="A62" s="191"/>
      <c r="B62" s="191"/>
      <c r="C62" s="191"/>
      <c r="D62" s="1470"/>
      <c r="E62" s="191"/>
      <c r="F62" s="191"/>
      <c r="I62" s="191"/>
      <c r="J62" s="191"/>
      <c r="K62" s="191"/>
      <c r="L62" s="191"/>
      <c r="M62" s="191"/>
      <c r="N62" s="191"/>
    </row>
    <row r="63" spans="1:14" s="213" customFormat="1" x14ac:dyDescent="0.25">
      <c r="A63" s="191"/>
      <c r="B63" s="191"/>
      <c r="C63" s="191"/>
      <c r="D63" s="1470"/>
      <c r="E63" s="191"/>
      <c r="F63" s="191"/>
      <c r="I63" s="191"/>
      <c r="J63" s="191"/>
      <c r="K63" s="191"/>
      <c r="L63" s="191"/>
      <c r="M63" s="191"/>
      <c r="N63" s="191"/>
    </row>
    <row r="64" spans="1:14" s="213" customFormat="1" x14ac:dyDescent="0.25">
      <c r="A64" s="191"/>
      <c r="B64" s="191"/>
      <c r="C64" s="191"/>
      <c r="D64" s="1470"/>
      <c r="E64" s="191"/>
      <c r="F64" s="191"/>
      <c r="I64" s="191"/>
      <c r="J64" s="191"/>
      <c r="K64" s="191"/>
      <c r="L64" s="191"/>
      <c r="M64" s="191"/>
      <c r="N64" s="191"/>
    </row>
    <row r="65" spans="1:14" s="213" customFormat="1" x14ac:dyDescent="0.25">
      <c r="A65" s="191"/>
      <c r="B65" s="191"/>
      <c r="C65" s="191"/>
      <c r="D65" s="1470"/>
      <c r="E65" s="191"/>
      <c r="F65" s="191"/>
      <c r="I65" s="191"/>
      <c r="J65" s="191"/>
      <c r="K65" s="191"/>
      <c r="L65" s="191"/>
      <c r="M65" s="191"/>
      <c r="N65" s="191"/>
    </row>
    <row r="66" spans="1:14" s="213" customFormat="1" x14ac:dyDescent="0.25">
      <c r="A66" s="191"/>
      <c r="B66" s="191"/>
      <c r="C66" s="191"/>
      <c r="D66" s="1470"/>
      <c r="E66" s="191"/>
      <c r="F66" s="191"/>
      <c r="I66" s="191"/>
      <c r="J66" s="191"/>
      <c r="K66" s="191"/>
      <c r="L66" s="191"/>
      <c r="M66" s="191"/>
      <c r="N66" s="191"/>
    </row>
    <row r="67" spans="1:14" s="213" customFormat="1" x14ac:dyDescent="0.25">
      <c r="A67" s="191"/>
      <c r="B67" s="191"/>
      <c r="C67" s="191"/>
      <c r="D67" s="1470"/>
      <c r="E67" s="191"/>
      <c r="F67" s="191"/>
      <c r="I67" s="191"/>
      <c r="J67" s="191"/>
      <c r="K67" s="191"/>
      <c r="L67" s="191"/>
      <c r="M67" s="191"/>
      <c r="N67" s="191"/>
    </row>
    <row r="68" spans="1:14" s="213" customFormat="1" x14ac:dyDescent="0.25">
      <c r="A68" s="191"/>
      <c r="B68" s="191"/>
      <c r="C68" s="191"/>
      <c r="D68" s="1470"/>
      <c r="E68" s="191"/>
      <c r="F68" s="191"/>
      <c r="I68" s="191"/>
      <c r="J68" s="191"/>
      <c r="K68" s="191"/>
      <c r="L68" s="191"/>
      <c r="M68" s="191"/>
      <c r="N68" s="191"/>
    </row>
    <row r="69" spans="1:14" s="213" customFormat="1" x14ac:dyDescent="0.25">
      <c r="A69" s="191"/>
      <c r="B69" s="191"/>
      <c r="C69" s="191"/>
      <c r="D69" s="133"/>
      <c r="E69" s="191"/>
      <c r="F69" s="191"/>
      <c r="I69" s="191"/>
      <c r="J69" s="191"/>
      <c r="K69" s="191"/>
      <c r="L69" s="191"/>
      <c r="M69" s="191"/>
      <c r="N69" s="191"/>
    </row>
    <row r="70" spans="1:14" s="213" customFormat="1" x14ac:dyDescent="0.25">
      <c r="A70" s="191"/>
      <c r="B70" s="191"/>
      <c r="C70" s="191"/>
      <c r="D70" s="133"/>
      <c r="E70" s="191"/>
      <c r="F70" s="191"/>
      <c r="I70" s="191"/>
      <c r="J70" s="191"/>
      <c r="K70" s="191"/>
      <c r="L70" s="191"/>
      <c r="M70" s="191"/>
      <c r="N70" s="191"/>
    </row>
    <row r="71" spans="1:14" s="213" customFormat="1" x14ac:dyDescent="0.25">
      <c r="A71" s="191"/>
      <c r="B71" s="191"/>
      <c r="C71" s="191"/>
      <c r="D71" s="133"/>
      <c r="E71" s="191"/>
      <c r="F71" s="191"/>
      <c r="I71" s="191"/>
      <c r="J71" s="191"/>
      <c r="K71" s="191"/>
      <c r="L71" s="191"/>
      <c r="M71" s="191"/>
      <c r="N71" s="191"/>
    </row>
    <row r="72" spans="1:14" s="213" customFormat="1" x14ac:dyDescent="0.25">
      <c r="A72" s="191"/>
      <c r="B72" s="191"/>
      <c r="C72" s="191"/>
      <c r="D72" s="133"/>
      <c r="E72" s="191"/>
      <c r="F72" s="191"/>
      <c r="I72" s="191"/>
      <c r="J72" s="191"/>
      <c r="K72" s="191"/>
      <c r="L72" s="191"/>
      <c r="M72" s="191"/>
      <c r="N72" s="191"/>
    </row>
    <row r="73" spans="1:14" s="213" customFormat="1" x14ac:dyDescent="0.25">
      <c r="A73" s="191"/>
      <c r="B73" s="191"/>
      <c r="C73" s="191"/>
      <c r="D73" s="133"/>
      <c r="E73" s="191"/>
      <c r="F73" s="191"/>
      <c r="I73" s="191"/>
      <c r="J73" s="191"/>
      <c r="K73" s="191"/>
      <c r="L73" s="191"/>
      <c r="M73" s="191"/>
      <c r="N73" s="191"/>
    </row>
    <row r="74" spans="1:14" x14ac:dyDescent="0.25">
      <c r="D74" s="1470"/>
      <c r="E74" s="191"/>
      <c r="F74" s="191"/>
    </row>
    <row r="75" spans="1:14" x14ac:dyDescent="0.25">
      <c r="D75" s="1470"/>
      <c r="E75" s="191"/>
      <c r="F75" s="191"/>
    </row>
  </sheetData>
  <sheetProtection algorithmName="SHA-512" hashValue="8SfJt/JNP9qzJnNmq3TyAi8Zhn3PN6u5joPVM6FqiTcQQoyP44X8F0JhkqOrTZ9LpgjXro7ZNU+cMH5DEQosXw==" saltValue="TNwgy362yuD/bELmolRfWQ==" spinCount="100000" sheet="1" objects="1" scenarios="1" sort="0" autoFilter="0" pivotTables="0"/>
  <mergeCells count="8">
    <mergeCell ref="B37:J37"/>
    <mergeCell ref="B38:C38"/>
    <mergeCell ref="C6:C36"/>
    <mergeCell ref="A1:D1"/>
    <mergeCell ref="E1:J1"/>
    <mergeCell ref="A2:J2"/>
    <mergeCell ref="A3:J3"/>
    <mergeCell ref="A4:J4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1">
    <tabColor rgb="FFFF0000"/>
    <pageSetUpPr fitToPage="1"/>
  </sheetPr>
  <dimension ref="A1:N57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91" customWidth="1"/>
    <col min="2" max="2" width="10.7109375" style="191" customWidth="1"/>
    <col min="3" max="3" width="12.7109375" style="191" customWidth="1"/>
    <col min="4" max="4" width="70.7109375" style="191" customWidth="1"/>
    <col min="5" max="6" width="8.7109375" style="198" customWidth="1"/>
    <col min="7" max="7" width="13.7109375" style="213" customWidth="1"/>
    <col min="8" max="8" width="15.7109375" style="213" customWidth="1"/>
    <col min="9" max="9" width="14.7109375" style="191" customWidth="1"/>
    <col min="10" max="10" width="15.7109375" style="191" customWidth="1"/>
    <col min="11" max="11" width="10.42578125" style="191" customWidth="1"/>
    <col min="12" max="12" width="16.85546875" style="191" customWidth="1"/>
    <col min="13" max="13" width="17.7109375" style="191" customWidth="1"/>
    <col min="14" max="14" width="12.7109375" style="191" bestFit="1" customWidth="1"/>
    <col min="15" max="16384" width="9.140625" style="191"/>
  </cols>
  <sheetData>
    <row r="1" spans="1:13" ht="54" customHeight="1" x14ac:dyDescent="0.25">
      <c r="A1" s="1790"/>
      <c r="B1" s="1790"/>
      <c r="C1" s="1791"/>
      <c r="D1" s="1791"/>
      <c r="E1" s="1768" t="s">
        <v>3428</v>
      </c>
      <c r="F1" s="1768"/>
      <c r="G1" s="1768"/>
      <c r="H1" s="1768"/>
      <c r="I1" s="1768"/>
      <c r="J1" s="1768"/>
    </row>
    <row r="2" spans="1:13" s="464" customFormat="1" ht="15.75" customHeight="1" x14ac:dyDescent="0.25">
      <c r="A2" s="1808" t="s">
        <v>3035</v>
      </c>
      <c r="B2" s="1808"/>
      <c r="C2" s="1808"/>
      <c r="D2" s="1808"/>
      <c r="E2" s="1808"/>
      <c r="F2" s="1808"/>
      <c r="G2" s="1808"/>
      <c r="H2" s="1808"/>
      <c r="I2" s="1808"/>
      <c r="J2" s="1808"/>
    </row>
    <row r="3" spans="1:13" s="464" customFormat="1" ht="15.75" customHeight="1" x14ac:dyDescent="0.25">
      <c r="A3" s="1721" t="s">
        <v>3546</v>
      </c>
      <c r="B3" s="1721"/>
      <c r="C3" s="1721"/>
      <c r="D3" s="1721"/>
      <c r="E3" s="1721"/>
      <c r="F3" s="1721"/>
      <c r="G3" s="1721"/>
      <c r="H3" s="1721"/>
      <c r="I3" s="1721"/>
      <c r="J3" s="1721"/>
      <c r="K3" s="465"/>
    </row>
    <row r="4" spans="1:13" s="464" customFormat="1" ht="15" customHeight="1" thickBot="1" x14ac:dyDescent="0.3">
      <c r="A4" s="1809"/>
      <c r="B4" s="1809"/>
      <c r="C4" s="1809"/>
      <c r="D4" s="1809"/>
      <c r="E4" s="1809"/>
      <c r="F4" s="1809"/>
      <c r="G4" s="1809"/>
      <c r="H4" s="1809"/>
      <c r="I4" s="1809"/>
      <c r="J4" s="1809"/>
    </row>
    <row r="5" spans="1:13" s="192" customFormat="1" ht="60" customHeight="1" thickBot="1" x14ac:dyDescent="0.3">
      <c r="A5" s="1323" t="s">
        <v>486</v>
      </c>
      <c r="B5" s="1324" t="s">
        <v>0</v>
      </c>
      <c r="C5" s="1325" t="s">
        <v>1</v>
      </c>
      <c r="D5" s="1324" t="s">
        <v>2</v>
      </c>
      <c r="E5" s="1326" t="s">
        <v>2726</v>
      </c>
      <c r="F5" s="1326" t="s">
        <v>760</v>
      </c>
      <c r="G5" s="1326" t="s">
        <v>761</v>
      </c>
      <c r="H5" s="1326" t="s">
        <v>762</v>
      </c>
      <c r="I5" s="1327" t="s">
        <v>4409</v>
      </c>
      <c r="J5" s="1328" t="s">
        <v>4410</v>
      </c>
      <c r="K5" s="104"/>
    </row>
    <row r="6" spans="1:13" s="108" customFormat="1" ht="12.75" x14ac:dyDescent="0.25">
      <c r="A6" s="1730"/>
      <c r="B6" s="1731"/>
      <c r="C6" s="1731"/>
      <c r="D6" s="1732" t="s">
        <v>3050</v>
      </c>
      <c r="E6" s="1733"/>
      <c r="F6" s="1733"/>
      <c r="G6" s="1733"/>
      <c r="H6" s="1733"/>
      <c r="I6" s="1733"/>
      <c r="J6" s="1742"/>
      <c r="K6" s="106"/>
      <c r="L6" s="107"/>
      <c r="M6" s="94"/>
    </row>
    <row r="7" spans="1:13" s="192" customFormat="1" ht="12.75" x14ac:dyDescent="0.25">
      <c r="A7" s="1049" t="s">
        <v>487</v>
      </c>
      <c r="B7" s="193" t="s">
        <v>3055</v>
      </c>
      <c r="C7" s="193" t="s">
        <v>3052</v>
      </c>
      <c r="D7" s="578" t="s">
        <v>2946</v>
      </c>
      <c r="E7" s="87">
        <v>2</v>
      </c>
      <c r="F7" s="28">
        <v>6</v>
      </c>
      <c r="G7" s="216">
        <f t="shared" ref="G7:G20" si="0">F7*E7</f>
        <v>12</v>
      </c>
      <c r="H7" s="681" t="s">
        <v>3634</v>
      </c>
      <c r="I7" s="1551" t="s">
        <v>19</v>
      </c>
      <c r="J7" s="1552"/>
      <c r="K7" s="202"/>
    </row>
    <row r="8" spans="1:13" s="192" customFormat="1" ht="12.75" x14ac:dyDescent="0.25">
      <c r="A8" s="1049" t="s">
        <v>488</v>
      </c>
      <c r="B8" s="193" t="s">
        <v>3056</v>
      </c>
      <c r="C8" s="1805" t="s">
        <v>1084</v>
      </c>
      <c r="D8" s="578" t="s">
        <v>434</v>
      </c>
      <c r="E8" s="87">
        <v>2</v>
      </c>
      <c r="F8" s="28">
        <v>3</v>
      </c>
      <c r="G8" s="216">
        <f t="shared" si="0"/>
        <v>6</v>
      </c>
      <c r="H8" s="681" t="s">
        <v>3634</v>
      </c>
      <c r="I8" s="177"/>
      <c r="J8" s="1061">
        <f t="shared" ref="J8:J18" si="1">ROUND(I8,2)*G8</f>
        <v>0</v>
      </c>
      <c r="K8" s="202"/>
    </row>
    <row r="9" spans="1:13" s="192" customFormat="1" ht="12.75" x14ac:dyDescent="0.25">
      <c r="A9" s="1049" t="s">
        <v>489</v>
      </c>
      <c r="B9" s="193" t="s">
        <v>3057</v>
      </c>
      <c r="C9" s="1806"/>
      <c r="D9" s="578" t="s">
        <v>2951</v>
      </c>
      <c r="E9" s="87">
        <v>2</v>
      </c>
      <c r="F9" s="28">
        <v>3</v>
      </c>
      <c r="G9" s="216">
        <f t="shared" si="0"/>
        <v>6</v>
      </c>
      <c r="H9" s="681" t="s">
        <v>3634</v>
      </c>
      <c r="I9" s="177"/>
      <c r="J9" s="1061">
        <f t="shared" si="1"/>
        <v>0</v>
      </c>
      <c r="K9" s="202"/>
    </row>
    <row r="10" spans="1:13" s="192" customFormat="1" ht="12.75" x14ac:dyDescent="0.25">
      <c r="A10" s="1049" t="s">
        <v>490</v>
      </c>
      <c r="B10" s="193" t="s">
        <v>3058</v>
      </c>
      <c r="C10" s="1806"/>
      <c r="D10" s="578" t="s">
        <v>315</v>
      </c>
      <c r="E10" s="87">
        <v>2</v>
      </c>
      <c r="F10" s="28">
        <v>3</v>
      </c>
      <c r="G10" s="216">
        <f t="shared" si="0"/>
        <v>6</v>
      </c>
      <c r="H10" s="681" t="s">
        <v>3634</v>
      </c>
      <c r="I10" s="177"/>
      <c r="J10" s="1061">
        <f t="shared" si="1"/>
        <v>0</v>
      </c>
      <c r="K10" s="202"/>
      <c r="L10" s="145"/>
      <c r="M10" s="145"/>
    </row>
    <row r="11" spans="1:13" s="192" customFormat="1" ht="12.75" x14ac:dyDescent="0.25">
      <c r="A11" s="1051" t="s">
        <v>491</v>
      </c>
      <c r="B11" s="193" t="s">
        <v>3059</v>
      </c>
      <c r="C11" s="1806"/>
      <c r="D11" s="578" t="s">
        <v>2952</v>
      </c>
      <c r="E11" s="87">
        <v>2</v>
      </c>
      <c r="F11" s="28">
        <v>3</v>
      </c>
      <c r="G11" s="216">
        <f t="shared" si="0"/>
        <v>6</v>
      </c>
      <c r="H11" s="682" t="s">
        <v>3634</v>
      </c>
      <c r="I11" s="177"/>
      <c r="J11" s="1061">
        <f t="shared" si="1"/>
        <v>0</v>
      </c>
      <c r="K11" s="202"/>
      <c r="L11" s="145"/>
      <c r="M11" s="145"/>
    </row>
    <row r="12" spans="1:13" s="192" customFormat="1" ht="12.75" x14ac:dyDescent="0.25">
      <c r="A12" s="1051" t="s">
        <v>492</v>
      </c>
      <c r="B12" s="193" t="s">
        <v>3060</v>
      </c>
      <c r="C12" s="1806"/>
      <c r="D12" s="578" t="s">
        <v>795</v>
      </c>
      <c r="E12" s="87">
        <v>2</v>
      </c>
      <c r="F12" s="28">
        <v>3</v>
      </c>
      <c r="G12" s="216">
        <f t="shared" si="0"/>
        <v>6</v>
      </c>
      <c r="H12" s="682" t="s">
        <v>3634</v>
      </c>
      <c r="I12" s="177"/>
      <c r="J12" s="1061">
        <f t="shared" si="1"/>
        <v>0</v>
      </c>
      <c r="K12" s="202"/>
      <c r="L12" s="145"/>
      <c r="M12" s="145"/>
    </row>
    <row r="13" spans="1:13" s="192" customFormat="1" ht="12.75" x14ac:dyDescent="0.25">
      <c r="A13" s="1051" t="s">
        <v>493</v>
      </c>
      <c r="B13" s="193" t="s">
        <v>3061</v>
      </c>
      <c r="C13" s="1806"/>
      <c r="D13" s="578" t="s">
        <v>318</v>
      </c>
      <c r="E13" s="87">
        <v>2</v>
      </c>
      <c r="F13" s="28">
        <v>3</v>
      </c>
      <c r="G13" s="216">
        <f t="shared" si="0"/>
        <v>6</v>
      </c>
      <c r="H13" s="682" t="s">
        <v>3634</v>
      </c>
      <c r="I13" s="177"/>
      <c r="J13" s="1061">
        <f t="shared" si="1"/>
        <v>0</v>
      </c>
      <c r="K13" s="202"/>
      <c r="L13" s="145"/>
      <c r="M13" s="145"/>
    </row>
    <row r="14" spans="1:13" s="192" customFormat="1" ht="12.75" x14ac:dyDescent="0.25">
      <c r="A14" s="1051" t="s">
        <v>494</v>
      </c>
      <c r="B14" s="193" t="s">
        <v>3062</v>
      </c>
      <c r="C14" s="1806"/>
      <c r="D14" s="578" t="s">
        <v>2953</v>
      </c>
      <c r="E14" s="87">
        <v>2</v>
      </c>
      <c r="F14" s="28">
        <v>3</v>
      </c>
      <c r="G14" s="216">
        <f t="shared" si="0"/>
        <v>6</v>
      </c>
      <c r="H14" s="682" t="s">
        <v>3634</v>
      </c>
      <c r="I14" s="177"/>
      <c r="J14" s="1061">
        <f t="shared" si="1"/>
        <v>0</v>
      </c>
      <c r="K14" s="202"/>
      <c r="L14" s="145"/>
      <c r="M14" s="145"/>
    </row>
    <row r="15" spans="1:13" s="192" customFormat="1" ht="12.75" x14ac:dyDescent="0.25">
      <c r="A15" s="1051" t="s">
        <v>495</v>
      </c>
      <c r="B15" s="1476" t="s">
        <v>3063</v>
      </c>
      <c r="C15" s="1806"/>
      <c r="D15" s="578" t="s">
        <v>320</v>
      </c>
      <c r="E15" s="87">
        <v>2</v>
      </c>
      <c r="F15" s="28">
        <v>3</v>
      </c>
      <c r="G15" s="217">
        <f t="shared" si="0"/>
        <v>6</v>
      </c>
      <c r="H15" s="682" t="s">
        <v>3634</v>
      </c>
      <c r="I15" s="177"/>
      <c r="J15" s="1061">
        <f t="shared" si="1"/>
        <v>0</v>
      </c>
      <c r="K15" s="202"/>
      <c r="L15" s="145"/>
      <c r="M15" s="145"/>
    </row>
    <row r="16" spans="1:13" s="192" customFormat="1" ht="13.5" thickBot="1" x14ac:dyDescent="0.3">
      <c r="A16" s="1051" t="s">
        <v>496</v>
      </c>
      <c r="B16" s="1476" t="s">
        <v>3558</v>
      </c>
      <c r="C16" s="1807"/>
      <c r="D16" s="578" t="s">
        <v>1189</v>
      </c>
      <c r="E16" s="87">
        <v>0.25</v>
      </c>
      <c r="F16" s="28">
        <v>6</v>
      </c>
      <c r="G16" s="845">
        <f t="shared" ref="G16" si="2">F16*E16</f>
        <v>1.5</v>
      </c>
      <c r="H16" s="682"/>
      <c r="I16" s="177"/>
      <c r="J16" s="1061">
        <f t="shared" si="1"/>
        <v>0</v>
      </c>
      <c r="K16" s="202"/>
      <c r="L16" s="145"/>
      <c r="M16" s="145"/>
    </row>
    <row r="17" spans="1:14" s="192" customFormat="1" ht="12.75" x14ac:dyDescent="0.25">
      <c r="A17" s="1779"/>
      <c r="B17" s="1780"/>
      <c r="C17" s="1781"/>
      <c r="D17" s="1792" t="s">
        <v>3051</v>
      </c>
      <c r="E17" s="1793"/>
      <c r="F17" s="1793"/>
      <c r="G17" s="1793"/>
      <c r="H17" s="1793"/>
      <c r="I17" s="1793"/>
      <c r="J17" s="1794"/>
      <c r="K17" s="202"/>
      <c r="L17" s="145"/>
      <c r="M17" s="145"/>
    </row>
    <row r="18" spans="1:14" s="192" customFormat="1" ht="12.75" x14ac:dyDescent="0.25">
      <c r="A18" s="1049" t="s">
        <v>497</v>
      </c>
      <c r="B18" s="193" t="s">
        <v>3053</v>
      </c>
      <c r="C18" s="1805"/>
      <c r="D18" s="578" t="s">
        <v>3064</v>
      </c>
      <c r="E18" s="87">
        <v>2</v>
      </c>
      <c r="F18" s="87">
        <v>3</v>
      </c>
      <c r="G18" s="216">
        <f t="shared" si="0"/>
        <v>6</v>
      </c>
      <c r="H18" s="681" t="s">
        <v>3634</v>
      </c>
      <c r="I18" s="177"/>
      <c r="J18" s="1061">
        <f t="shared" si="1"/>
        <v>0</v>
      </c>
      <c r="K18" s="202"/>
      <c r="L18" s="145"/>
      <c r="M18" s="145"/>
    </row>
    <row r="19" spans="1:14" s="192" customFormat="1" ht="12.75" x14ac:dyDescent="0.25">
      <c r="A19" s="1051" t="s">
        <v>498</v>
      </c>
      <c r="B19" s="1476" t="s">
        <v>3054</v>
      </c>
      <c r="C19" s="1806"/>
      <c r="D19" s="587" t="s">
        <v>320</v>
      </c>
      <c r="E19" s="846">
        <v>2</v>
      </c>
      <c r="F19" s="846">
        <v>3</v>
      </c>
      <c r="G19" s="217">
        <f t="shared" ref="G19" si="3">F19*E19</f>
        <v>6</v>
      </c>
      <c r="H19" s="775" t="s">
        <v>3634</v>
      </c>
      <c r="I19" s="177"/>
      <c r="J19" s="1061">
        <f t="shared" ref="J19" si="4">ROUND(I19,2)*G19</f>
        <v>0</v>
      </c>
      <c r="K19" s="202"/>
      <c r="L19" s="145"/>
      <c r="M19" s="145"/>
    </row>
    <row r="20" spans="1:14" s="192" customFormat="1" ht="13.5" thickBot="1" x14ac:dyDescent="0.3">
      <c r="A20" s="1052" t="s">
        <v>499</v>
      </c>
      <c r="B20" s="1053" t="s">
        <v>4221</v>
      </c>
      <c r="C20" s="1807"/>
      <c r="D20" s="752" t="s">
        <v>1189</v>
      </c>
      <c r="E20" s="753">
        <v>0.25</v>
      </c>
      <c r="F20" s="753">
        <v>3</v>
      </c>
      <c r="G20" s="1082">
        <f t="shared" si="0"/>
        <v>0.75</v>
      </c>
      <c r="H20" s="711"/>
      <c r="I20" s="712"/>
      <c r="J20" s="1064">
        <f>ROUND(I20,2)*G20</f>
        <v>0</v>
      </c>
      <c r="K20" s="202"/>
      <c r="L20" s="145"/>
      <c r="M20" s="145"/>
    </row>
    <row r="21" spans="1:14" s="192" customFormat="1" ht="13.5" thickBot="1" x14ac:dyDescent="0.3">
      <c r="E21" s="197"/>
      <c r="F21" s="197"/>
      <c r="G21" s="243"/>
      <c r="H21" s="205"/>
      <c r="I21" s="1055" t="s">
        <v>76</v>
      </c>
      <c r="J21" s="1056">
        <f>SUM(J8:J16,J18:J20)</f>
        <v>0</v>
      </c>
      <c r="K21" s="206"/>
      <c r="L21" s="155"/>
      <c r="M21" s="155"/>
      <c r="N21" s="203"/>
    </row>
    <row r="22" spans="1:14" ht="15" customHeight="1" x14ac:dyDescent="0.25">
      <c r="M22" s="220"/>
    </row>
    <row r="23" spans="1:14" ht="15" customHeight="1" x14ac:dyDescent="0.25">
      <c r="D23" s="1470"/>
    </row>
    <row r="24" spans="1:14" ht="15" customHeight="1" x14ac:dyDescent="0.25">
      <c r="D24" s="1470"/>
    </row>
    <row r="25" spans="1:14" ht="15" customHeight="1" x14ac:dyDescent="0.25">
      <c r="D25" s="1470"/>
    </row>
    <row r="26" spans="1:14" ht="15" customHeight="1" x14ac:dyDescent="0.25">
      <c r="D26" s="1470"/>
    </row>
    <row r="27" spans="1:14" ht="15" customHeight="1" x14ac:dyDescent="0.25">
      <c r="D27" s="1470"/>
    </row>
    <row r="28" spans="1:14" ht="15" customHeight="1" x14ac:dyDescent="0.25">
      <c r="D28" s="1470"/>
    </row>
    <row r="29" spans="1:14" ht="15" customHeight="1" x14ac:dyDescent="0.25">
      <c r="D29" s="1470"/>
    </row>
    <row r="30" spans="1:14" ht="15" customHeight="1" x14ac:dyDescent="0.25">
      <c r="D30" s="1470"/>
    </row>
    <row r="31" spans="1:14" ht="15" customHeight="1" x14ac:dyDescent="0.25">
      <c r="D31" s="1470"/>
    </row>
    <row r="32" spans="1:14" ht="15" customHeight="1" x14ac:dyDescent="0.25">
      <c r="D32" s="1470"/>
    </row>
    <row r="33" spans="1:14" s="213" customFormat="1" ht="15" customHeight="1" x14ac:dyDescent="0.25">
      <c r="A33" s="191"/>
      <c r="B33" s="191"/>
      <c r="C33" s="191"/>
      <c r="D33" s="1470"/>
      <c r="E33" s="198"/>
      <c r="F33" s="198"/>
      <c r="I33" s="191"/>
      <c r="J33" s="191"/>
      <c r="K33" s="191"/>
      <c r="L33" s="191"/>
      <c r="M33" s="191"/>
      <c r="N33" s="191"/>
    </row>
    <row r="34" spans="1:14" s="213" customFormat="1" ht="15" customHeight="1" x14ac:dyDescent="0.25">
      <c r="A34" s="191"/>
      <c r="B34" s="191"/>
      <c r="C34" s="191"/>
      <c r="D34" s="1470"/>
      <c r="E34" s="198"/>
      <c r="F34" s="198"/>
      <c r="I34" s="191"/>
      <c r="J34" s="191"/>
      <c r="K34" s="191"/>
      <c r="L34" s="191"/>
      <c r="M34" s="191"/>
      <c r="N34" s="191"/>
    </row>
    <row r="35" spans="1:14" s="213" customFormat="1" ht="15" customHeight="1" x14ac:dyDescent="0.25">
      <c r="A35" s="191"/>
      <c r="B35" s="191"/>
      <c r="C35" s="191"/>
      <c r="D35" s="1470"/>
      <c r="E35" s="198"/>
      <c r="F35" s="198"/>
      <c r="I35" s="191"/>
      <c r="J35" s="191"/>
      <c r="K35" s="191"/>
      <c r="L35" s="191"/>
      <c r="M35" s="191"/>
      <c r="N35" s="191"/>
    </row>
    <row r="36" spans="1:14" s="213" customFormat="1" x14ac:dyDescent="0.25">
      <c r="A36" s="191"/>
      <c r="B36" s="191"/>
      <c r="C36" s="191"/>
      <c r="D36" s="1470"/>
      <c r="E36" s="198"/>
      <c r="F36" s="198"/>
      <c r="I36" s="191"/>
      <c r="J36" s="191"/>
      <c r="K36" s="191"/>
      <c r="L36" s="191"/>
      <c r="M36" s="191"/>
      <c r="N36" s="191"/>
    </row>
    <row r="37" spans="1:14" s="213" customFormat="1" x14ac:dyDescent="0.25">
      <c r="A37" s="191"/>
      <c r="B37" s="191"/>
      <c r="C37" s="191"/>
      <c r="D37" s="1470"/>
      <c r="E37" s="191"/>
      <c r="F37" s="191"/>
      <c r="I37" s="191"/>
      <c r="J37" s="191"/>
      <c r="K37" s="191"/>
      <c r="L37" s="191"/>
      <c r="M37" s="191"/>
      <c r="N37" s="191"/>
    </row>
    <row r="38" spans="1:14" s="213" customFormat="1" x14ac:dyDescent="0.25">
      <c r="A38" s="191"/>
      <c r="B38" s="191"/>
      <c r="C38" s="191"/>
      <c r="D38" s="1470"/>
      <c r="E38" s="191"/>
      <c r="F38" s="191"/>
      <c r="I38" s="191"/>
      <c r="J38" s="191"/>
      <c r="K38" s="191"/>
      <c r="L38" s="191"/>
      <c r="M38" s="191"/>
      <c r="N38" s="191"/>
    </row>
    <row r="39" spans="1:14" s="213" customFormat="1" x14ac:dyDescent="0.25">
      <c r="A39" s="191"/>
      <c r="B39" s="191"/>
      <c r="C39" s="191"/>
      <c r="D39" s="1470"/>
      <c r="E39" s="191"/>
      <c r="F39" s="191"/>
      <c r="I39" s="191"/>
      <c r="J39" s="191"/>
      <c r="K39" s="191"/>
      <c r="L39" s="191"/>
      <c r="M39" s="191"/>
      <c r="N39" s="191"/>
    </row>
    <row r="40" spans="1:14" s="213" customFormat="1" x14ac:dyDescent="0.25">
      <c r="A40" s="191"/>
      <c r="B40" s="191"/>
      <c r="C40" s="191"/>
      <c r="D40" s="1470"/>
      <c r="E40" s="191"/>
      <c r="F40" s="191"/>
      <c r="I40" s="191"/>
      <c r="J40" s="191"/>
      <c r="K40" s="191"/>
      <c r="L40" s="191"/>
      <c r="M40" s="191"/>
      <c r="N40" s="191"/>
    </row>
    <row r="41" spans="1:14" s="213" customFormat="1" x14ac:dyDescent="0.25">
      <c r="A41" s="191"/>
      <c r="B41" s="191"/>
      <c r="C41" s="191"/>
      <c r="D41" s="163"/>
      <c r="E41" s="191"/>
      <c r="F41" s="191"/>
      <c r="I41" s="191"/>
      <c r="J41" s="191"/>
      <c r="K41" s="191"/>
      <c r="L41" s="191"/>
      <c r="M41" s="191"/>
      <c r="N41" s="191"/>
    </row>
    <row r="42" spans="1:14" s="213" customFormat="1" x14ac:dyDescent="0.25">
      <c r="A42" s="191"/>
      <c r="B42" s="191"/>
      <c r="C42" s="191"/>
      <c r="D42" s="1469"/>
      <c r="E42" s="191"/>
      <c r="F42" s="191"/>
      <c r="I42" s="191"/>
      <c r="J42" s="191"/>
      <c r="K42" s="191"/>
      <c r="L42" s="191"/>
      <c r="M42" s="191"/>
      <c r="N42" s="191"/>
    </row>
    <row r="43" spans="1:14" s="213" customFormat="1" x14ac:dyDescent="0.25">
      <c r="A43" s="191"/>
      <c r="B43" s="191"/>
      <c r="C43" s="191"/>
      <c r="D43" s="1475"/>
      <c r="E43" s="191"/>
      <c r="F43" s="191"/>
      <c r="I43" s="191"/>
      <c r="J43" s="191"/>
      <c r="K43" s="191"/>
      <c r="L43" s="191"/>
      <c r="M43" s="191"/>
      <c r="N43" s="191"/>
    </row>
    <row r="44" spans="1:14" s="213" customFormat="1" x14ac:dyDescent="0.25">
      <c r="A44" s="191"/>
      <c r="B44" s="191"/>
      <c r="C44" s="191"/>
      <c r="D44" s="1470"/>
      <c r="E44" s="191"/>
      <c r="F44" s="191"/>
      <c r="I44" s="191"/>
      <c r="J44" s="191"/>
      <c r="K44" s="191"/>
      <c r="L44" s="191"/>
      <c r="M44" s="191"/>
      <c r="N44" s="191"/>
    </row>
    <row r="45" spans="1:14" s="213" customFormat="1" x14ac:dyDescent="0.25">
      <c r="A45" s="191"/>
      <c r="B45" s="191"/>
      <c r="C45" s="191"/>
      <c r="D45" s="1470"/>
      <c r="E45" s="191"/>
      <c r="F45" s="191"/>
      <c r="I45" s="191"/>
      <c r="J45" s="191"/>
      <c r="K45" s="191"/>
      <c r="L45" s="191"/>
      <c r="M45" s="191"/>
      <c r="N45" s="191"/>
    </row>
    <row r="46" spans="1:14" s="213" customFormat="1" x14ac:dyDescent="0.25">
      <c r="A46" s="191"/>
      <c r="B46" s="191"/>
      <c r="C46" s="191"/>
      <c r="D46" s="1470"/>
      <c r="E46" s="191"/>
      <c r="F46" s="191"/>
      <c r="I46" s="191"/>
      <c r="J46" s="191"/>
      <c r="K46" s="191"/>
      <c r="L46" s="191"/>
      <c r="M46" s="191"/>
      <c r="N46" s="191"/>
    </row>
    <row r="47" spans="1:14" s="213" customFormat="1" x14ac:dyDescent="0.25">
      <c r="A47" s="191"/>
      <c r="B47" s="191"/>
      <c r="C47" s="191"/>
      <c r="D47" s="1470"/>
      <c r="E47" s="191"/>
      <c r="F47" s="191"/>
      <c r="I47" s="191"/>
      <c r="J47" s="191"/>
      <c r="K47" s="191"/>
      <c r="L47" s="191"/>
      <c r="M47" s="191"/>
      <c r="N47" s="191"/>
    </row>
    <row r="48" spans="1:14" s="213" customFormat="1" x14ac:dyDescent="0.25">
      <c r="A48" s="191"/>
      <c r="B48" s="191"/>
      <c r="C48" s="191"/>
      <c r="D48" s="1470"/>
      <c r="E48" s="191"/>
      <c r="F48" s="191"/>
      <c r="I48" s="191"/>
      <c r="J48" s="191"/>
      <c r="K48" s="191"/>
      <c r="L48" s="191"/>
      <c r="M48" s="191"/>
      <c r="N48" s="191"/>
    </row>
    <row r="49" spans="1:14" s="213" customFormat="1" x14ac:dyDescent="0.25">
      <c r="A49" s="191"/>
      <c r="B49" s="191"/>
      <c r="C49" s="191"/>
      <c r="D49" s="1470"/>
      <c r="E49" s="191"/>
      <c r="F49" s="191"/>
      <c r="I49" s="191"/>
      <c r="J49" s="191"/>
      <c r="K49" s="191"/>
      <c r="L49" s="191"/>
      <c r="M49" s="191"/>
      <c r="N49" s="191"/>
    </row>
    <row r="50" spans="1:14" s="213" customFormat="1" x14ac:dyDescent="0.25">
      <c r="A50" s="191"/>
      <c r="B50" s="191"/>
      <c r="C50" s="191"/>
      <c r="D50" s="1470"/>
      <c r="E50" s="191"/>
      <c r="F50" s="191"/>
      <c r="I50" s="191"/>
      <c r="J50" s="191"/>
      <c r="K50" s="191"/>
      <c r="L50" s="191"/>
      <c r="M50" s="191"/>
      <c r="N50" s="191"/>
    </row>
    <row r="51" spans="1:14" s="213" customFormat="1" x14ac:dyDescent="0.25">
      <c r="A51" s="191"/>
      <c r="B51" s="191"/>
      <c r="C51" s="191"/>
      <c r="D51" s="133"/>
      <c r="E51" s="191"/>
      <c r="F51" s="191"/>
      <c r="I51" s="191"/>
      <c r="J51" s="191"/>
      <c r="K51" s="191"/>
      <c r="L51" s="191"/>
      <c r="M51" s="191"/>
      <c r="N51" s="191"/>
    </row>
    <row r="52" spans="1:14" s="213" customFormat="1" x14ac:dyDescent="0.25">
      <c r="A52" s="191"/>
      <c r="B52" s="191"/>
      <c r="C52" s="191"/>
      <c r="D52" s="133"/>
      <c r="E52" s="191"/>
      <c r="F52" s="191"/>
      <c r="I52" s="191"/>
      <c r="J52" s="191"/>
      <c r="K52" s="191"/>
      <c r="L52" s="191"/>
      <c r="M52" s="191"/>
      <c r="N52" s="191"/>
    </row>
    <row r="53" spans="1:14" s="213" customFormat="1" x14ac:dyDescent="0.25">
      <c r="A53" s="191"/>
      <c r="B53" s="191"/>
      <c r="C53" s="191"/>
      <c r="D53" s="133"/>
      <c r="E53" s="191"/>
      <c r="F53" s="191"/>
      <c r="I53" s="191"/>
      <c r="J53" s="191"/>
      <c r="K53" s="191"/>
      <c r="L53" s="191"/>
      <c r="M53" s="191"/>
      <c r="N53" s="191"/>
    </row>
    <row r="54" spans="1:14" s="213" customFormat="1" x14ac:dyDescent="0.25">
      <c r="A54" s="191"/>
      <c r="B54" s="191"/>
      <c r="C54" s="191"/>
      <c r="D54" s="133"/>
      <c r="E54" s="191"/>
      <c r="F54" s="191"/>
      <c r="I54" s="191"/>
      <c r="J54" s="191"/>
      <c r="K54" s="191"/>
      <c r="L54" s="191"/>
      <c r="M54" s="191"/>
      <c r="N54" s="191"/>
    </row>
    <row r="55" spans="1:14" s="213" customFormat="1" x14ac:dyDescent="0.25">
      <c r="A55" s="191"/>
      <c r="B55" s="191"/>
      <c r="C55" s="191"/>
      <c r="D55" s="133"/>
      <c r="E55" s="191"/>
      <c r="F55" s="191"/>
      <c r="I55" s="191"/>
      <c r="J55" s="191"/>
      <c r="K55" s="191"/>
      <c r="L55" s="191"/>
      <c r="M55" s="191"/>
      <c r="N55" s="191"/>
    </row>
    <row r="56" spans="1:14" s="213" customFormat="1" x14ac:dyDescent="0.25">
      <c r="A56" s="191"/>
      <c r="B56" s="191"/>
      <c r="C56" s="191"/>
      <c r="D56" s="1470"/>
      <c r="E56" s="191"/>
      <c r="F56" s="191"/>
      <c r="I56" s="191"/>
      <c r="J56" s="191"/>
      <c r="K56" s="191"/>
      <c r="L56" s="191"/>
      <c r="M56" s="191"/>
      <c r="N56" s="191"/>
    </row>
    <row r="57" spans="1:14" s="213" customFormat="1" x14ac:dyDescent="0.25">
      <c r="A57" s="191"/>
      <c r="B57" s="191"/>
      <c r="C57" s="191"/>
      <c r="D57" s="1470"/>
      <c r="E57" s="191"/>
      <c r="F57" s="191"/>
      <c r="I57" s="191"/>
      <c r="J57" s="191"/>
      <c r="K57" s="191"/>
      <c r="L57" s="191"/>
      <c r="M57" s="191"/>
      <c r="N57" s="191"/>
    </row>
  </sheetData>
  <sheetProtection algorithmName="SHA-512" hashValue="0L+zLcou6En1fNRgTNxQWiqKW7bqzTSf879guAF8uVkf5qxvQ4M3kAr2FikZ0TxLcBRqKZ6BmZvK89IPqcFVaA==" saltValue="CT0vh9sGR25WyaLCdBp9ZQ==" spinCount="100000" sheet="1" objects="1" scenarios="1" sort="0" autoFilter="0" pivotTables="0"/>
  <mergeCells count="12">
    <mergeCell ref="A17:C17"/>
    <mergeCell ref="D17:J17"/>
    <mergeCell ref="C18:C20"/>
    <mergeCell ref="A1:D1"/>
    <mergeCell ref="E1:J1"/>
    <mergeCell ref="A2:J2"/>
    <mergeCell ref="A3:J3"/>
    <mergeCell ref="A4:J4"/>
    <mergeCell ref="A6:C6"/>
    <mergeCell ref="D6:J6"/>
    <mergeCell ref="I7:J7"/>
    <mergeCell ref="C8:C16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r:id="rId1"/>
  <headerFooter>
    <oddFooter>Strana &amp;P z &amp;N</oddFooter>
  </headerFooter>
  <drawing r:id="rId2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2">
    <tabColor rgb="FFFF0000"/>
    <pageSetUpPr fitToPage="1"/>
  </sheetPr>
  <dimension ref="A1:N46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91" customWidth="1"/>
    <col min="2" max="2" width="10.7109375" style="191" customWidth="1"/>
    <col min="3" max="3" width="12.7109375" style="191" customWidth="1"/>
    <col min="4" max="4" width="70.7109375" style="191" customWidth="1"/>
    <col min="5" max="6" width="8.7109375" style="198" customWidth="1"/>
    <col min="7" max="7" width="13.7109375" style="213" customWidth="1"/>
    <col min="8" max="8" width="15.7109375" style="213" customWidth="1"/>
    <col min="9" max="9" width="14.7109375" style="191" customWidth="1"/>
    <col min="10" max="10" width="15.7109375" style="191" customWidth="1"/>
    <col min="11" max="11" width="10.42578125" style="191" customWidth="1"/>
    <col min="12" max="12" width="16.85546875" style="191" customWidth="1"/>
    <col min="13" max="13" width="17.7109375" style="191" customWidth="1"/>
    <col min="14" max="14" width="12.7109375" style="191" bestFit="1" customWidth="1"/>
    <col min="15" max="16384" width="9.140625" style="191"/>
  </cols>
  <sheetData>
    <row r="1" spans="1:14" ht="54" customHeight="1" x14ac:dyDescent="0.25">
      <c r="A1" s="1790"/>
      <c r="B1" s="1790"/>
      <c r="C1" s="1791"/>
      <c r="D1" s="1791"/>
      <c r="E1" s="1768" t="s">
        <v>3429</v>
      </c>
      <c r="F1" s="1768"/>
      <c r="G1" s="1768"/>
      <c r="H1" s="1768"/>
      <c r="I1" s="1768"/>
      <c r="J1" s="1768"/>
    </row>
    <row r="2" spans="1:14" s="464" customFormat="1" ht="15.75" customHeight="1" x14ac:dyDescent="0.25">
      <c r="A2" s="1808" t="s">
        <v>3035</v>
      </c>
      <c r="B2" s="1808"/>
      <c r="C2" s="1808"/>
      <c r="D2" s="1808"/>
      <c r="E2" s="1808"/>
      <c r="F2" s="1808"/>
      <c r="G2" s="1808"/>
      <c r="H2" s="1808"/>
      <c r="I2" s="1808"/>
      <c r="J2" s="1808"/>
    </row>
    <row r="3" spans="1:14" s="464" customFormat="1" ht="15.75" customHeight="1" x14ac:dyDescent="0.25">
      <c r="A3" s="1721" t="s">
        <v>3547</v>
      </c>
      <c r="B3" s="1721"/>
      <c r="C3" s="1721"/>
      <c r="D3" s="1721"/>
      <c r="E3" s="1721"/>
      <c r="F3" s="1721"/>
      <c r="G3" s="1721"/>
      <c r="H3" s="1721"/>
      <c r="I3" s="1721"/>
      <c r="J3" s="1721"/>
      <c r="K3" s="465"/>
    </row>
    <row r="4" spans="1:14" s="464" customFormat="1" ht="15" customHeight="1" thickBot="1" x14ac:dyDescent="0.3">
      <c r="A4" s="1809"/>
      <c r="B4" s="1809"/>
      <c r="C4" s="1809"/>
      <c r="D4" s="1809"/>
      <c r="E4" s="1809"/>
      <c r="F4" s="1809"/>
      <c r="G4" s="1809"/>
      <c r="H4" s="1809"/>
      <c r="I4" s="1809"/>
      <c r="J4" s="1809"/>
    </row>
    <row r="5" spans="1:14" s="192" customFormat="1" ht="60" customHeight="1" thickBot="1" x14ac:dyDescent="0.3">
      <c r="A5" s="1323" t="s">
        <v>486</v>
      </c>
      <c r="B5" s="1324" t="s">
        <v>0</v>
      </c>
      <c r="C5" s="1325" t="s">
        <v>1</v>
      </c>
      <c r="D5" s="1324" t="s">
        <v>2</v>
      </c>
      <c r="E5" s="1326" t="s">
        <v>2726</v>
      </c>
      <c r="F5" s="1326" t="s">
        <v>760</v>
      </c>
      <c r="G5" s="1326" t="s">
        <v>761</v>
      </c>
      <c r="H5" s="1326" t="s">
        <v>762</v>
      </c>
      <c r="I5" s="1327" t="s">
        <v>4409</v>
      </c>
      <c r="J5" s="1328" t="s">
        <v>4410</v>
      </c>
      <c r="K5" s="104"/>
    </row>
    <row r="6" spans="1:14" s="192" customFormat="1" ht="12.75" x14ac:dyDescent="0.25">
      <c r="A6" s="1057" t="s">
        <v>487</v>
      </c>
      <c r="B6" s="199" t="s">
        <v>3091</v>
      </c>
      <c r="C6" s="1806" t="s">
        <v>3095</v>
      </c>
      <c r="D6" s="1330" t="s">
        <v>3099</v>
      </c>
      <c r="E6" s="110">
        <v>1</v>
      </c>
      <c r="F6" s="1288">
        <v>1</v>
      </c>
      <c r="G6" s="215">
        <f t="shared" ref="G6:G9" si="0">F6*E6</f>
        <v>1</v>
      </c>
      <c r="H6" s="680" t="s">
        <v>3633</v>
      </c>
      <c r="I6" s="173"/>
      <c r="J6" s="1061">
        <f t="shared" ref="J6:J9" si="1">ROUND(I6,2)*G6</f>
        <v>0</v>
      </c>
      <c r="K6" s="202"/>
    </row>
    <row r="7" spans="1:14" s="192" customFormat="1" ht="12.75" x14ac:dyDescent="0.25">
      <c r="A7" s="1049" t="s">
        <v>488</v>
      </c>
      <c r="B7" s="193" t="s">
        <v>3092</v>
      </c>
      <c r="C7" s="1806"/>
      <c r="D7" s="578" t="s">
        <v>3096</v>
      </c>
      <c r="E7" s="87">
        <v>1</v>
      </c>
      <c r="F7" s="8">
        <v>1</v>
      </c>
      <c r="G7" s="216">
        <f t="shared" si="0"/>
        <v>1</v>
      </c>
      <c r="H7" s="681" t="s">
        <v>3633</v>
      </c>
      <c r="I7" s="177"/>
      <c r="J7" s="1061">
        <f t="shared" si="1"/>
        <v>0</v>
      </c>
      <c r="K7" s="202"/>
    </row>
    <row r="8" spans="1:14" s="192" customFormat="1" ht="12.75" x14ac:dyDescent="0.25">
      <c r="A8" s="1049" t="s">
        <v>489</v>
      </c>
      <c r="B8" s="193" t="s">
        <v>3093</v>
      </c>
      <c r="C8" s="1806"/>
      <c r="D8" s="578" t="s">
        <v>3097</v>
      </c>
      <c r="E8" s="87">
        <v>1</v>
      </c>
      <c r="F8" s="8">
        <v>1</v>
      </c>
      <c r="G8" s="216">
        <f t="shared" si="0"/>
        <v>1</v>
      </c>
      <c r="H8" s="681" t="s">
        <v>3633</v>
      </c>
      <c r="I8" s="177"/>
      <c r="J8" s="1061">
        <f t="shared" si="1"/>
        <v>0</v>
      </c>
      <c r="K8" s="202"/>
    </row>
    <row r="9" spans="1:14" s="192" customFormat="1" ht="13.5" thickBot="1" x14ac:dyDescent="0.3">
      <c r="A9" s="1052" t="s">
        <v>490</v>
      </c>
      <c r="B9" s="1053" t="s">
        <v>3094</v>
      </c>
      <c r="C9" s="1807"/>
      <c r="D9" s="752" t="s">
        <v>3098</v>
      </c>
      <c r="E9" s="753">
        <v>1</v>
      </c>
      <c r="F9" s="403">
        <v>1</v>
      </c>
      <c r="G9" s="1063">
        <f t="shared" si="0"/>
        <v>1</v>
      </c>
      <c r="H9" s="711" t="s">
        <v>3633</v>
      </c>
      <c r="I9" s="712"/>
      <c r="J9" s="1064">
        <f t="shared" si="1"/>
        <v>0</v>
      </c>
      <c r="K9" s="202"/>
      <c r="L9" s="145"/>
      <c r="M9" s="145"/>
    </row>
    <row r="10" spans="1:14" s="192" customFormat="1" ht="13.5" thickBot="1" x14ac:dyDescent="0.3">
      <c r="E10" s="197"/>
      <c r="F10" s="197"/>
      <c r="G10" s="243"/>
      <c r="H10" s="205"/>
      <c r="I10" s="1055" t="s">
        <v>76</v>
      </c>
      <c r="J10" s="1056">
        <f>SUM(J6:J9)</f>
        <v>0</v>
      </c>
      <c r="K10" s="206"/>
      <c r="L10" s="155"/>
      <c r="M10" s="155"/>
      <c r="N10" s="203"/>
    </row>
    <row r="11" spans="1:14" ht="15" customHeight="1" x14ac:dyDescent="0.25">
      <c r="M11" s="220"/>
    </row>
    <row r="12" spans="1:14" ht="15" customHeight="1" x14ac:dyDescent="0.25">
      <c r="D12" s="1470"/>
    </row>
    <row r="13" spans="1:14" ht="15" customHeight="1" x14ac:dyDescent="0.25">
      <c r="D13" s="1470"/>
    </row>
    <row r="14" spans="1:14" ht="15" customHeight="1" x14ac:dyDescent="0.25">
      <c r="D14" s="1470"/>
    </row>
    <row r="15" spans="1:14" ht="15" customHeight="1" x14ac:dyDescent="0.25">
      <c r="D15" s="1470"/>
    </row>
    <row r="16" spans="1:14" ht="15" customHeight="1" x14ac:dyDescent="0.25">
      <c r="D16" s="1470"/>
    </row>
    <row r="17" spans="1:14" ht="15" customHeight="1" x14ac:dyDescent="0.25">
      <c r="D17" s="1470"/>
    </row>
    <row r="18" spans="1:14" ht="15" customHeight="1" x14ac:dyDescent="0.25">
      <c r="D18" s="1470"/>
    </row>
    <row r="19" spans="1:14" ht="15" customHeight="1" x14ac:dyDescent="0.25">
      <c r="D19" s="1470"/>
    </row>
    <row r="20" spans="1:14" ht="15" customHeight="1" x14ac:dyDescent="0.25">
      <c r="D20" s="1470"/>
    </row>
    <row r="21" spans="1:14" ht="15" customHeight="1" x14ac:dyDescent="0.25">
      <c r="D21" s="1470"/>
    </row>
    <row r="22" spans="1:14" s="213" customFormat="1" ht="15" customHeight="1" x14ac:dyDescent="0.25">
      <c r="A22" s="191"/>
      <c r="B22" s="191"/>
      <c r="C22" s="191"/>
      <c r="D22" s="1470"/>
      <c r="E22" s="198"/>
      <c r="F22" s="198"/>
      <c r="I22" s="191"/>
      <c r="J22" s="191"/>
      <c r="K22" s="191"/>
      <c r="L22" s="191"/>
      <c r="M22" s="191"/>
      <c r="N22" s="191"/>
    </row>
    <row r="23" spans="1:14" s="213" customFormat="1" ht="15" customHeight="1" x14ac:dyDescent="0.25">
      <c r="A23" s="191"/>
      <c r="B23" s="191"/>
      <c r="C23" s="191"/>
      <c r="D23" s="1470"/>
      <c r="E23" s="198"/>
      <c r="F23" s="198"/>
      <c r="I23" s="191"/>
      <c r="J23" s="191"/>
      <c r="K23" s="191"/>
      <c r="L23" s="191"/>
      <c r="M23" s="191"/>
      <c r="N23" s="191"/>
    </row>
    <row r="24" spans="1:14" s="213" customFormat="1" ht="15" customHeight="1" x14ac:dyDescent="0.25">
      <c r="A24" s="191"/>
      <c r="B24" s="191"/>
      <c r="C24" s="191"/>
      <c r="D24" s="1470"/>
      <c r="E24" s="198"/>
      <c r="F24" s="198"/>
      <c r="I24" s="191"/>
      <c r="J24" s="191"/>
      <c r="K24" s="191"/>
      <c r="L24" s="191"/>
      <c r="M24" s="191"/>
      <c r="N24" s="191"/>
    </row>
    <row r="25" spans="1:14" s="213" customFormat="1" x14ac:dyDescent="0.25">
      <c r="A25" s="191"/>
      <c r="B25" s="191"/>
      <c r="C25" s="191"/>
      <c r="D25" s="1470"/>
      <c r="E25" s="198"/>
      <c r="F25" s="198"/>
      <c r="I25" s="191"/>
      <c r="J25" s="191"/>
      <c r="K25" s="191"/>
      <c r="L25" s="191"/>
      <c r="M25" s="191"/>
      <c r="N25" s="191"/>
    </row>
    <row r="26" spans="1:14" s="213" customFormat="1" x14ac:dyDescent="0.25">
      <c r="A26" s="191"/>
      <c r="B26" s="191"/>
      <c r="C26" s="191"/>
      <c r="D26" s="1470"/>
      <c r="E26" s="191"/>
      <c r="F26" s="191"/>
      <c r="I26" s="191"/>
      <c r="J26" s="191"/>
      <c r="K26" s="191"/>
      <c r="L26" s="191"/>
      <c r="M26" s="191"/>
      <c r="N26" s="191"/>
    </row>
    <row r="27" spans="1:14" s="213" customFormat="1" x14ac:dyDescent="0.25">
      <c r="A27" s="191"/>
      <c r="B27" s="191"/>
      <c r="C27" s="191"/>
      <c r="D27" s="1470"/>
      <c r="E27" s="191"/>
      <c r="F27" s="191"/>
      <c r="I27" s="191"/>
      <c r="J27" s="191"/>
      <c r="K27" s="191"/>
      <c r="L27" s="191"/>
      <c r="M27" s="191"/>
      <c r="N27" s="191"/>
    </row>
    <row r="28" spans="1:14" s="213" customFormat="1" x14ac:dyDescent="0.25">
      <c r="A28" s="191"/>
      <c r="B28" s="191"/>
      <c r="C28" s="191"/>
      <c r="D28" s="1470"/>
      <c r="E28" s="191"/>
      <c r="F28" s="191"/>
      <c r="I28" s="191"/>
      <c r="J28" s="191"/>
      <c r="K28" s="191"/>
      <c r="L28" s="191"/>
      <c r="M28" s="191"/>
      <c r="N28" s="191"/>
    </row>
    <row r="29" spans="1:14" s="213" customFormat="1" x14ac:dyDescent="0.25">
      <c r="A29" s="191"/>
      <c r="B29" s="191"/>
      <c r="C29" s="191"/>
      <c r="D29" s="1470"/>
      <c r="E29" s="191"/>
      <c r="F29" s="191"/>
      <c r="I29" s="191"/>
      <c r="J29" s="191"/>
      <c r="K29" s="191"/>
      <c r="L29" s="191"/>
      <c r="M29" s="191"/>
      <c r="N29" s="191"/>
    </row>
    <row r="30" spans="1:14" s="213" customFormat="1" x14ac:dyDescent="0.25">
      <c r="A30" s="191"/>
      <c r="B30" s="191"/>
      <c r="C30" s="191"/>
      <c r="D30" s="163"/>
      <c r="E30" s="191"/>
      <c r="F30" s="191"/>
      <c r="I30" s="191"/>
      <c r="J30" s="191"/>
      <c r="K30" s="191"/>
      <c r="L30" s="191"/>
      <c r="M30" s="191"/>
      <c r="N30" s="191"/>
    </row>
    <row r="31" spans="1:14" s="213" customFormat="1" x14ac:dyDescent="0.25">
      <c r="A31" s="191"/>
      <c r="B31" s="191"/>
      <c r="C31" s="191"/>
      <c r="D31" s="1469"/>
      <c r="E31" s="191"/>
      <c r="F31" s="191"/>
      <c r="I31" s="191"/>
      <c r="J31" s="191"/>
      <c r="K31" s="191"/>
      <c r="L31" s="191"/>
      <c r="M31" s="191"/>
      <c r="N31" s="191"/>
    </row>
    <row r="32" spans="1:14" s="213" customFormat="1" x14ac:dyDescent="0.25">
      <c r="A32" s="191"/>
      <c r="B32" s="191"/>
      <c r="C32" s="191"/>
      <c r="D32" s="1475"/>
      <c r="E32" s="191"/>
      <c r="F32" s="191"/>
      <c r="I32" s="191"/>
      <c r="J32" s="191"/>
      <c r="K32" s="191"/>
      <c r="L32" s="191"/>
      <c r="M32" s="191"/>
      <c r="N32" s="191"/>
    </row>
    <row r="33" spans="1:14" s="213" customFormat="1" x14ac:dyDescent="0.25">
      <c r="A33" s="191"/>
      <c r="B33" s="191"/>
      <c r="C33" s="191"/>
      <c r="D33" s="1470"/>
      <c r="E33" s="191"/>
      <c r="F33" s="191"/>
      <c r="I33" s="191"/>
      <c r="J33" s="191"/>
      <c r="K33" s="191"/>
      <c r="L33" s="191"/>
      <c r="M33" s="191"/>
      <c r="N33" s="191"/>
    </row>
    <row r="34" spans="1:14" s="213" customFormat="1" x14ac:dyDescent="0.25">
      <c r="A34" s="191"/>
      <c r="B34" s="191"/>
      <c r="C34" s="191"/>
      <c r="D34" s="1470"/>
      <c r="E34" s="191"/>
      <c r="F34" s="191"/>
      <c r="I34" s="191"/>
      <c r="J34" s="191"/>
      <c r="K34" s="191"/>
      <c r="L34" s="191"/>
      <c r="M34" s="191"/>
      <c r="N34" s="191"/>
    </row>
    <row r="35" spans="1:14" s="213" customFormat="1" x14ac:dyDescent="0.25">
      <c r="A35" s="191"/>
      <c r="B35" s="191"/>
      <c r="C35" s="191"/>
      <c r="D35" s="1470"/>
      <c r="E35" s="191"/>
      <c r="F35" s="191"/>
      <c r="I35" s="191"/>
      <c r="J35" s="191"/>
      <c r="K35" s="191"/>
      <c r="L35" s="191"/>
      <c r="M35" s="191"/>
      <c r="N35" s="191"/>
    </row>
    <row r="36" spans="1:14" s="213" customFormat="1" x14ac:dyDescent="0.25">
      <c r="A36" s="191"/>
      <c r="B36" s="191"/>
      <c r="C36" s="191"/>
      <c r="D36" s="1470"/>
      <c r="E36" s="191"/>
      <c r="F36" s="191"/>
      <c r="I36" s="191"/>
      <c r="J36" s="191"/>
      <c r="K36" s="191"/>
      <c r="L36" s="191"/>
      <c r="M36" s="191"/>
      <c r="N36" s="191"/>
    </row>
    <row r="37" spans="1:14" s="213" customFormat="1" x14ac:dyDescent="0.25">
      <c r="A37" s="191"/>
      <c r="B37" s="191"/>
      <c r="C37" s="191"/>
      <c r="D37" s="1470"/>
      <c r="E37" s="191"/>
      <c r="F37" s="191"/>
      <c r="I37" s="191"/>
      <c r="J37" s="191"/>
      <c r="K37" s="191"/>
      <c r="L37" s="191"/>
      <c r="M37" s="191"/>
      <c r="N37" s="191"/>
    </row>
    <row r="38" spans="1:14" s="213" customFormat="1" x14ac:dyDescent="0.25">
      <c r="A38" s="191"/>
      <c r="B38" s="191"/>
      <c r="C38" s="191"/>
      <c r="D38" s="1470"/>
      <c r="E38" s="191"/>
      <c r="F38" s="191"/>
      <c r="I38" s="191"/>
      <c r="J38" s="191"/>
      <c r="K38" s="191"/>
      <c r="L38" s="191"/>
      <c r="M38" s="191"/>
      <c r="N38" s="191"/>
    </row>
    <row r="39" spans="1:14" s="213" customFormat="1" x14ac:dyDescent="0.25">
      <c r="A39" s="191"/>
      <c r="B39" s="191"/>
      <c r="C39" s="191"/>
      <c r="D39" s="1470"/>
      <c r="E39" s="191"/>
      <c r="F39" s="191"/>
      <c r="I39" s="191"/>
      <c r="J39" s="191"/>
      <c r="K39" s="191"/>
      <c r="L39" s="191"/>
      <c r="M39" s="191"/>
      <c r="N39" s="191"/>
    </row>
    <row r="40" spans="1:14" s="213" customFormat="1" x14ac:dyDescent="0.25">
      <c r="A40" s="191"/>
      <c r="B40" s="191"/>
      <c r="C40" s="191"/>
      <c r="D40" s="133"/>
      <c r="E40" s="191"/>
      <c r="F40" s="191"/>
      <c r="I40" s="191"/>
      <c r="J40" s="191"/>
      <c r="K40" s="191"/>
      <c r="L40" s="191"/>
      <c r="M40" s="191"/>
      <c r="N40" s="191"/>
    </row>
    <row r="41" spans="1:14" s="213" customFormat="1" x14ac:dyDescent="0.25">
      <c r="A41" s="191"/>
      <c r="B41" s="191"/>
      <c r="C41" s="191"/>
      <c r="D41" s="133"/>
      <c r="E41" s="191"/>
      <c r="F41" s="191"/>
      <c r="I41" s="191"/>
      <c r="J41" s="191"/>
      <c r="K41" s="191"/>
      <c r="L41" s="191"/>
      <c r="M41" s="191"/>
      <c r="N41" s="191"/>
    </row>
    <row r="42" spans="1:14" s="213" customFormat="1" x14ac:dyDescent="0.25">
      <c r="A42" s="191"/>
      <c r="B42" s="191"/>
      <c r="C42" s="191"/>
      <c r="D42" s="133"/>
      <c r="E42" s="191"/>
      <c r="F42" s="191"/>
      <c r="I42" s="191"/>
      <c r="J42" s="191"/>
      <c r="K42" s="191"/>
      <c r="L42" s="191"/>
      <c r="M42" s="191"/>
      <c r="N42" s="191"/>
    </row>
    <row r="43" spans="1:14" s="213" customFormat="1" x14ac:dyDescent="0.25">
      <c r="A43" s="191"/>
      <c r="B43" s="191"/>
      <c r="C43" s="191"/>
      <c r="D43" s="133"/>
      <c r="E43" s="191"/>
      <c r="F43" s="191"/>
      <c r="I43" s="191"/>
      <c r="J43" s="191"/>
      <c r="K43" s="191"/>
      <c r="L43" s="191"/>
      <c r="M43" s="191"/>
      <c r="N43" s="191"/>
    </row>
    <row r="44" spans="1:14" s="213" customFormat="1" x14ac:dyDescent="0.25">
      <c r="A44" s="191"/>
      <c r="B44" s="191"/>
      <c r="C44" s="191"/>
      <c r="D44" s="133"/>
      <c r="E44" s="191"/>
      <c r="F44" s="191"/>
      <c r="I44" s="191"/>
      <c r="J44" s="191"/>
      <c r="K44" s="191"/>
      <c r="L44" s="191"/>
      <c r="M44" s="191"/>
      <c r="N44" s="191"/>
    </row>
    <row r="45" spans="1:14" s="213" customFormat="1" x14ac:dyDescent="0.25">
      <c r="A45" s="191"/>
      <c r="B45" s="191"/>
      <c r="C45" s="191"/>
      <c r="D45" s="1470"/>
      <c r="E45" s="191"/>
      <c r="F45" s="191"/>
      <c r="I45" s="191"/>
      <c r="J45" s="191"/>
      <c r="K45" s="191"/>
      <c r="L45" s="191"/>
      <c r="M45" s="191"/>
      <c r="N45" s="191"/>
    </row>
    <row r="46" spans="1:14" s="213" customFormat="1" x14ac:dyDescent="0.25">
      <c r="A46" s="191"/>
      <c r="B46" s="191"/>
      <c r="C46" s="191"/>
      <c r="D46" s="1470"/>
      <c r="E46" s="191"/>
      <c r="F46" s="191"/>
      <c r="I46" s="191"/>
      <c r="J46" s="191"/>
      <c r="K46" s="191"/>
      <c r="L46" s="191"/>
      <c r="M46" s="191"/>
      <c r="N46" s="191"/>
    </row>
  </sheetData>
  <sheetProtection algorithmName="SHA-512" hashValue="9OxZJ2W+NO1a2B95CwtyglM7xcnNe+FGNKO5wxkvP0PJUZf05O/YodFAfBiYxHKackZmK2I+/9/ubPJGk0ra9A==" saltValue="eZW8uA+SaCtXLMgRk4H7eA==" spinCount="100000" sheet="1" objects="1" scenarios="1" sort="0" autoFilter="0" pivotTables="0"/>
  <mergeCells count="6">
    <mergeCell ref="C6:C9"/>
    <mergeCell ref="A1:D1"/>
    <mergeCell ref="E1:J1"/>
    <mergeCell ref="A2:J2"/>
    <mergeCell ref="A3:J3"/>
    <mergeCell ref="A4:J4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r:id="rId1"/>
  <headerFooter>
    <oddFooter>Strana &amp;P z &amp;N</oddFooter>
  </headerFooter>
  <drawing r:id="rId2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3">
    <tabColor rgb="FFFF0000"/>
    <pageSetUpPr fitToPage="1"/>
  </sheetPr>
  <dimension ref="A1:N61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91" customWidth="1"/>
    <col min="2" max="2" width="10.7109375" style="191" customWidth="1"/>
    <col min="3" max="3" width="12.7109375" style="191" customWidth="1"/>
    <col min="4" max="4" width="70.7109375" style="191" customWidth="1"/>
    <col min="5" max="6" width="8.7109375" style="198" customWidth="1"/>
    <col min="7" max="7" width="13.7109375" style="213" customWidth="1"/>
    <col min="8" max="8" width="15.7109375" style="213" customWidth="1"/>
    <col min="9" max="9" width="14.7109375" style="191" customWidth="1"/>
    <col min="10" max="10" width="15.7109375" style="191" customWidth="1"/>
    <col min="11" max="11" width="10.42578125" style="191" customWidth="1"/>
    <col min="12" max="12" width="16.85546875" style="191" customWidth="1"/>
    <col min="13" max="13" width="17.7109375" style="191" customWidth="1"/>
    <col min="14" max="14" width="12.7109375" style="191" bestFit="1" customWidth="1"/>
    <col min="15" max="16384" width="9.140625" style="191"/>
  </cols>
  <sheetData>
    <row r="1" spans="1:13" ht="54" customHeight="1" x14ac:dyDescent="0.25">
      <c r="A1" s="1790"/>
      <c r="B1" s="1790"/>
      <c r="C1" s="1791"/>
      <c r="D1" s="1791"/>
      <c r="E1" s="1768" t="s">
        <v>3430</v>
      </c>
      <c r="F1" s="1768"/>
      <c r="G1" s="1768"/>
      <c r="H1" s="1768"/>
      <c r="I1" s="1768"/>
      <c r="J1" s="1768"/>
    </row>
    <row r="2" spans="1:13" s="464" customFormat="1" ht="15.75" customHeight="1" x14ac:dyDescent="0.25">
      <c r="A2" s="1808" t="s">
        <v>3035</v>
      </c>
      <c r="B2" s="1808"/>
      <c r="C2" s="1808"/>
      <c r="D2" s="1808"/>
      <c r="E2" s="1808"/>
      <c r="F2" s="1808"/>
      <c r="G2" s="1808"/>
      <c r="H2" s="1808"/>
      <c r="I2" s="1808"/>
      <c r="J2" s="1808"/>
    </row>
    <row r="3" spans="1:13" s="464" customFormat="1" ht="15.75" customHeight="1" x14ac:dyDescent="0.25">
      <c r="A3" s="1721" t="s">
        <v>3548</v>
      </c>
      <c r="B3" s="1721"/>
      <c r="C3" s="1721"/>
      <c r="D3" s="1721"/>
      <c r="E3" s="1721"/>
      <c r="F3" s="1721"/>
      <c r="G3" s="1721"/>
      <c r="H3" s="1721"/>
      <c r="I3" s="1721"/>
      <c r="J3" s="1721"/>
      <c r="K3" s="465"/>
    </row>
    <row r="4" spans="1:13" s="464" customFormat="1" ht="15" customHeight="1" thickBot="1" x14ac:dyDescent="0.3">
      <c r="A4" s="1809"/>
      <c r="B4" s="1809"/>
      <c r="C4" s="1809"/>
      <c r="D4" s="1809"/>
      <c r="E4" s="1809"/>
      <c r="F4" s="1809"/>
      <c r="G4" s="1809"/>
      <c r="H4" s="1809"/>
      <c r="I4" s="1809"/>
      <c r="J4" s="1809"/>
    </row>
    <row r="5" spans="1:13" s="192" customFormat="1" ht="60" customHeight="1" thickBot="1" x14ac:dyDescent="0.3">
      <c r="A5" s="1323" t="s">
        <v>486</v>
      </c>
      <c r="B5" s="1324" t="s">
        <v>0</v>
      </c>
      <c r="C5" s="1325" t="s">
        <v>1</v>
      </c>
      <c r="D5" s="1324" t="s">
        <v>2</v>
      </c>
      <c r="E5" s="1326" t="s">
        <v>2726</v>
      </c>
      <c r="F5" s="1326" t="s">
        <v>760</v>
      </c>
      <c r="G5" s="1326" t="s">
        <v>761</v>
      </c>
      <c r="H5" s="1326" t="s">
        <v>762</v>
      </c>
      <c r="I5" s="1327" t="s">
        <v>4409</v>
      </c>
      <c r="J5" s="1328" t="s">
        <v>4410</v>
      </c>
      <c r="K5" s="104"/>
    </row>
    <row r="6" spans="1:13" s="108" customFormat="1" ht="12.75" x14ac:dyDescent="0.25">
      <c r="A6" s="1730"/>
      <c r="B6" s="1731"/>
      <c r="C6" s="1731"/>
      <c r="D6" s="1732" t="s">
        <v>2934</v>
      </c>
      <c r="E6" s="1733"/>
      <c r="F6" s="1733"/>
      <c r="G6" s="1733"/>
      <c r="H6" s="1733"/>
      <c r="I6" s="1733"/>
      <c r="J6" s="1742"/>
      <c r="K6" s="106"/>
      <c r="L6" s="107"/>
      <c r="M6" s="94"/>
    </row>
    <row r="7" spans="1:13" s="192" customFormat="1" ht="12.75" x14ac:dyDescent="0.25">
      <c r="A7" s="1049" t="s">
        <v>487</v>
      </c>
      <c r="B7" s="193" t="s">
        <v>2954</v>
      </c>
      <c r="C7" s="1805" t="s">
        <v>3105</v>
      </c>
      <c r="D7" s="578" t="s">
        <v>2971</v>
      </c>
      <c r="E7" s="37">
        <v>1</v>
      </c>
      <c r="F7" s="87">
        <v>1</v>
      </c>
      <c r="G7" s="216">
        <f t="shared" ref="G7:G24" si="0">F7*E7</f>
        <v>1</v>
      </c>
      <c r="H7" s="681" t="s">
        <v>3633</v>
      </c>
      <c r="I7" s="177"/>
      <c r="J7" s="1061">
        <f t="shared" ref="J7:J24" si="1">ROUND(I7,2)*G7</f>
        <v>0</v>
      </c>
      <c r="K7" s="202"/>
    </row>
    <row r="8" spans="1:13" s="192" customFormat="1" ht="12.75" x14ac:dyDescent="0.25">
      <c r="A8" s="1049" t="s">
        <v>488</v>
      </c>
      <c r="B8" s="193" t="s">
        <v>2955</v>
      </c>
      <c r="C8" s="1806"/>
      <c r="D8" s="578" t="s">
        <v>2972</v>
      </c>
      <c r="E8" s="87">
        <v>1</v>
      </c>
      <c r="F8" s="87">
        <v>1</v>
      </c>
      <c r="G8" s="216">
        <f t="shared" si="0"/>
        <v>1</v>
      </c>
      <c r="H8" s="681" t="s">
        <v>3633</v>
      </c>
      <c r="I8" s="177"/>
      <c r="J8" s="1061">
        <f t="shared" si="1"/>
        <v>0</v>
      </c>
      <c r="K8" s="202"/>
    </row>
    <row r="9" spans="1:13" s="192" customFormat="1" ht="12.75" x14ac:dyDescent="0.25">
      <c r="A9" s="1049" t="s">
        <v>489</v>
      </c>
      <c r="B9" s="193" t="s">
        <v>2956</v>
      </c>
      <c r="C9" s="1806"/>
      <c r="D9" s="578" t="s">
        <v>2973</v>
      </c>
      <c r="E9" s="87">
        <v>1</v>
      </c>
      <c r="F9" s="87">
        <v>1</v>
      </c>
      <c r="G9" s="216">
        <f t="shared" si="0"/>
        <v>1</v>
      </c>
      <c r="H9" s="681" t="s">
        <v>3633</v>
      </c>
      <c r="I9" s="177"/>
      <c r="J9" s="1061">
        <f t="shared" si="1"/>
        <v>0</v>
      </c>
      <c r="K9" s="202"/>
    </row>
    <row r="10" spans="1:13" s="192" customFormat="1" ht="12.75" x14ac:dyDescent="0.25">
      <c r="A10" s="1049" t="s">
        <v>490</v>
      </c>
      <c r="B10" s="193" t="s">
        <v>2957</v>
      </c>
      <c r="C10" s="1806"/>
      <c r="D10" s="578" t="s">
        <v>2974</v>
      </c>
      <c r="E10" s="87">
        <v>1</v>
      </c>
      <c r="F10" s="87">
        <v>1</v>
      </c>
      <c r="G10" s="216">
        <f t="shared" si="0"/>
        <v>1</v>
      </c>
      <c r="H10" s="681" t="s">
        <v>3633</v>
      </c>
      <c r="I10" s="177"/>
      <c r="J10" s="1061">
        <f t="shared" si="1"/>
        <v>0</v>
      </c>
      <c r="K10" s="202"/>
      <c r="L10" s="145"/>
      <c r="M10" s="145"/>
    </row>
    <row r="11" spans="1:13" s="192" customFormat="1" ht="12.75" x14ac:dyDescent="0.25">
      <c r="A11" s="1051" t="s">
        <v>491</v>
      </c>
      <c r="B11" s="193" t="s">
        <v>2958</v>
      </c>
      <c r="C11" s="1806"/>
      <c r="D11" s="578" t="s">
        <v>2975</v>
      </c>
      <c r="E11" s="87">
        <v>1</v>
      </c>
      <c r="F11" s="87">
        <v>1</v>
      </c>
      <c r="G11" s="216">
        <f t="shared" si="0"/>
        <v>1</v>
      </c>
      <c r="H11" s="682" t="s">
        <v>3633</v>
      </c>
      <c r="I11" s="177"/>
      <c r="J11" s="1061">
        <f t="shared" si="1"/>
        <v>0</v>
      </c>
      <c r="K11" s="202"/>
      <c r="L11" s="145"/>
      <c r="M11" s="145"/>
    </row>
    <row r="12" spans="1:13" s="192" customFormat="1" ht="12.75" x14ac:dyDescent="0.25">
      <c r="A12" s="1051" t="s">
        <v>492</v>
      </c>
      <c r="B12" s="193" t="s">
        <v>2959</v>
      </c>
      <c r="C12" s="1806"/>
      <c r="D12" s="578" t="s">
        <v>2976</v>
      </c>
      <c r="E12" s="87">
        <v>2</v>
      </c>
      <c r="F12" s="87">
        <v>1</v>
      </c>
      <c r="G12" s="216">
        <f t="shared" si="0"/>
        <v>2</v>
      </c>
      <c r="H12" s="682" t="s">
        <v>3634</v>
      </c>
      <c r="I12" s="177"/>
      <c r="J12" s="1061">
        <f t="shared" si="1"/>
        <v>0</v>
      </c>
      <c r="K12" s="202"/>
      <c r="L12" s="145"/>
      <c r="M12" s="145"/>
    </row>
    <row r="13" spans="1:13" s="192" customFormat="1" ht="12.75" x14ac:dyDescent="0.25">
      <c r="A13" s="1051" t="s">
        <v>493</v>
      </c>
      <c r="B13" s="193" t="s">
        <v>2960</v>
      </c>
      <c r="C13" s="1806"/>
      <c r="D13" s="578" t="s">
        <v>2977</v>
      </c>
      <c r="E13" s="87">
        <v>2</v>
      </c>
      <c r="F13" s="87">
        <v>1</v>
      </c>
      <c r="G13" s="216">
        <f t="shared" si="0"/>
        <v>2</v>
      </c>
      <c r="H13" s="682" t="s">
        <v>3634</v>
      </c>
      <c r="I13" s="177"/>
      <c r="J13" s="1061">
        <f t="shared" si="1"/>
        <v>0</v>
      </c>
      <c r="K13" s="202"/>
      <c r="L13" s="145"/>
      <c r="M13" s="145"/>
    </row>
    <row r="14" spans="1:13" s="192" customFormat="1" ht="12.75" x14ac:dyDescent="0.25">
      <c r="A14" s="1051" t="s">
        <v>494</v>
      </c>
      <c r="B14" s="193" t="s">
        <v>2961</v>
      </c>
      <c r="C14" s="1806"/>
      <c r="D14" s="578" t="s">
        <v>2978</v>
      </c>
      <c r="E14" s="87">
        <v>2</v>
      </c>
      <c r="F14" s="87">
        <v>1</v>
      </c>
      <c r="G14" s="216">
        <f t="shared" si="0"/>
        <v>2</v>
      </c>
      <c r="H14" s="682" t="s">
        <v>3634</v>
      </c>
      <c r="I14" s="177"/>
      <c r="J14" s="1061">
        <f t="shared" si="1"/>
        <v>0</v>
      </c>
      <c r="K14" s="202"/>
      <c r="L14" s="145"/>
      <c r="M14" s="145"/>
    </row>
    <row r="15" spans="1:13" s="192" customFormat="1" ht="12.75" x14ac:dyDescent="0.25">
      <c r="A15" s="1051" t="s">
        <v>495</v>
      </c>
      <c r="B15" s="193" t="s">
        <v>3106</v>
      </c>
      <c r="C15" s="1806"/>
      <c r="D15" s="578" t="s">
        <v>2979</v>
      </c>
      <c r="E15" s="87">
        <v>1</v>
      </c>
      <c r="F15" s="87">
        <v>1</v>
      </c>
      <c r="G15" s="216">
        <f t="shared" si="0"/>
        <v>1</v>
      </c>
      <c r="H15" s="682" t="s">
        <v>3633</v>
      </c>
      <c r="I15" s="177"/>
      <c r="J15" s="1061">
        <f t="shared" si="1"/>
        <v>0</v>
      </c>
      <c r="K15" s="202"/>
      <c r="L15" s="145"/>
      <c r="M15" s="145"/>
    </row>
    <row r="16" spans="1:13" s="192" customFormat="1" ht="12.75" x14ac:dyDescent="0.25">
      <c r="A16" s="1051" t="s">
        <v>496</v>
      </c>
      <c r="B16" s="193" t="s">
        <v>3107</v>
      </c>
      <c r="C16" s="1806"/>
      <c r="D16" s="578" t="s">
        <v>2980</v>
      </c>
      <c r="E16" s="87">
        <v>1</v>
      </c>
      <c r="F16" s="87">
        <v>16</v>
      </c>
      <c r="G16" s="216">
        <f t="shared" si="0"/>
        <v>16</v>
      </c>
      <c r="H16" s="682" t="s">
        <v>3633</v>
      </c>
      <c r="I16" s="177"/>
      <c r="J16" s="1061">
        <f t="shared" si="1"/>
        <v>0</v>
      </c>
      <c r="K16" s="202"/>
      <c r="L16" s="145"/>
      <c r="M16" s="145"/>
    </row>
    <row r="17" spans="1:14" s="192" customFormat="1" ht="12.75" x14ac:dyDescent="0.25">
      <c r="A17" s="1051" t="s">
        <v>497</v>
      </c>
      <c r="B17" s="193" t="s">
        <v>3108</v>
      </c>
      <c r="C17" s="1806"/>
      <c r="D17" s="578" t="s">
        <v>3111</v>
      </c>
      <c r="E17" s="87">
        <v>1</v>
      </c>
      <c r="F17" s="87">
        <v>1</v>
      </c>
      <c r="G17" s="216">
        <f t="shared" si="0"/>
        <v>1</v>
      </c>
      <c r="H17" s="682" t="s">
        <v>3633</v>
      </c>
      <c r="I17" s="177"/>
      <c r="J17" s="1061">
        <f t="shared" si="1"/>
        <v>0</v>
      </c>
      <c r="K17" s="202"/>
      <c r="L17" s="145"/>
      <c r="M17" s="145"/>
    </row>
    <row r="18" spans="1:14" s="192" customFormat="1" ht="12.75" x14ac:dyDescent="0.25">
      <c r="A18" s="1051" t="s">
        <v>498</v>
      </c>
      <c r="B18" s="193" t="s">
        <v>3109</v>
      </c>
      <c r="C18" s="1806"/>
      <c r="D18" s="578" t="s">
        <v>2981</v>
      </c>
      <c r="E18" s="87">
        <v>1</v>
      </c>
      <c r="F18" s="87">
        <v>5</v>
      </c>
      <c r="G18" s="216">
        <f t="shared" si="0"/>
        <v>5</v>
      </c>
      <c r="H18" s="682" t="s">
        <v>3633</v>
      </c>
      <c r="I18" s="177"/>
      <c r="J18" s="1061">
        <f t="shared" si="1"/>
        <v>0</v>
      </c>
      <c r="K18" s="202"/>
      <c r="L18" s="145"/>
      <c r="M18" s="145"/>
    </row>
    <row r="19" spans="1:14" s="192" customFormat="1" ht="13.5" thickBot="1" x14ac:dyDescent="0.3">
      <c r="A19" s="1051" t="s">
        <v>499</v>
      </c>
      <c r="B19" s="1476" t="s">
        <v>3110</v>
      </c>
      <c r="C19" s="1807"/>
      <c r="D19" s="578" t="s">
        <v>2978</v>
      </c>
      <c r="E19" s="87">
        <v>1</v>
      </c>
      <c r="F19" s="87">
        <v>1</v>
      </c>
      <c r="G19" s="217">
        <f t="shared" si="0"/>
        <v>1</v>
      </c>
      <c r="H19" s="682" t="s">
        <v>3633</v>
      </c>
      <c r="I19" s="177"/>
      <c r="J19" s="1061">
        <f t="shared" si="1"/>
        <v>0</v>
      </c>
      <c r="K19" s="202"/>
      <c r="L19" s="145"/>
      <c r="M19" s="145"/>
    </row>
    <row r="20" spans="1:14" s="192" customFormat="1" ht="12.75" x14ac:dyDescent="0.25">
      <c r="A20" s="1779"/>
      <c r="B20" s="1780"/>
      <c r="C20" s="1781"/>
      <c r="D20" s="1792" t="s">
        <v>2529</v>
      </c>
      <c r="E20" s="1793"/>
      <c r="F20" s="1793"/>
      <c r="G20" s="1793"/>
      <c r="H20" s="1793"/>
      <c r="I20" s="1793"/>
      <c r="J20" s="1794"/>
      <c r="K20" s="202"/>
      <c r="L20" s="145"/>
      <c r="M20" s="145"/>
    </row>
    <row r="21" spans="1:14" s="192" customFormat="1" ht="12.75" x14ac:dyDescent="0.25">
      <c r="A21" s="1049" t="s">
        <v>500</v>
      </c>
      <c r="B21" s="193" t="s">
        <v>2967</v>
      </c>
      <c r="C21" s="1805" t="s">
        <v>3105</v>
      </c>
      <c r="D21" s="578" t="s">
        <v>2982</v>
      </c>
      <c r="E21" s="87">
        <v>2</v>
      </c>
      <c r="F21" s="87">
        <v>16</v>
      </c>
      <c r="G21" s="216">
        <f t="shared" si="0"/>
        <v>32</v>
      </c>
      <c r="H21" s="681" t="s">
        <v>3634</v>
      </c>
      <c r="I21" s="177"/>
      <c r="J21" s="1061">
        <f t="shared" si="1"/>
        <v>0</v>
      </c>
      <c r="K21" s="202"/>
      <c r="L21" s="145"/>
      <c r="M21" s="145"/>
    </row>
    <row r="22" spans="1:14" s="192" customFormat="1" ht="12.75" x14ac:dyDescent="0.25">
      <c r="A22" s="1051" t="s">
        <v>501</v>
      </c>
      <c r="B22" s="1476" t="s">
        <v>2968</v>
      </c>
      <c r="C22" s="1806"/>
      <c r="D22" s="578" t="s">
        <v>2983</v>
      </c>
      <c r="E22" s="87">
        <v>2</v>
      </c>
      <c r="F22" s="87">
        <v>16</v>
      </c>
      <c r="G22" s="216">
        <f t="shared" si="0"/>
        <v>32</v>
      </c>
      <c r="H22" s="682" t="s">
        <v>3634</v>
      </c>
      <c r="I22" s="177"/>
      <c r="J22" s="1061">
        <f t="shared" si="1"/>
        <v>0</v>
      </c>
      <c r="K22" s="202"/>
      <c r="L22" s="145"/>
      <c r="M22" s="145"/>
    </row>
    <row r="23" spans="1:14" s="192" customFormat="1" ht="12.75" x14ac:dyDescent="0.25">
      <c r="A23" s="1051" t="s">
        <v>502</v>
      </c>
      <c r="B23" s="1476" t="s">
        <v>2969</v>
      </c>
      <c r="C23" s="1806"/>
      <c r="D23" s="578" t="s">
        <v>2984</v>
      </c>
      <c r="E23" s="87">
        <v>2</v>
      </c>
      <c r="F23" s="87">
        <v>16</v>
      </c>
      <c r="G23" s="216">
        <f t="shared" si="0"/>
        <v>32</v>
      </c>
      <c r="H23" s="682" t="s">
        <v>3634</v>
      </c>
      <c r="I23" s="177"/>
      <c r="J23" s="1061">
        <f t="shared" si="1"/>
        <v>0</v>
      </c>
      <c r="K23" s="202"/>
      <c r="L23" s="145"/>
      <c r="M23" s="145"/>
    </row>
    <row r="24" spans="1:14" s="192" customFormat="1" ht="13.5" thickBot="1" x14ac:dyDescent="0.3">
      <c r="A24" s="1052" t="s">
        <v>503</v>
      </c>
      <c r="B24" s="1053" t="s">
        <v>2970</v>
      </c>
      <c r="C24" s="1807"/>
      <c r="D24" s="752" t="s">
        <v>320</v>
      </c>
      <c r="E24" s="753">
        <v>2</v>
      </c>
      <c r="F24" s="753">
        <v>16</v>
      </c>
      <c r="G24" s="1063">
        <f t="shared" si="0"/>
        <v>32</v>
      </c>
      <c r="H24" s="711" t="s">
        <v>3634</v>
      </c>
      <c r="I24" s="712"/>
      <c r="J24" s="1064">
        <f t="shared" si="1"/>
        <v>0</v>
      </c>
      <c r="K24" s="202"/>
      <c r="L24" s="145"/>
      <c r="M24" s="145"/>
    </row>
    <row r="25" spans="1:14" s="192" customFormat="1" ht="13.5" thickBot="1" x14ac:dyDescent="0.3">
      <c r="E25" s="197"/>
      <c r="F25" s="197"/>
      <c r="G25" s="243"/>
      <c r="H25" s="205"/>
      <c r="I25" s="1055" t="s">
        <v>76</v>
      </c>
      <c r="J25" s="1056">
        <f>SUM(J7:J19,J21:J24)</f>
        <v>0</v>
      </c>
      <c r="K25" s="206"/>
      <c r="L25" s="155"/>
      <c r="M25" s="155"/>
      <c r="N25" s="203"/>
    </row>
    <row r="26" spans="1:14" ht="15" customHeight="1" x14ac:dyDescent="0.25">
      <c r="M26" s="220"/>
    </row>
    <row r="27" spans="1:14" ht="15" customHeight="1" x14ac:dyDescent="0.25">
      <c r="D27" s="1470"/>
    </row>
    <row r="28" spans="1:14" ht="15" customHeight="1" x14ac:dyDescent="0.25">
      <c r="D28" s="1470"/>
    </row>
    <row r="29" spans="1:14" ht="15" customHeight="1" x14ac:dyDescent="0.25">
      <c r="D29" s="1470"/>
    </row>
    <row r="30" spans="1:14" ht="15" customHeight="1" x14ac:dyDescent="0.25">
      <c r="D30" s="1470"/>
    </row>
    <row r="31" spans="1:14" ht="15" customHeight="1" x14ac:dyDescent="0.25">
      <c r="D31" s="1470"/>
    </row>
    <row r="32" spans="1:14" ht="15" customHeight="1" x14ac:dyDescent="0.25">
      <c r="D32" s="1470"/>
    </row>
    <row r="33" spans="1:14" ht="15" customHeight="1" x14ac:dyDescent="0.25">
      <c r="D33" s="1470"/>
    </row>
    <row r="34" spans="1:14" ht="15" customHeight="1" x14ac:dyDescent="0.25">
      <c r="D34" s="1470"/>
    </row>
    <row r="35" spans="1:14" ht="15" customHeight="1" x14ac:dyDescent="0.25">
      <c r="D35" s="1470"/>
    </row>
    <row r="36" spans="1:14" ht="15" customHeight="1" x14ac:dyDescent="0.25">
      <c r="D36" s="1470"/>
    </row>
    <row r="37" spans="1:14" s="213" customFormat="1" ht="15" customHeight="1" x14ac:dyDescent="0.25">
      <c r="A37" s="191"/>
      <c r="B37" s="191"/>
      <c r="C37" s="191"/>
      <c r="D37" s="1470"/>
      <c r="E37" s="198"/>
      <c r="F37" s="198"/>
      <c r="I37" s="191"/>
      <c r="J37" s="191"/>
      <c r="K37" s="191"/>
      <c r="L37" s="191"/>
      <c r="M37" s="191"/>
      <c r="N37" s="191"/>
    </row>
    <row r="38" spans="1:14" s="213" customFormat="1" ht="15" customHeight="1" x14ac:dyDescent="0.25">
      <c r="A38" s="191"/>
      <c r="B38" s="191"/>
      <c r="C38" s="191"/>
      <c r="D38" s="1470"/>
      <c r="E38" s="198"/>
      <c r="F38" s="198"/>
      <c r="I38" s="191"/>
      <c r="J38" s="191"/>
      <c r="K38" s="191"/>
      <c r="L38" s="191"/>
      <c r="M38" s="191"/>
      <c r="N38" s="191"/>
    </row>
    <row r="39" spans="1:14" s="213" customFormat="1" ht="15" customHeight="1" x14ac:dyDescent="0.25">
      <c r="A39" s="191"/>
      <c r="B39" s="191"/>
      <c r="C39" s="191"/>
      <c r="D39" s="1470"/>
      <c r="E39" s="198"/>
      <c r="F39" s="198"/>
      <c r="I39" s="191"/>
      <c r="J39" s="191"/>
      <c r="K39" s="191"/>
      <c r="L39" s="191"/>
      <c r="M39" s="191"/>
      <c r="N39" s="191"/>
    </row>
    <row r="40" spans="1:14" s="213" customFormat="1" x14ac:dyDescent="0.25">
      <c r="A40" s="191"/>
      <c r="B40" s="191"/>
      <c r="C40" s="191"/>
      <c r="D40" s="1470"/>
      <c r="E40" s="198"/>
      <c r="F40" s="198"/>
      <c r="I40" s="191"/>
      <c r="J40" s="191"/>
      <c r="K40" s="191"/>
      <c r="L40" s="191"/>
      <c r="M40" s="191"/>
      <c r="N40" s="191"/>
    </row>
    <row r="41" spans="1:14" s="213" customFormat="1" x14ac:dyDescent="0.25">
      <c r="A41" s="191"/>
      <c r="B41" s="191"/>
      <c r="C41" s="191"/>
      <c r="D41" s="1470"/>
      <c r="E41" s="191"/>
      <c r="F41" s="191"/>
      <c r="I41" s="191"/>
      <c r="J41" s="191"/>
      <c r="K41" s="191"/>
      <c r="L41" s="191"/>
      <c r="M41" s="191"/>
      <c r="N41" s="191"/>
    </row>
    <row r="42" spans="1:14" s="213" customFormat="1" x14ac:dyDescent="0.25">
      <c r="A42" s="191"/>
      <c r="B42" s="191"/>
      <c r="C42" s="191"/>
      <c r="D42" s="1470"/>
      <c r="E42" s="191"/>
      <c r="F42" s="191"/>
      <c r="I42" s="191"/>
      <c r="J42" s="191"/>
      <c r="K42" s="191"/>
      <c r="L42" s="191"/>
      <c r="M42" s="191"/>
      <c r="N42" s="191"/>
    </row>
    <row r="43" spans="1:14" s="213" customFormat="1" x14ac:dyDescent="0.25">
      <c r="A43" s="191"/>
      <c r="B43" s="191"/>
      <c r="C43" s="191"/>
      <c r="D43" s="1470"/>
      <c r="E43" s="191"/>
      <c r="F43" s="191"/>
      <c r="I43" s="191"/>
      <c r="J43" s="191"/>
      <c r="K43" s="191"/>
      <c r="L43" s="191"/>
      <c r="M43" s="191"/>
      <c r="N43" s="191"/>
    </row>
    <row r="44" spans="1:14" s="213" customFormat="1" x14ac:dyDescent="0.25">
      <c r="A44" s="191"/>
      <c r="B44" s="191"/>
      <c r="C44" s="191"/>
      <c r="D44" s="1470"/>
      <c r="E44" s="191"/>
      <c r="F44" s="191"/>
      <c r="I44" s="191"/>
      <c r="J44" s="191"/>
      <c r="K44" s="191"/>
      <c r="L44" s="191"/>
      <c r="M44" s="191"/>
      <c r="N44" s="191"/>
    </row>
    <row r="45" spans="1:14" s="213" customFormat="1" x14ac:dyDescent="0.25">
      <c r="A45" s="191"/>
      <c r="B45" s="191"/>
      <c r="C45" s="191"/>
      <c r="D45" s="163"/>
      <c r="E45" s="191"/>
      <c r="F45" s="191"/>
      <c r="I45" s="191"/>
      <c r="J45" s="191"/>
      <c r="K45" s="191"/>
      <c r="L45" s="191"/>
      <c r="M45" s="191"/>
      <c r="N45" s="191"/>
    </row>
    <row r="46" spans="1:14" s="213" customFormat="1" x14ac:dyDescent="0.25">
      <c r="A46" s="191"/>
      <c r="B46" s="191"/>
      <c r="C46" s="191"/>
      <c r="D46" s="1469"/>
      <c r="E46" s="191"/>
      <c r="F46" s="191"/>
      <c r="I46" s="191"/>
      <c r="J46" s="191"/>
      <c r="K46" s="191"/>
      <c r="L46" s="191"/>
      <c r="M46" s="191"/>
      <c r="N46" s="191"/>
    </row>
    <row r="47" spans="1:14" s="213" customFormat="1" x14ac:dyDescent="0.25">
      <c r="A47" s="191"/>
      <c r="B47" s="191"/>
      <c r="C47" s="191"/>
      <c r="D47" s="1475"/>
      <c r="E47" s="191"/>
      <c r="F47" s="191"/>
      <c r="I47" s="191"/>
      <c r="J47" s="191"/>
      <c r="K47" s="191"/>
      <c r="L47" s="191"/>
      <c r="M47" s="191"/>
      <c r="N47" s="191"/>
    </row>
    <row r="48" spans="1:14" s="213" customFormat="1" x14ac:dyDescent="0.25">
      <c r="A48" s="191"/>
      <c r="B48" s="191"/>
      <c r="C48" s="191"/>
      <c r="D48" s="1470"/>
      <c r="E48" s="191"/>
      <c r="F48" s="191"/>
      <c r="I48" s="191"/>
      <c r="J48" s="191"/>
      <c r="K48" s="191"/>
      <c r="L48" s="191"/>
      <c r="M48" s="191"/>
      <c r="N48" s="191"/>
    </row>
    <row r="49" spans="1:14" s="213" customFormat="1" x14ac:dyDescent="0.25">
      <c r="A49" s="191"/>
      <c r="B49" s="191"/>
      <c r="C49" s="191"/>
      <c r="D49" s="1470"/>
      <c r="E49" s="191"/>
      <c r="F49" s="191"/>
      <c r="I49" s="191"/>
      <c r="J49" s="191"/>
      <c r="K49" s="191"/>
      <c r="L49" s="191"/>
      <c r="M49" s="191"/>
      <c r="N49" s="191"/>
    </row>
    <row r="50" spans="1:14" s="213" customFormat="1" x14ac:dyDescent="0.25">
      <c r="A50" s="191"/>
      <c r="B50" s="191"/>
      <c r="C50" s="191"/>
      <c r="D50" s="1470"/>
      <c r="E50" s="191"/>
      <c r="F50" s="191"/>
      <c r="I50" s="191"/>
      <c r="J50" s="191"/>
      <c r="K50" s="191"/>
      <c r="L50" s="191"/>
      <c r="M50" s="191"/>
      <c r="N50" s="191"/>
    </row>
    <row r="51" spans="1:14" s="213" customFormat="1" x14ac:dyDescent="0.25">
      <c r="A51" s="191"/>
      <c r="B51" s="191"/>
      <c r="C51" s="191"/>
      <c r="D51" s="1470"/>
      <c r="E51" s="191"/>
      <c r="F51" s="191"/>
      <c r="I51" s="191"/>
      <c r="J51" s="191"/>
      <c r="K51" s="191"/>
      <c r="L51" s="191"/>
      <c r="M51" s="191"/>
      <c r="N51" s="191"/>
    </row>
    <row r="52" spans="1:14" s="213" customFormat="1" x14ac:dyDescent="0.25">
      <c r="A52" s="191"/>
      <c r="B52" s="191"/>
      <c r="C52" s="191"/>
      <c r="D52" s="1470"/>
      <c r="E52" s="191"/>
      <c r="F52" s="191"/>
      <c r="I52" s="191"/>
      <c r="J52" s="191"/>
      <c r="K52" s="191"/>
      <c r="L52" s="191"/>
      <c r="M52" s="191"/>
      <c r="N52" s="191"/>
    </row>
    <row r="53" spans="1:14" s="213" customFormat="1" x14ac:dyDescent="0.25">
      <c r="A53" s="191"/>
      <c r="B53" s="191"/>
      <c r="C53" s="191"/>
      <c r="D53" s="1470"/>
      <c r="E53" s="191"/>
      <c r="F53" s="191"/>
      <c r="I53" s="191"/>
      <c r="J53" s="191"/>
      <c r="K53" s="191"/>
      <c r="L53" s="191"/>
      <c r="M53" s="191"/>
      <c r="N53" s="191"/>
    </row>
    <row r="54" spans="1:14" s="213" customFormat="1" x14ac:dyDescent="0.25">
      <c r="A54" s="191"/>
      <c r="B54" s="191"/>
      <c r="C54" s="191"/>
      <c r="D54" s="1470"/>
      <c r="E54" s="191"/>
      <c r="F54" s="191"/>
      <c r="I54" s="191"/>
      <c r="J54" s="191"/>
      <c r="K54" s="191"/>
      <c r="L54" s="191"/>
      <c r="M54" s="191"/>
      <c r="N54" s="191"/>
    </row>
    <row r="55" spans="1:14" s="213" customFormat="1" x14ac:dyDescent="0.25">
      <c r="A55" s="191"/>
      <c r="B55" s="191"/>
      <c r="C55" s="191"/>
      <c r="D55" s="133"/>
      <c r="E55" s="191"/>
      <c r="F55" s="191"/>
      <c r="I55" s="191"/>
      <c r="J55" s="191"/>
      <c r="K55" s="191"/>
      <c r="L55" s="191"/>
      <c r="M55" s="191"/>
      <c r="N55" s="191"/>
    </row>
    <row r="56" spans="1:14" s="213" customFormat="1" x14ac:dyDescent="0.25">
      <c r="A56" s="191"/>
      <c r="B56" s="191"/>
      <c r="C56" s="191"/>
      <c r="D56" s="133"/>
      <c r="E56" s="191"/>
      <c r="F56" s="191"/>
      <c r="I56" s="191"/>
      <c r="J56" s="191"/>
      <c r="K56" s="191"/>
      <c r="L56" s="191"/>
      <c r="M56" s="191"/>
      <c r="N56" s="191"/>
    </row>
    <row r="57" spans="1:14" s="213" customFormat="1" x14ac:dyDescent="0.25">
      <c r="A57" s="191"/>
      <c r="B57" s="191"/>
      <c r="C57" s="191"/>
      <c r="D57" s="133"/>
      <c r="E57" s="191"/>
      <c r="F57" s="191"/>
      <c r="I57" s="191"/>
      <c r="J57" s="191"/>
      <c r="K57" s="191"/>
      <c r="L57" s="191"/>
      <c r="M57" s="191"/>
      <c r="N57" s="191"/>
    </row>
    <row r="58" spans="1:14" s="213" customFormat="1" x14ac:dyDescent="0.25">
      <c r="A58" s="191"/>
      <c r="B58" s="191"/>
      <c r="C58" s="191"/>
      <c r="D58" s="133"/>
      <c r="E58" s="191"/>
      <c r="F58" s="191"/>
      <c r="I58" s="191"/>
      <c r="J58" s="191"/>
      <c r="K58" s="191"/>
      <c r="L58" s="191"/>
      <c r="M58" s="191"/>
      <c r="N58" s="191"/>
    </row>
    <row r="59" spans="1:14" s="213" customFormat="1" x14ac:dyDescent="0.25">
      <c r="A59" s="191"/>
      <c r="B59" s="191"/>
      <c r="C59" s="191"/>
      <c r="D59" s="133"/>
      <c r="E59" s="191"/>
      <c r="F59" s="191"/>
      <c r="I59" s="191"/>
      <c r="J59" s="191"/>
      <c r="K59" s="191"/>
      <c r="L59" s="191"/>
      <c r="M59" s="191"/>
      <c r="N59" s="191"/>
    </row>
    <row r="60" spans="1:14" s="213" customFormat="1" x14ac:dyDescent="0.25">
      <c r="A60" s="191"/>
      <c r="B60" s="191"/>
      <c r="C60" s="191"/>
      <c r="D60" s="1470"/>
      <c r="E60" s="191"/>
      <c r="F60" s="191"/>
      <c r="I60" s="191"/>
      <c r="J60" s="191"/>
      <c r="K60" s="191"/>
      <c r="L60" s="191"/>
      <c r="M60" s="191"/>
      <c r="N60" s="191"/>
    </row>
    <row r="61" spans="1:14" s="213" customFormat="1" x14ac:dyDescent="0.25">
      <c r="A61" s="191"/>
      <c r="B61" s="191"/>
      <c r="C61" s="191"/>
      <c r="D61" s="1470"/>
      <c r="E61" s="191"/>
      <c r="F61" s="191"/>
      <c r="I61" s="191"/>
      <c r="J61" s="191"/>
      <c r="K61" s="191"/>
      <c r="L61" s="191"/>
      <c r="M61" s="191"/>
      <c r="N61" s="191"/>
    </row>
  </sheetData>
  <sheetProtection algorithmName="SHA-512" hashValue="GS/x/0aDzG5nQOtP+yp7I5ZNA4CQ9FkP54N4iOaZ0LKtU3B/lh3swNzspQUO2O/giUom3jZx0RtvMPkS6gQerQ==" saltValue="Abx4ZZ0jBtpwxR8fCV/K0Q==" spinCount="100000" sheet="1" objects="1" scenarios="1" sort="0" autoFilter="0" pivotTables="0"/>
  <mergeCells count="11">
    <mergeCell ref="A20:C20"/>
    <mergeCell ref="D20:J20"/>
    <mergeCell ref="C21:C24"/>
    <mergeCell ref="C7:C19"/>
    <mergeCell ref="A1:D1"/>
    <mergeCell ref="E1:J1"/>
    <mergeCell ref="A2:J2"/>
    <mergeCell ref="A3:J3"/>
    <mergeCell ref="A4:J4"/>
    <mergeCell ref="A6:C6"/>
    <mergeCell ref="D6:J6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4">
    <tabColor rgb="FFFF0000"/>
    <pageSetUpPr fitToPage="1"/>
  </sheetPr>
  <dimension ref="A1:N45"/>
  <sheetViews>
    <sheetView workbookViewId="0">
      <selection activeCell="A3" sqref="A3:J3"/>
    </sheetView>
  </sheetViews>
  <sheetFormatPr defaultColWidth="9.140625" defaultRowHeight="15" x14ac:dyDescent="0.25"/>
  <cols>
    <col min="1" max="1" width="5.7109375" style="191" customWidth="1"/>
    <col min="2" max="2" width="10.7109375" style="191" customWidth="1"/>
    <col min="3" max="3" width="12.7109375" style="191" customWidth="1"/>
    <col min="4" max="4" width="70.7109375" style="191" customWidth="1"/>
    <col min="5" max="6" width="8.7109375" style="198" customWidth="1"/>
    <col min="7" max="7" width="13.7109375" style="213" customWidth="1"/>
    <col min="8" max="8" width="15.7109375" style="213" customWidth="1"/>
    <col min="9" max="9" width="14.7109375" style="191" customWidth="1"/>
    <col min="10" max="10" width="15.7109375" style="191" customWidth="1"/>
    <col min="11" max="11" width="10.42578125" style="191" customWidth="1"/>
    <col min="12" max="12" width="16.85546875" style="191" customWidth="1"/>
    <col min="13" max="13" width="17.7109375" style="191" customWidth="1"/>
    <col min="14" max="14" width="12.7109375" style="191" bestFit="1" customWidth="1"/>
    <col min="15" max="16384" width="9.140625" style="191"/>
  </cols>
  <sheetData>
    <row r="1" spans="1:14" ht="54" customHeight="1" x14ac:dyDescent="0.25">
      <c r="A1" s="1790"/>
      <c r="B1" s="1790"/>
      <c r="C1" s="1791"/>
      <c r="D1" s="1791"/>
      <c r="E1" s="1768" t="s">
        <v>3431</v>
      </c>
      <c r="F1" s="1768"/>
      <c r="G1" s="1768"/>
      <c r="H1" s="1768"/>
      <c r="I1" s="1768"/>
      <c r="J1" s="1768"/>
    </row>
    <row r="2" spans="1:14" s="464" customFormat="1" ht="15.75" customHeight="1" x14ac:dyDescent="0.25">
      <c r="A2" s="1808" t="s">
        <v>3035</v>
      </c>
      <c r="B2" s="1808"/>
      <c r="C2" s="1808"/>
      <c r="D2" s="1808"/>
      <c r="E2" s="1808"/>
      <c r="F2" s="1808"/>
      <c r="G2" s="1808"/>
      <c r="H2" s="1808"/>
      <c r="I2" s="1808"/>
      <c r="J2" s="1808"/>
    </row>
    <row r="3" spans="1:14" s="464" customFormat="1" ht="15.75" customHeight="1" x14ac:dyDescent="0.25">
      <c r="A3" s="1721" t="s">
        <v>3549</v>
      </c>
      <c r="B3" s="1721"/>
      <c r="C3" s="1721"/>
      <c r="D3" s="1721"/>
      <c r="E3" s="1721"/>
      <c r="F3" s="1721"/>
      <c r="G3" s="1721"/>
      <c r="H3" s="1721"/>
      <c r="I3" s="1721"/>
      <c r="J3" s="1721"/>
      <c r="K3" s="465"/>
    </row>
    <row r="4" spans="1:14" s="464" customFormat="1" ht="15" customHeight="1" thickBot="1" x14ac:dyDescent="0.3">
      <c r="A4" s="1809"/>
      <c r="B4" s="1809"/>
      <c r="C4" s="1809"/>
      <c r="D4" s="1809"/>
      <c r="E4" s="1809"/>
      <c r="F4" s="1809"/>
      <c r="G4" s="1809"/>
      <c r="H4" s="1809"/>
      <c r="I4" s="1809"/>
      <c r="J4" s="1809"/>
    </row>
    <row r="5" spans="1:14" s="192" customFormat="1" ht="60" customHeight="1" thickBot="1" x14ac:dyDescent="0.3">
      <c r="A5" s="1323" t="s">
        <v>486</v>
      </c>
      <c r="B5" s="1324" t="s">
        <v>0</v>
      </c>
      <c r="C5" s="1325" t="s">
        <v>1</v>
      </c>
      <c r="D5" s="1324" t="s">
        <v>2</v>
      </c>
      <c r="E5" s="1326" t="s">
        <v>2726</v>
      </c>
      <c r="F5" s="1326" t="s">
        <v>760</v>
      </c>
      <c r="G5" s="1326" t="s">
        <v>761</v>
      </c>
      <c r="H5" s="1326" t="s">
        <v>762</v>
      </c>
      <c r="I5" s="1327" t="s">
        <v>4409</v>
      </c>
      <c r="J5" s="1328" t="s">
        <v>4410</v>
      </c>
      <c r="K5" s="104"/>
    </row>
    <row r="6" spans="1:14" s="192" customFormat="1" ht="12.75" x14ac:dyDescent="0.25">
      <c r="A6" s="1057" t="s">
        <v>487</v>
      </c>
      <c r="B6" s="199" t="s">
        <v>3100</v>
      </c>
      <c r="C6" s="1806" t="s">
        <v>1233</v>
      </c>
      <c r="D6" s="1330" t="s">
        <v>3103</v>
      </c>
      <c r="E6" s="110">
        <v>2</v>
      </c>
      <c r="F6" s="1288">
        <v>2</v>
      </c>
      <c r="G6" s="215">
        <f t="shared" ref="G6:G8" si="0">F6*E6</f>
        <v>4</v>
      </c>
      <c r="H6" s="680" t="s">
        <v>3634</v>
      </c>
      <c r="I6" s="173"/>
      <c r="J6" s="1061">
        <f t="shared" ref="J6:J8" si="1">ROUND(I6,2)*G6</f>
        <v>0</v>
      </c>
      <c r="K6" s="202"/>
    </row>
    <row r="7" spans="1:14" s="192" customFormat="1" ht="12.75" x14ac:dyDescent="0.25">
      <c r="A7" s="1049" t="s">
        <v>488</v>
      </c>
      <c r="B7" s="193" t="s">
        <v>3101</v>
      </c>
      <c r="C7" s="1806"/>
      <c r="D7" s="578" t="s">
        <v>3104</v>
      </c>
      <c r="E7" s="87">
        <v>2</v>
      </c>
      <c r="F7" s="8">
        <v>2</v>
      </c>
      <c r="G7" s="216">
        <f t="shared" si="0"/>
        <v>4</v>
      </c>
      <c r="H7" s="681" t="s">
        <v>3634</v>
      </c>
      <c r="I7" s="177"/>
      <c r="J7" s="1061">
        <f t="shared" si="1"/>
        <v>0</v>
      </c>
      <c r="K7" s="202"/>
    </row>
    <row r="8" spans="1:14" s="192" customFormat="1" ht="13.5" thickBot="1" x14ac:dyDescent="0.3">
      <c r="A8" s="1052" t="s">
        <v>489</v>
      </c>
      <c r="B8" s="1053" t="s">
        <v>3102</v>
      </c>
      <c r="C8" s="1807"/>
      <c r="D8" s="752" t="s">
        <v>320</v>
      </c>
      <c r="E8" s="753">
        <v>2</v>
      </c>
      <c r="F8" s="403">
        <v>2</v>
      </c>
      <c r="G8" s="1063">
        <f t="shared" si="0"/>
        <v>4</v>
      </c>
      <c r="H8" s="711" t="s">
        <v>3634</v>
      </c>
      <c r="I8" s="712"/>
      <c r="J8" s="1064">
        <f t="shared" si="1"/>
        <v>0</v>
      </c>
      <c r="K8" s="202"/>
      <c r="L8" s="145"/>
      <c r="M8" s="145"/>
    </row>
    <row r="9" spans="1:14" s="192" customFormat="1" ht="13.5" thickBot="1" x14ac:dyDescent="0.3">
      <c r="E9" s="197"/>
      <c r="F9" s="197"/>
      <c r="G9" s="243"/>
      <c r="H9" s="205"/>
      <c r="I9" s="1055" t="s">
        <v>76</v>
      </c>
      <c r="J9" s="1056">
        <f>SUM(J6:J8)</f>
        <v>0</v>
      </c>
      <c r="K9" s="206"/>
      <c r="L9" s="155"/>
      <c r="M9" s="155"/>
      <c r="N9" s="203"/>
    </row>
    <row r="10" spans="1:14" ht="15" customHeight="1" x14ac:dyDescent="0.25">
      <c r="M10" s="220"/>
    </row>
    <row r="11" spans="1:14" ht="15" customHeight="1" x14ac:dyDescent="0.25">
      <c r="D11" s="1470"/>
    </row>
    <row r="12" spans="1:14" ht="15" customHeight="1" x14ac:dyDescent="0.25">
      <c r="D12" s="1470"/>
    </row>
    <row r="13" spans="1:14" ht="15" customHeight="1" x14ac:dyDescent="0.25">
      <c r="D13" s="1470"/>
    </row>
    <row r="14" spans="1:14" ht="15" customHeight="1" x14ac:dyDescent="0.25">
      <c r="D14" s="1470"/>
    </row>
    <row r="15" spans="1:14" ht="15" customHeight="1" x14ac:dyDescent="0.25">
      <c r="D15" s="1470"/>
    </row>
    <row r="16" spans="1:14" ht="15" customHeight="1" x14ac:dyDescent="0.25">
      <c r="D16" s="1470"/>
    </row>
    <row r="17" spans="1:14" ht="15" customHeight="1" x14ac:dyDescent="0.25">
      <c r="D17" s="1470"/>
    </row>
    <row r="18" spans="1:14" ht="15" customHeight="1" x14ac:dyDescent="0.25">
      <c r="D18" s="1470"/>
    </row>
    <row r="19" spans="1:14" ht="15" customHeight="1" x14ac:dyDescent="0.25">
      <c r="D19" s="1470"/>
    </row>
    <row r="20" spans="1:14" ht="15" customHeight="1" x14ac:dyDescent="0.25">
      <c r="D20" s="1470"/>
    </row>
    <row r="21" spans="1:14" s="213" customFormat="1" ht="15" customHeight="1" x14ac:dyDescent="0.25">
      <c r="A21" s="191"/>
      <c r="B21" s="191"/>
      <c r="C21" s="191"/>
      <c r="D21" s="1470"/>
      <c r="E21" s="198"/>
      <c r="F21" s="198"/>
      <c r="I21" s="191"/>
      <c r="J21" s="191"/>
      <c r="K21" s="191"/>
      <c r="L21" s="191"/>
      <c r="M21" s="191"/>
      <c r="N21" s="191"/>
    </row>
    <row r="22" spans="1:14" s="213" customFormat="1" ht="15" customHeight="1" x14ac:dyDescent="0.25">
      <c r="A22" s="191"/>
      <c r="B22" s="191"/>
      <c r="C22" s="191"/>
      <c r="D22" s="1470"/>
      <c r="E22" s="198"/>
      <c r="F22" s="198"/>
      <c r="I22" s="191"/>
      <c r="J22" s="191"/>
      <c r="K22" s="191"/>
      <c r="L22" s="191"/>
      <c r="M22" s="191"/>
      <c r="N22" s="191"/>
    </row>
    <row r="23" spans="1:14" s="213" customFormat="1" ht="15" customHeight="1" x14ac:dyDescent="0.25">
      <c r="A23" s="191"/>
      <c r="B23" s="191"/>
      <c r="C23" s="191"/>
      <c r="D23" s="1470"/>
      <c r="E23" s="198"/>
      <c r="F23" s="198"/>
      <c r="I23" s="191"/>
      <c r="J23" s="191"/>
      <c r="K23" s="191"/>
      <c r="L23" s="191"/>
      <c r="M23" s="191"/>
      <c r="N23" s="191"/>
    </row>
    <row r="24" spans="1:14" s="213" customFormat="1" x14ac:dyDescent="0.25">
      <c r="A24" s="191"/>
      <c r="B24" s="191"/>
      <c r="C24" s="191"/>
      <c r="D24" s="1470"/>
      <c r="E24" s="198"/>
      <c r="F24" s="198"/>
      <c r="I24" s="191"/>
      <c r="J24" s="191"/>
      <c r="K24" s="191"/>
      <c r="L24" s="191"/>
      <c r="M24" s="191"/>
      <c r="N24" s="191"/>
    </row>
    <row r="25" spans="1:14" s="213" customFormat="1" x14ac:dyDescent="0.25">
      <c r="A25" s="191"/>
      <c r="B25" s="191"/>
      <c r="C25" s="191"/>
      <c r="D25" s="1470"/>
      <c r="E25" s="191"/>
      <c r="F25" s="191"/>
      <c r="I25" s="191"/>
      <c r="J25" s="191"/>
      <c r="K25" s="191"/>
      <c r="L25" s="191"/>
      <c r="M25" s="191"/>
      <c r="N25" s="191"/>
    </row>
    <row r="26" spans="1:14" s="213" customFormat="1" x14ac:dyDescent="0.25">
      <c r="A26" s="191"/>
      <c r="B26" s="191"/>
      <c r="C26" s="191"/>
      <c r="D26" s="1470"/>
      <c r="E26" s="191"/>
      <c r="F26" s="191"/>
      <c r="I26" s="191"/>
      <c r="J26" s="191"/>
      <c r="K26" s="191"/>
      <c r="L26" s="191"/>
      <c r="M26" s="191"/>
      <c r="N26" s="191"/>
    </row>
    <row r="27" spans="1:14" s="213" customFormat="1" x14ac:dyDescent="0.25">
      <c r="A27" s="191"/>
      <c r="B27" s="191"/>
      <c r="C27" s="191"/>
      <c r="D27" s="1470"/>
      <c r="E27" s="191"/>
      <c r="F27" s="191"/>
      <c r="I27" s="191"/>
      <c r="J27" s="191"/>
      <c r="K27" s="191"/>
      <c r="L27" s="191"/>
      <c r="M27" s="191"/>
      <c r="N27" s="191"/>
    </row>
    <row r="28" spans="1:14" s="213" customFormat="1" x14ac:dyDescent="0.25">
      <c r="A28" s="191"/>
      <c r="B28" s="191"/>
      <c r="C28" s="191"/>
      <c r="D28" s="1470"/>
      <c r="E28" s="191"/>
      <c r="F28" s="191"/>
      <c r="I28" s="191"/>
      <c r="J28" s="191"/>
      <c r="K28" s="191"/>
      <c r="L28" s="191"/>
      <c r="M28" s="191"/>
      <c r="N28" s="191"/>
    </row>
    <row r="29" spans="1:14" s="213" customFormat="1" x14ac:dyDescent="0.25">
      <c r="A29" s="191"/>
      <c r="B29" s="191"/>
      <c r="C29" s="191"/>
      <c r="D29" s="163"/>
      <c r="E29" s="191"/>
      <c r="F29" s="191"/>
      <c r="I29" s="191"/>
      <c r="J29" s="191"/>
      <c r="K29" s="191"/>
      <c r="L29" s="191"/>
      <c r="M29" s="191"/>
      <c r="N29" s="191"/>
    </row>
    <row r="30" spans="1:14" s="213" customFormat="1" x14ac:dyDescent="0.25">
      <c r="A30" s="191"/>
      <c r="B30" s="191"/>
      <c r="C30" s="191"/>
      <c r="D30" s="1469"/>
      <c r="E30" s="191"/>
      <c r="F30" s="191"/>
      <c r="I30" s="191"/>
      <c r="J30" s="191"/>
      <c r="K30" s="191"/>
      <c r="L30" s="191"/>
      <c r="M30" s="191"/>
      <c r="N30" s="191"/>
    </row>
    <row r="31" spans="1:14" s="213" customFormat="1" x14ac:dyDescent="0.25">
      <c r="A31" s="191"/>
      <c r="B31" s="191"/>
      <c r="C31" s="191"/>
      <c r="D31" s="1475"/>
      <c r="E31" s="191"/>
      <c r="F31" s="191"/>
      <c r="I31" s="191"/>
      <c r="J31" s="191"/>
      <c r="K31" s="191"/>
      <c r="L31" s="191"/>
      <c r="M31" s="191"/>
      <c r="N31" s="191"/>
    </row>
    <row r="32" spans="1:14" s="213" customFormat="1" x14ac:dyDescent="0.25">
      <c r="A32" s="191"/>
      <c r="B32" s="191"/>
      <c r="C32" s="191"/>
      <c r="D32" s="1470"/>
      <c r="E32" s="191"/>
      <c r="F32" s="191"/>
      <c r="I32" s="191"/>
      <c r="J32" s="191"/>
      <c r="K32" s="191"/>
      <c r="L32" s="191"/>
      <c r="M32" s="191"/>
      <c r="N32" s="191"/>
    </row>
    <row r="33" spans="1:14" s="213" customFormat="1" x14ac:dyDescent="0.25">
      <c r="A33" s="191"/>
      <c r="B33" s="191"/>
      <c r="C33" s="191"/>
      <c r="D33" s="1470"/>
      <c r="E33" s="191"/>
      <c r="F33" s="191"/>
      <c r="I33" s="191"/>
      <c r="J33" s="191"/>
      <c r="K33" s="191"/>
      <c r="L33" s="191"/>
      <c r="M33" s="191"/>
      <c r="N33" s="191"/>
    </row>
    <row r="34" spans="1:14" s="213" customFormat="1" x14ac:dyDescent="0.25">
      <c r="A34" s="191"/>
      <c r="B34" s="191"/>
      <c r="C34" s="191"/>
      <c r="D34" s="1470"/>
      <c r="E34" s="191"/>
      <c r="F34" s="191"/>
      <c r="I34" s="191"/>
      <c r="J34" s="191"/>
      <c r="K34" s="191"/>
      <c r="L34" s="191"/>
      <c r="M34" s="191"/>
      <c r="N34" s="191"/>
    </row>
    <row r="35" spans="1:14" s="213" customFormat="1" x14ac:dyDescent="0.25">
      <c r="A35" s="191"/>
      <c r="B35" s="191"/>
      <c r="C35" s="191"/>
      <c r="D35" s="1470"/>
      <c r="E35" s="191"/>
      <c r="F35" s="191"/>
      <c r="I35" s="191"/>
      <c r="J35" s="191"/>
      <c r="K35" s="191"/>
      <c r="L35" s="191"/>
      <c r="M35" s="191"/>
      <c r="N35" s="191"/>
    </row>
    <row r="36" spans="1:14" s="213" customFormat="1" x14ac:dyDescent="0.25">
      <c r="A36" s="191"/>
      <c r="B36" s="191"/>
      <c r="C36" s="191"/>
      <c r="D36" s="1470"/>
      <c r="E36" s="191"/>
      <c r="F36" s="191"/>
      <c r="I36" s="191"/>
      <c r="J36" s="191"/>
      <c r="K36" s="191"/>
      <c r="L36" s="191"/>
      <c r="M36" s="191"/>
      <c r="N36" s="191"/>
    </row>
    <row r="37" spans="1:14" s="213" customFormat="1" x14ac:dyDescent="0.25">
      <c r="A37" s="191"/>
      <c r="B37" s="191"/>
      <c r="C37" s="191"/>
      <c r="D37" s="1470"/>
      <c r="E37" s="191"/>
      <c r="F37" s="191"/>
      <c r="I37" s="191"/>
      <c r="J37" s="191"/>
      <c r="K37" s="191"/>
      <c r="L37" s="191"/>
      <c r="M37" s="191"/>
      <c r="N37" s="191"/>
    </row>
    <row r="38" spans="1:14" s="213" customFormat="1" x14ac:dyDescent="0.25">
      <c r="A38" s="191"/>
      <c r="B38" s="191"/>
      <c r="C38" s="191"/>
      <c r="D38" s="1470"/>
      <c r="E38" s="191"/>
      <c r="F38" s="191"/>
      <c r="I38" s="191"/>
      <c r="J38" s="191"/>
      <c r="K38" s="191"/>
      <c r="L38" s="191"/>
      <c r="M38" s="191"/>
      <c r="N38" s="191"/>
    </row>
    <row r="39" spans="1:14" s="213" customFormat="1" x14ac:dyDescent="0.25">
      <c r="A39" s="191"/>
      <c r="B39" s="191"/>
      <c r="C39" s="191"/>
      <c r="D39" s="133"/>
      <c r="E39" s="191"/>
      <c r="F39" s="191"/>
      <c r="I39" s="191"/>
      <c r="J39" s="191"/>
      <c r="K39" s="191"/>
      <c r="L39" s="191"/>
      <c r="M39" s="191"/>
      <c r="N39" s="191"/>
    </row>
    <row r="40" spans="1:14" s="213" customFormat="1" x14ac:dyDescent="0.25">
      <c r="A40" s="191"/>
      <c r="B40" s="191"/>
      <c r="C40" s="191"/>
      <c r="D40" s="133"/>
      <c r="E40" s="191"/>
      <c r="F40" s="191"/>
      <c r="I40" s="191"/>
      <c r="J40" s="191"/>
      <c r="K40" s="191"/>
      <c r="L40" s="191"/>
      <c r="M40" s="191"/>
      <c r="N40" s="191"/>
    </row>
    <row r="41" spans="1:14" s="213" customFormat="1" x14ac:dyDescent="0.25">
      <c r="A41" s="191"/>
      <c r="B41" s="191"/>
      <c r="C41" s="191"/>
      <c r="D41" s="133"/>
      <c r="E41" s="191"/>
      <c r="F41" s="191"/>
      <c r="I41" s="191"/>
      <c r="J41" s="191"/>
      <c r="K41" s="191"/>
      <c r="L41" s="191"/>
      <c r="M41" s="191"/>
      <c r="N41" s="191"/>
    </row>
    <row r="42" spans="1:14" s="213" customFormat="1" x14ac:dyDescent="0.25">
      <c r="A42" s="191"/>
      <c r="B42" s="191"/>
      <c r="C42" s="191"/>
      <c r="D42" s="133"/>
      <c r="E42" s="191"/>
      <c r="F42" s="191"/>
      <c r="I42" s="191"/>
      <c r="J42" s="191"/>
      <c r="K42" s="191"/>
      <c r="L42" s="191"/>
      <c r="M42" s="191"/>
      <c r="N42" s="191"/>
    </row>
    <row r="43" spans="1:14" s="213" customFormat="1" x14ac:dyDescent="0.25">
      <c r="A43" s="191"/>
      <c r="B43" s="191"/>
      <c r="C43" s="191"/>
      <c r="D43" s="133"/>
      <c r="E43" s="191"/>
      <c r="F43" s="191"/>
      <c r="I43" s="191"/>
      <c r="J43" s="191"/>
      <c r="K43" s="191"/>
      <c r="L43" s="191"/>
      <c r="M43" s="191"/>
      <c r="N43" s="191"/>
    </row>
    <row r="44" spans="1:14" s="213" customFormat="1" x14ac:dyDescent="0.25">
      <c r="A44" s="191"/>
      <c r="B44" s="191"/>
      <c r="C44" s="191"/>
      <c r="D44" s="1470"/>
      <c r="E44" s="191"/>
      <c r="F44" s="191"/>
      <c r="I44" s="191"/>
      <c r="J44" s="191"/>
      <c r="K44" s="191"/>
      <c r="L44" s="191"/>
      <c r="M44" s="191"/>
      <c r="N44" s="191"/>
    </row>
    <row r="45" spans="1:14" s="213" customFormat="1" x14ac:dyDescent="0.25">
      <c r="A45" s="191"/>
      <c r="B45" s="191"/>
      <c r="C45" s="191"/>
      <c r="D45" s="1470"/>
      <c r="E45" s="191"/>
      <c r="F45" s="191"/>
      <c r="I45" s="191"/>
      <c r="J45" s="191"/>
      <c r="K45" s="191"/>
      <c r="L45" s="191"/>
      <c r="M45" s="191"/>
      <c r="N45" s="191"/>
    </row>
  </sheetData>
  <sheetProtection algorithmName="SHA-512" hashValue="7DodGDO2Z5zGCqZnXGO9M64OZ5jZ3at/+aNZmBfpYPq1PdV0v88Em+A3/4oexhCsTYXIuudvM7tNJC0vrsru5w==" saltValue="fXEpP5qWyrXE/TVGSMGdbw==" spinCount="100000" sheet="1" objects="1" scenarios="1" sort="0" autoFilter="0" pivotTables="0"/>
  <mergeCells count="6">
    <mergeCell ref="C6:C8"/>
    <mergeCell ref="A1:D1"/>
    <mergeCell ref="E1:J1"/>
    <mergeCell ref="A2:J2"/>
    <mergeCell ref="A3:J3"/>
    <mergeCell ref="A4:J4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>
    <tabColor rgb="FF92D050"/>
    <pageSetUpPr fitToPage="1"/>
  </sheetPr>
  <dimension ref="A1:R95"/>
  <sheetViews>
    <sheetView workbookViewId="0">
      <selection activeCell="A3" sqref="A3:Q3"/>
    </sheetView>
  </sheetViews>
  <sheetFormatPr defaultColWidth="9.140625" defaultRowHeight="15" x14ac:dyDescent="0.25"/>
  <cols>
    <col min="1" max="1" width="5.7109375" style="1446" customWidth="1"/>
    <col min="2" max="2" width="13.5703125" style="17" customWidth="1"/>
    <col min="3" max="3" width="12.28515625" style="17" customWidth="1"/>
    <col min="4" max="4" width="58.7109375" style="17" customWidth="1"/>
    <col min="5" max="5" width="6.7109375" style="77" customWidth="1"/>
    <col min="6" max="6" width="7.7109375" style="1446" customWidth="1"/>
    <col min="7" max="7" width="8.28515625" style="1446" bestFit="1" customWidth="1"/>
    <col min="8" max="15" width="5.7109375" style="1446" customWidth="1"/>
    <col min="16" max="16" width="11.7109375" style="1446" customWidth="1"/>
    <col min="17" max="17" width="13.7109375" style="1446" customWidth="1"/>
    <col min="18" max="18" width="9.42578125" style="17" bestFit="1" customWidth="1"/>
    <col min="19" max="16384" width="9.140625" style="17"/>
  </cols>
  <sheetData>
    <row r="1" spans="1:18" ht="54" customHeight="1" x14ac:dyDescent="0.25">
      <c r="A1" s="1543"/>
      <c r="B1" s="1543"/>
      <c r="C1" s="1543"/>
      <c r="D1" s="1543"/>
      <c r="E1" s="1543"/>
      <c r="F1" s="1543"/>
      <c r="G1" s="1553" t="s">
        <v>2735</v>
      </c>
      <c r="H1" s="1544"/>
      <c r="I1" s="1544"/>
      <c r="J1" s="1544"/>
      <c r="K1" s="1544"/>
      <c r="L1" s="1544"/>
      <c r="M1" s="1544"/>
      <c r="N1" s="1544"/>
      <c r="O1" s="1544"/>
      <c r="P1" s="1544"/>
      <c r="Q1" s="1544"/>
    </row>
    <row r="2" spans="1:18" ht="15.75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  <c r="J2" s="1540"/>
      <c r="K2" s="1540"/>
      <c r="L2" s="1540"/>
      <c r="M2" s="1540"/>
      <c r="N2" s="1540"/>
      <c r="O2" s="1540"/>
      <c r="P2" s="1540"/>
      <c r="Q2" s="1540"/>
    </row>
    <row r="3" spans="1:18" ht="15.75" x14ac:dyDescent="0.25">
      <c r="A3" s="1540" t="s">
        <v>475</v>
      </c>
      <c r="B3" s="1540"/>
      <c r="C3" s="1540"/>
      <c r="D3" s="1540"/>
      <c r="E3" s="1540"/>
      <c r="F3" s="1540"/>
      <c r="G3" s="1540"/>
      <c r="H3" s="1540"/>
      <c r="I3" s="1540"/>
      <c r="J3" s="1540"/>
      <c r="K3" s="1540"/>
      <c r="L3" s="1540"/>
      <c r="M3" s="1540"/>
      <c r="N3" s="1540"/>
      <c r="O3" s="1540"/>
      <c r="P3" s="1540"/>
      <c r="Q3" s="1540"/>
    </row>
    <row r="4" spans="1:18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  <c r="J4" s="1547"/>
      <c r="K4" s="1547"/>
      <c r="L4" s="1547"/>
      <c r="M4" s="1547"/>
      <c r="N4" s="1547"/>
      <c r="O4" s="1547"/>
      <c r="P4" s="1547"/>
      <c r="Q4" s="1547"/>
    </row>
    <row r="5" spans="1:18" ht="15" customHeight="1" x14ac:dyDescent="0.25">
      <c r="A5" s="1558" t="s">
        <v>486</v>
      </c>
      <c r="B5" s="1560" t="s">
        <v>0</v>
      </c>
      <c r="C5" s="1560" t="s">
        <v>1</v>
      </c>
      <c r="D5" s="1560" t="s">
        <v>2</v>
      </c>
      <c r="E5" s="1566" t="s">
        <v>3751</v>
      </c>
      <c r="F5" s="1558" t="s">
        <v>3</v>
      </c>
      <c r="G5" s="1558" t="s">
        <v>3762</v>
      </c>
      <c r="H5" s="1560" t="s">
        <v>7</v>
      </c>
      <c r="I5" s="1560"/>
      <c r="J5" s="1560"/>
      <c r="K5" s="1560"/>
      <c r="L5" s="1560"/>
      <c r="M5" s="1560"/>
      <c r="N5" s="1560"/>
      <c r="O5" s="1560"/>
      <c r="P5" s="1558" t="s">
        <v>4407</v>
      </c>
      <c r="Q5" s="1558" t="s">
        <v>4408</v>
      </c>
      <c r="R5" s="688"/>
    </row>
    <row r="6" spans="1:18" ht="15" customHeight="1" x14ac:dyDescent="0.25">
      <c r="A6" s="1559"/>
      <c r="B6" s="1559"/>
      <c r="C6" s="1559"/>
      <c r="D6" s="1559"/>
      <c r="E6" s="1567"/>
      <c r="F6" s="1561"/>
      <c r="G6" s="1561"/>
      <c r="H6" s="1562" t="s">
        <v>5</v>
      </c>
      <c r="I6" s="1563"/>
      <c r="J6" s="1563"/>
      <c r="K6" s="1563"/>
      <c r="L6" s="1563" t="s">
        <v>6</v>
      </c>
      <c r="M6" s="1563"/>
      <c r="N6" s="1563"/>
      <c r="O6" s="1458" t="s">
        <v>8</v>
      </c>
      <c r="P6" s="1561"/>
      <c r="Q6" s="1561"/>
      <c r="R6" s="688"/>
    </row>
    <row r="7" spans="1:18" ht="65.099999999999994" customHeight="1" thickBot="1" x14ac:dyDescent="0.3">
      <c r="A7" s="1559"/>
      <c r="B7" s="1559"/>
      <c r="C7" s="1559"/>
      <c r="D7" s="1559"/>
      <c r="E7" s="1567"/>
      <c r="F7" s="1561"/>
      <c r="G7" s="1561"/>
      <c r="H7" s="768" t="s">
        <v>9</v>
      </c>
      <c r="I7" s="769" t="s">
        <v>10</v>
      </c>
      <c r="J7" s="769" t="s">
        <v>11</v>
      </c>
      <c r="K7" s="769" t="s">
        <v>12</v>
      </c>
      <c r="L7" s="770" t="s">
        <v>27</v>
      </c>
      <c r="M7" s="770" t="s">
        <v>13</v>
      </c>
      <c r="N7" s="770" t="s">
        <v>14</v>
      </c>
      <c r="O7" s="771" t="s">
        <v>15</v>
      </c>
      <c r="P7" s="1561"/>
      <c r="Q7" s="1561"/>
      <c r="R7" s="688"/>
    </row>
    <row r="8" spans="1:18" s="76" customFormat="1" ht="25.5" x14ac:dyDescent="0.25">
      <c r="A8" s="1110" t="s">
        <v>487</v>
      </c>
      <c r="B8" s="1266" t="s">
        <v>18</v>
      </c>
      <c r="C8" s="58" t="s">
        <v>79</v>
      </c>
      <c r="D8" s="870" t="s">
        <v>82</v>
      </c>
      <c r="E8" s="1270"/>
      <c r="F8" s="59">
        <v>52</v>
      </c>
      <c r="G8" s="59">
        <v>3</v>
      </c>
      <c r="H8" s="59"/>
      <c r="I8" s="59" t="s">
        <v>22</v>
      </c>
      <c r="J8" s="59"/>
      <c r="K8" s="59"/>
      <c r="L8" s="59"/>
      <c r="M8" s="59"/>
      <c r="N8" s="59"/>
      <c r="O8" s="59"/>
      <c r="P8" s="1564" t="s">
        <v>19</v>
      </c>
      <c r="Q8" s="1565"/>
    </row>
    <row r="9" spans="1:18" s="76" customFormat="1" ht="25.5" x14ac:dyDescent="0.25">
      <c r="A9" s="862" t="s">
        <v>488</v>
      </c>
      <c r="B9" s="62" t="s">
        <v>17</v>
      </c>
      <c r="C9" s="15" t="s">
        <v>80</v>
      </c>
      <c r="D9" s="15" t="s">
        <v>82</v>
      </c>
      <c r="E9" s="1467"/>
      <c r="F9" s="1442">
        <v>52</v>
      </c>
      <c r="G9" s="1442">
        <v>3</v>
      </c>
      <c r="H9" s="1442"/>
      <c r="I9" s="1442" t="s">
        <v>22</v>
      </c>
      <c r="J9" s="1442"/>
      <c r="K9" s="1442"/>
      <c r="L9" s="1442"/>
      <c r="M9" s="1442"/>
      <c r="N9" s="1442"/>
      <c r="O9" s="1442"/>
      <c r="P9" s="1554" t="s">
        <v>19</v>
      </c>
      <c r="Q9" s="1555"/>
    </row>
    <row r="10" spans="1:18" s="76" customFormat="1" ht="25.5" x14ac:dyDescent="0.25">
      <c r="A10" s="862" t="s">
        <v>489</v>
      </c>
      <c r="B10" s="65" t="s">
        <v>2536</v>
      </c>
      <c r="C10" s="15" t="s">
        <v>81</v>
      </c>
      <c r="D10" s="10" t="s">
        <v>83</v>
      </c>
      <c r="E10" s="87"/>
      <c r="F10" s="1442">
        <v>52</v>
      </c>
      <c r="G10" s="1442">
        <v>3</v>
      </c>
      <c r="H10" s="1442"/>
      <c r="I10" s="1442" t="s">
        <v>22</v>
      </c>
      <c r="J10" s="1442"/>
      <c r="K10" s="1442"/>
      <c r="L10" s="1442"/>
      <c r="M10" s="1442"/>
      <c r="N10" s="1442"/>
      <c r="O10" s="1442"/>
      <c r="P10" s="1554" t="s">
        <v>19</v>
      </c>
      <c r="Q10" s="1555"/>
    </row>
    <row r="11" spans="1:18" s="76" customFormat="1" x14ac:dyDescent="0.25">
      <c r="A11" s="862" t="s">
        <v>490</v>
      </c>
      <c r="B11" s="1574" t="s">
        <v>85</v>
      </c>
      <c r="C11" s="15" t="s">
        <v>233</v>
      </c>
      <c r="D11" s="14" t="s">
        <v>84</v>
      </c>
      <c r="E11" s="1442"/>
      <c r="F11" s="1442">
        <v>52</v>
      </c>
      <c r="G11" s="1442">
        <v>1</v>
      </c>
      <c r="H11" s="1442"/>
      <c r="I11" s="1442" t="s">
        <v>22</v>
      </c>
      <c r="J11" s="1442"/>
      <c r="K11" s="1442"/>
      <c r="L11" s="1442"/>
      <c r="M11" s="1442"/>
      <c r="N11" s="1442"/>
      <c r="O11" s="1442"/>
      <c r="P11" s="1554" t="s">
        <v>19</v>
      </c>
      <c r="Q11" s="1555"/>
    </row>
    <row r="12" spans="1:18" s="76" customFormat="1" x14ac:dyDescent="0.25">
      <c r="A12" s="862" t="s">
        <v>491</v>
      </c>
      <c r="B12" s="1575"/>
      <c r="C12" s="15" t="s">
        <v>86</v>
      </c>
      <c r="D12" s="15" t="s">
        <v>87</v>
      </c>
      <c r="E12" s="1439"/>
      <c r="F12" s="1442">
        <v>365</v>
      </c>
      <c r="G12" s="1442">
        <v>1</v>
      </c>
      <c r="H12" s="1442" t="s">
        <v>22</v>
      </c>
      <c r="I12" s="1442"/>
      <c r="J12" s="1442"/>
      <c r="K12" s="1442"/>
      <c r="L12" s="1442"/>
      <c r="M12" s="1442"/>
      <c r="N12" s="1442"/>
      <c r="O12" s="1442"/>
      <c r="P12" s="1527" t="s">
        <v>19</v>
      </c>
      <c r="Q12" s="1528"/>
    </row>
    <row r="13" spans="1:18" s="76" customFormat="1" x14ac:dyDescent="0.25">
      <c r="A13" s="862" t="s">
        <v>492</v>
      </c>
      <c r="B13" s="1572" t="s">
        <v>2536</v>
      </c>
      <c r="C13" s="15" t="s">
        <v>88</v>
      </c>
      <c r="D13" s="10" t="s">
        <v>89</v>
      </c>
      <c r="E13" s="1442"/>
      <c r="F13" s="1442">
        <v>365</v>
      </c>
      <c r="G13" s="1442">
        <v>1</v>
      </c>
      <c r="H13" s="1442" t="s">
        <v>22</v>
      </c>
      <c r="I13" s="1442"/>
      <c r="J13" s="1442"/>
      <c r="K13" s="1442"/>
      <c r="L13" s="1442"/>
      <c r="M13" s="1442"/>
      <c r="N13" s="1442"/>
      <c r="O13" s="1442"/>
      <c r="P13" s="1527" t="s">
        <v>19</v>
      </c>
      <c r="Q13" s="1528"/>
    </row>
    <row r="14" spans="1:18" s="76" customFormat="1" x14ac:dyDescent="0.25">
      <c r="A14" s="862" t="s">
        <v>493</v>
      </c>
      <c r="B14" s="1573"/>
      <c r="C14" s="15" t="s">
        <v>88</v>
      </c>
      <c r="D14" s="10" t="s">
        <v>90</v>
      </c>
      <c r="E14" s="1442"/>
      <c r="F14" s="1442">
        <v>365</v>
      </c>
      <c r="G14" s="1442">
        <v>1</v>
      </c>
      <c r="H14" s="1442" t="s">
        <v>22</v>
      </c>
      <c r="I14" s="1442"/>
      <c r="J14" s="1442"/>
      <c r="K14" s="1442"/>
      <c r="L14" s="1442"/>
      <c r="M14" s="1442"/>
      <c r="N14" s="1442"/>
      <c r="O14" s="1442"/>
      <c r="P14" s="1527" t="s">
        <v>19</v>
      </c>
      <c r="Q14" s="1528"/>
    </row>
    <row r="15" spans="1:18" s="76" customFormat="1" x14ac:dyDescent="0.25">
      <c r="A15" s="862" t="s">
        <v>494</v>
      </c>
      <c r="B15" s="62" t="s">
        <v>18</v>
      </c>
      <c r="C15" s="10" t="s">
        <v>94</v>
      </c>
      <c r="D15" s="14" t="s">
        <v>91</v>
      </c>
      <c r="E15" s="1439"/>
      <c r="F15" s="1442">
        <v>12</v>
      </c>
      <c r="G15" s="1442">
        <v>1</v>
      </c>
      <c r="H15" s="1442"/>
      <c r="I15" s="1442"/>
      <c r="J15" s="1442" t="s">
        <v>22</v>
      </c>
      <c r="K15" s="1442"/>
      <c r="L15" s="1442"/>
      <c r="M15" s="1442"/>
      <c r="N15" s="1442"/>
      <c r="O15" s="1442"/>
      <c r="P15" s="1527" t="s">
        <v>19</v>
      </c>
      <c r="Q15" s="1528"/>
    </row>
    <row r="16" spans="1:18" s="76" customFormat="1" x14ac:dyDescent="0.25">
      <c r="A16" s="862" t="s">
        <v>495</v>
      </c>
      <c r="B16" s="62" t="s">
        <v>17</v>
      </c>
      <c r="C16" s="10" t="s">
        <v>94</v>
      </c>
      <c r="D16" s="14" t="s">
        <v>92</v>
      </c>
      <c r="E16" s="23"/>
      <c r="F16" s="1442">
        <v>12</v>
      </c>
      <c r="G16" s="1442">
        <v>1</v>
      </c>
      <c r="H16" s="1442"/>
      <c r="I16" s="1442"/>
      <c r="J16" s="1442" t="s">
        <v>22</v>
      </c>
      <c r="K16" s="1442"/>
      <c r="L16" s="1442"/>
      <c r="M16" s="1442"/>
      <c r="N16" s="1442"/>
      <c r="O16" s="1442"/>
      <c r="P16" s="1527" t="s">
        <v>19</v>
      </c>
      <c r="Q16" s="1528"/>
    </row>
    <row r="17" spans="1:18" s="76" customFormat="1" x14ac:dyDescent="0.25">
      <c r="A17" s="862" t="s">
        <v>496</v>
      </c>
      <c r="B17" s="62" t="s">
        <v>77</v>
      </c>
      <c r="C17" s="10" t="s">
        <v>94</v>
      </c>
      <c r="D17" s="15" t="s">
        <v>93</v>
      </c>
      <c r="E17" s="23"/>
      <c r="F17" s="1442">
        <v>12</v>
      </c>
      <c r="G17" s="1442">
        <v>1</v>
      </c>
      <c r="H17" s="1442"/>
      <c r="I17" s="1442"/>
      <c r="J17" s="1442" t="s">
        <v>22</v>
      </c>
      <c r="K17" s="1442"/>
      <c r="L17" s="1442"/>
      <c r="M17" s="1442"/>
      <c r="N17" s="1442"/>
      <c r="O17" s="1442"/>
      <c r="P17" s="1527" t="s">
        <v>19</v>
      </c>
      <c r="Q17" s="1528"/>
    </row>
    <row r="18" spans="1:18" s="76" customFormat="1" x14ac:dyDescent="0.25">
      <c r="A18" s="884" t="s">
        <v>497</v>
      </c>
      <c r="B18" s="65" t="s">
        <v>95</v>
      </c>
      <c r="C18" s="10"/>
      <c r="D18" s="11" t="s">
        <v>96</v>
      </c>
      <c r="E18" s="1442"/>
      <c r="F18" s="1442">
        <v>2</v>
      </c>
      <c r="G18" s="1442">
        <v>11</v>
      </c>
      <c r="H18" s="1442"/>
      <c r="I18" s="1442"/>
      <c r="J18" s="1442"/>
      <c r="K18" s="1442"/>
      <c r="L18" s="1442"/>
      <c r="M18" s="1442" t="s">
        <v>22</v>
      </c>
      <c r="N18" s="1442" t="s">
        <v>22</v>
      </c>
      <c r="O18" s="1442"/>
      <c r="P18" s="3"/>
      <c r="Q18" s="812">
        <f>F18*G18*ROUND(P18, 2)</f>
        <v>0</v>
      </c>
      <c r="R18" s="412"/>
    </row>
    <row r="19" spans="1:18" s="76" customFormat="1" x14ac:dyDescent="0.25">
      <c r="A19" s="884" t="s">
        <v>498</v>
      </c>
      <c r="B19" s="65" t="s">
        <v>95</v>
      </c>
      <c r="C19" s="10"/>
      <c r="D19" s="15" t="s">
        <v>97</v>
      </c>
      <c r="E19" s="1439"/>
      <c r="F19" s="1442">
        <v>2</v>
      </c>
      <c r="G19" s="1442">
        <v>11</v>
      </c>
      <c r="H19" s="1442"/>
      <c r="I19" s="1442"/>
      <c r="J19" s="1442"/>
      <c r="K19" s="1442"/>
      <c r="L19" s="1442"/>
      <c r="M19" s="1442" t="s">
        <v>22</v>
      </c>
      <c r="N19" s="1442" t="s">
        <v>22</v>
      </c>
      <c r="O19" s="1442"/>
      <c r="P19" s="3"/>
      <c r="Q19" s="812">
        <f>F19*G19*ROUND(P19, 2)</f>
        <v>0</v>
      </c>
      <c r="R19" s="412"/>
    </row>
    <row r="20" spans="1:18" s="76" customFormat="1" x14ac:dyDescent="0.25">
      <c r="A20" s="884" t="s">
        <v>499</v>
      </c>
      <c r="B20" s="65" t="s">
        <v>95</v>
      </c>
      <c r="C20" s="10"/>
      <c r="D20" s="11" t="s">
        <v>98</v>
      </c>
      <c r="E20" s="1440"/>
      <c r="F20" s="1442">
        <v>2</v>
      </c>
      <c r="G20" s="1442">
        <v>11</v>
      </c>
      <c r="H20" s="1442"/>
      <c r="I20" s="1442"/>
      <c r="J20" s="1442"/>
      <c r="K20" s="1442"/>
      <c r="L20" s="1442"/>
      <c r="M20" s="1442" t="s">
        <v>22</v>
      </c>
      <c r="N20" s="1442" t="s">
        <v>22</v>
      </c>
      <c r="O20" s="1442"/>
      <c r="P20" s="3"/>
      <c r="Q20" s="812">
        <f>F20*G20*ROUND(P20, 2)</f>
        <v>0</v>
      </c>
      <c r="R20" s="412"/>
    </row>
    <row r="21" spans="1:18" s="76" customFormat="1" x14ac:dyDescent="0.25">
      <c r="A21" s="862" t="s">
        <v>500</v>
      </c>
      <c r="B21" s="62"/>
      <c r="C21" s="10"/>
      <c r="D21" s="11" t="s">
        <v>99</v>
      </c>
      <c r="E21" s="1440"/>
      <c r="F21" s="1442">
        <v>2</v>
      </c>
      <c r="G21" s="1442">
        <v>11</v>
      </c>
      <c r="H21" s="1442"/>
      <c r="I21" s="1442"/>
      <c r="J21" s="1442"/>
      <c r="K21" s="1442"/>
      <c r="L21" s="1442"/>
      <c r="M21" s="1442" t="s">
        <v>22</v>
      </c>
      <c r="N21" s="1442" t="s">
        <v>22</v>
      </c>
      <c r="O21" s="1442"/>
      <c r="P21" s="3"/>
      <c r="Q21" s="812">
        <f>F21*G21*ROUND(P21, 2)</f>
        <v>0</v>
      </c>
      <c r="R21" s="412"/>
    </row>
    <row r="22" spans="1:18" s="76" customFormat="1" x14ac:dyDescent="0.25">
      <c r="A22" s="862" t="s">
        <v>501</v>
      </c>
      <c r="B22" s="1574" t="s">
        <v>85</v>
      </c>
      <c r="C22" s="10"/>
      <c r="D22" s="6" t="s">
        <v>100</v>
      </c>
      <c r="E22" s="1440"/>
      <c r="F22" s="1442">
        <v>2</v>
      </c>
      <c r="G22" s="1442">
        <v>1</v>
      </c>
      <c r="H22" s="1442"/>
      <c r="I22" s="1442"/>
      <c r="J22" s="1442"/>
      <c r="K22" s="1442"/>
      <c r="L22" s="1442"/>
      <c r="M22" s="1442" t="s">
        <v>22</v>
      </c>
      <c r="N22" s="1442" t="s">
        <v>22</v>
      </c>
      <c r="O22" s="1442"/>
      <c r="P22" s="3"/>
      <c r="Q22" s="812">
        <f>F22*G22*ROUND(P22, 2)</f>
        <v>0</v>
      </c>
      <c r="R22" s="412"/>
    </row>
    <row r="23" spans="1:18" s="76" customFormat="1" ht="25.5" x14ac:dyDescent="0.25">
      <c r="A23" s="862" t="s">
        <v>502</v>
      </c>
      <c r="B23" s="1576"/>
      <c r="C23" s="10"/>
      <c r="D23" s="7" t="s">
        <v>2728</v>
      </c>
      <c r="E23" s="1439"/>
      <c r="F23" s="1442">
        <v>2</v>
      </c>
      <c r="G23" s="23">
        <v>1</v>
      </c>
      <c r="H23" s="1442"/>
      <c r="I23" s="1442"/>
      <c r="J23" s="1442"/>
      <c r="K23" s="1442"/>
      <c r="L23" s="1442"/>
      <c r="M23" s="1442" t="s">
        <v>22</v>
      </c>
      <c r="N23" s="1442" t="s">
        <v>22</v>
      </c>
      <c r="O23" s="1442"/>
      <c r="P23" s="3"/>
      <c r="Q23" s="812">
        <f t="shared" ref="Q23:Q27" si="0">F23*G23*ROUND(P23, 2)</f>
        <v>0</v>
      </c>
      <c r="R23" s="412"/>
    </row>
    <row r="24" spans="1:18" s="76" customFormat="1" x14ac:dyDescent="0.25">
      <c r="A24" s="862" t="s">
        <v>503</v>
      </c>
      <c r="B24" s="1576"/>
      <c r="C24" s="10"/>
      <c r="D24" s="7" t="s">
        <v>101</v>
      </c>
      <c r="E24" s="1442"/>
      <c r="F24" s="1442">
        <v>2</v>
      </c>
      <c r="G24" s="1442">
        <v>9</v>
      </c>
      <c r="H24" s="1442"/>
      <c r="I24" s="1442"/>
      <c r="J24" s="1442"/>
      <c r="K24" s="1442"/>
      <c r="L24" s="1442"/>
      <c r="M24" s="1442" t="s">
        <v>22</v>
      </c>
      <c r="N24" s="1442" t="s">
        <v>22</v>
      </c>
      <c r="O24" s="1442"/>
      <c r="P24" s="3"/>
      <c r="Q24" s="812">
        <f t="shared" si="0"/>
        <v>0</v>
      </c>
      <c r="R24" s="412"/>
    </row>
    <row r="25" spans="1:18" s="76" customFormat="1" x14ac:dyDescent="0.25">
      <c r="A25" s="862" t="s">
        <v>504</v>
      </c>
      <c r="B25" s="1576"/>
      <c r="C25" s="10"/>
      <c r="D25" s="6" t="s">
        <v>102</v>
      </c>
      <c r="E25" s="23"/>
      <c r="F25" s="1442">
        <v>2</v>
      </c>
      <c r="G25" s="1442">
        <v>18</v>
      </c>
      <c r="H25" s="1442"/>
      <c r="I25" s="1442"/>
      <c r="J25" s="1442"/>
      <c r="K25" s="1442"/>
      <c r="L25" s="1442"/>
      <c r="M25" s="1442" t="s">
        <v>22</v>
      </c>
      <c r="N25" s="1442" t="s">
        <v>22</v>
      </c>
      <c r="O25" s="1442"/>
      <c r="P25" s="3"/>
      <c r="Q25" s="812">
        <f t="shared" si="0"/>
        <v>0</v>
      </c>
      <c r="R25" s="412"/>
    </row>
    <row r="26" spans="1:18" s="76" customFormat="1" x14ac:dyDescent="0.25">
      <c r="A26" s="862" t="s">
        <v>505</v>
      </c>
      <c r="B26" s="1576"/>
      <c r="C26" s="10"/>
      <c r="D26" s="6" t="s">
        <v>103</v>
      </c>
      <c r="E26" s="1440"/>
      <c r="F26" s="1442">
        <v>2</v>
      </c>
      <c r="G26" s="1442">
        <v>44</v>
      </c>
      <c r="H26" s="1442"/>
      <c r="I26" s="1442"/>
      <c r="J26" s="1442"/>
      <c r="K26" s="1442"/>
      <c r="L26" s="1442"/>
      <c r="M26" s="1442" t="s">
        <v>22</v>
      </c>
      <c r="N26" s="1442" t="s">
        <v>22</v>
      </c>
      <c r="O26" s="1442"/>
      <c r="P26" s="3"/>
      <c r="Q26" s="812">
        <f t="shared" si="0"/>
        <v>0</v>
      </c>
      <c r="R26" s="412"/>
    </row>
    <row r="27" spans="1:18" s="76" customFormat="1" ht="25.5" x14ac:dyDescent="0.25">
      <c r="A27" s="862" t="s">
        <v>506</v>
      </c>
      <c r="B27" s="1576"/>
      <c r="C27" s="10"/>
      <c r="D27" s="7" t="s">
        <v>2727</v>
      </c>
      <c r="E27" s="1467"/>
      <c r="F27" s="1442">
        <v>2</v>
      </c>
      <c r="G27" s="23">
        <v>1</v>
      </c>
      <c r="H27" s="1442"/>
      <c r="I27" s="1442"/>
      <c r="J27" s="1442"/>
      <c r="K27" s="1442"/>
      <c r="L27" s="1442"/>
      <c r="M27" s="1442" t="s">
        <v>22</v>
      </c>
      <c r="N27" s="1442" t="s">
        <v>22</v>
      </c>
      <c r="O27" s="1442"/>
      <c r="P27" s="3"/>
      <c r="Q27" s="812">
        <f t="shared" si="0"/>
        <v>0</v>
      </c>
      <c r="R27" s="412"/>
    </row>
    <row r="28" spans="1:18" s="76" customFormat="1" x14ac:dyDescent="0.25">
      <c r="A28" s="862" t="s">
        <v>507</v>
      </c>
      <c r="B28" s="1576"/>
      <c r="C28" s="10"/>
      <c r="D28" s="7" t="s">
        <v>3523</v>
      </c>
      <c r="E28" s="23"/>
      <c r="F28" s="1442">
        <v>2</v>
      </c>
      <c r="G28" s="1442">
        <v>5</v>
      </c>
      <c r="H28" s="1442"/>
      <c r="I28" s="1442"/>
      <c r="J28" s="1442"/>
      <c r="K28" s="1442"/>
      <c r="L28" s="1442"/>
      <c r="M28" s="1442" t="s">
        <v>22</v>
      </c>
      <c r="N28" s="1442" t="s">
        <v>22</v>
      </c>
      <c r="O28" s="1442"/>
      <c r="P28" s="3"/>
      <c r="Q28" s="812">
        <f>F28*G28*ROUND(P28, 2)</f>
        <v>0</v>
      </c>
      <c r="R28" s="412"/>
    </row>
    <row r="29" spans="1:18" s="76" customFormat="1" x14ac:dyDescent="0.25">
      <c r="A29" s="862" t="s">
        <v>508</v>
      </c>
      <c r="B29" s="1576"/>
      <c r="C29" s="15" t="s">
        <v>86</v>
      </c>
      <c r="D29" s="6" t="s">
        <v>4228</v>
      </c>
      <c r="E29" s="8"/>
      <c r="F29" s="1442">
        <v>2</v>
      </c>
      <c r="G29" s="1442">
        <v>10</v>
      </c>
      <c r="H29" s="1442"/>
      <c r="I29" s="1442"/>
      <c r="J29" s="1442"/>
      <c r="K29" s="1442"/>
      <c r="L29" s="1442"/>
      <c r="M29" s="1442" t="s">
        <v>22</v>
      </c>
      <c r="N29" s="1442" t="s">
        <v>22</v>
      </c>
      <c r="O29" s="1442"/>
      <c r="P29" s="3"/>
      <c r="Q29" s="812">
        <f t="shared" ref="Q29:Q49" si="1">F29*G29*ROUND(P29, 2)</f>
        <v>0</v>
      </c>
      <c r="R29" s="412"/>
    </row>
    <row r="30" spans="1:18" s="76" customFormat="1" x14ac:dyDescent="0.25">
      <c r="A30" s="862" t="s">
        <v>509</v>
      </c>
      <c r="B30" s="1576"/>
      <c r="C30" s="15" t="s">
        <v>86</v>
      </c>
      <c r="D30" s="6" t="s">
        <v>104</v>
      </c>
      <c r="E30" s="8"/>
      <c r="F30" s="1442">
        <v>2</v>
      </c>
      <c r="G30" s="1442">
        <v>10</v>
      </c>
      <c r="H30" s="1442"/>
      <c r="I30" s="1442"/>
      <c r="J30" s="1442"/>
      <c r="K30" s="1442"/>
      <c r="L30" s="1442"/>
      <c r="M30" s="1442" t="s">
        <v>22</v>
      </c>
      <c r="N30" s="1442" t="s">
        <v>22</v>
      </c>
      <c r="O30" s="1442"/>
      <c r="P30" s="3"/>
      <c r="Q30" s="812">
        <f t="shared" si="1"/>
        <v>0</v>
      </c>
      <c r="R30" s="412"/>
    </row>
    <row r="31" spans="1:18" s="76" customFormat="1" x14ac:dyDescent="0.25">
      <c r="A31" s="862" t="s">
        <v>510</v>
      </c>
      <c r="B31" s="1576"/>
      <c r="C31" s="15" t="s">
        <v>86</v>
      </c>
      <c r="D31" s="6" t="s">
        <v>105</v>
      </c>
      <c r="E31" s="8"/>
      <c r="F31" s="1442">
        <v>2</v>
      </c>
      <c r="G31" s="1442">
        <v>10</v>
      </c>
      <c r="H31" s="1442"/>
      <c r="I31" s="1442"/>
      <c r="J31" s="1442"/>
      <c r="K31" s="1442"/>
      <c r="L31" s="1442"/>
      <c r="M31" s="1442" t="s">
        <v>22</v>
      </c>
      <c r="N31" s="1442" t="s">
        <v>22</v>
      </c>
      <c r="O31" s="1442"/>
      <c r="P31" s="3"/>
      <c r="Q31" s="812">
        <f t="shared" si="1"/>
        <v>0</v>
      </c>
      <c r="R31" s="412"/>
    </row>
    <row r="32" spans="1:18" s="76" customFormat="1" x14ac:dyDescent="0.25">
      <c r="A32" s="862" t="s">
        <v>511</v>
      </c>
      <c r="B32" s="1576"/>
      <c r="C32" s="15" t="s">
        <v>86</v>
      </c>
      <c r="D32" s="6" t="s">
        <v>106</v>
      </c>
      <c r="E32" s="16"/>
      <c r="F32" s="1442">
        <v>2</v>
      </c>
      <c r="G32" s="1442">
        <v>10</v>
      </c>
      <c r="H32" s="1442"/>
      <c r="I32" s="1442"/>
      <c r="J32" s="1442"/>
      <c r="K32" s="1442"/>
      <c r="L32" s="1442"/>
      <c r="M32" s="1442" t="s">
        <v>22</v>
      </c>
      <c r="N32" s="1442" t="s">
        <v>22</v>
      </c>
      <c r="O32" s="1442"/>
      <c r="P32" s="3"/>
      <c r="Q32" s="812">
        <f>F32*G32*ROUND(P32, 2)</f>
        <v>0</v>
      </c>
      <c r="R32" s="412"/>
    </row>
    <row r="33" spans="1:18" s="76" customFormat="1" x14ac:dyDescent="0.25">
      <c r="A33" s="862" t="s">
        <v>512</v>
      </c>
      <c r="B33" s="1576"/>
      <c r="C33" s="15" t="s">
        <v>86</v>
      </c>
      <c r="D33" s="6" t="s">
        <v>107</v>
      </c>
      <c r="E33" s="8"/>
      <c r="F33" s="1442">
        <v>2</v>
      </c>
      <c r="G33" s="1442">
        <v>10</v>
      </c>
      <c r="H33" s="1442"/>
      <c r="I33" s="1442"/>
      <c r="J33" s="1442"/>
      <c r="K33" s="1442"/>
      <c r="L33" s="1442"/>
      <c r="M33" s="1442" t="s">
        <v>22</v>
      </c>
      <c r="N33" s="1442" t="s">
        <v>22</v>
      </c>
      <c r="O33" s="1442"/>
      <c r="P33" s="1527" t="s">
        <v>19</v>
      </c>
      <c r="Q33" s="1528"/>
      <c r="R33" s="412"/>
    </row>
    <row r="34" spans="1:18" s="76" customFormat="1" x14ac:dyDescent="0.25">
      <c r="A34" s="862" t="s">
        <v>513</v>
      </c>
      <c r="B34" s="1576"/>
      <c r="C34" s="10"/>
      <c r="D34" s="11" t="s">
        <v>113</v>
      </c>
      <c r="E34" s="8"/>
      <c r="F34" s="1442">
        <v>2</v>
      </c>
      <c r="G34" s="1442">
        <v>3</v>
      </c>
      <c r="H34" s="1442"/>
      <c r="I34" s="1442"/>
      <c r="J34" s="1442"/>
      <c r="K34" s="1442"/>
      <c r="L34" s="1442"/>
      <c r="M34" s="1442" t="s">
        <v>22</v>
      </c>
      <c r="N34" s="1442" t="s">
        <v>22</v>
      </c>
      <c r="O34" s="1442"/>
      <c r="P34" s="3"/>
      <c r="Q34" s="812">
        <f t="shared" si="1"/>
        <v>0</v>
      </c>
      <c r="R34" s="412"/>
    </row>
    <row r="35" spans="1:18" s="76" customFormat="1" x14ac:dyDescent="0.25">
      <c r="A35" s="862" t="s">
        <v>514</v>
      </c>
      <c r="B35" s="1576"/>
      <c r="C35" s="10"/>
      <c r="D35" s="6" t="s">
        <v>114</v>
      </c>
      <c r="E35" s="8"/>
      <c r="F35" s="1442">
        <v>2</v>
      </c>
      <c r="G35" s="1442">
        <v>26</v>
      </c>
      <c r="H35" s="1442"/>
      <c r="I35" s="1442"/>
      <c r="J35" s="1442"/>
      <c r="K35" s="1442"/>
      <c r="L35" s="1442"/>
      <c r="M35" s="1442" t="s">
        <v>22</v>
      </c>
      <c r="N35" s="1442" t="s">
        <v>22</v>
      </c>
      <c r="O35" s="1442"/>
      <c r="P35" s="3"/>
      <c r="Q35" s="812">
        <f t="shared" si="1"/>
        <v>0</v>
      </c>
      <c r="R35" s="412"/>
    </row>
    <row r="36" spans="1:18" s="76" customFormat="1" x14ac:dyDescent="0.25">
      <c r="A36" s="862" t="s">
        <v>515</v>
      </c>
      <c r="B36" s="1576"/>
      <c r="C36" s="10"/>
      <c r="D36" s="6" t="s">
        <v>115</v>
      </c>
      <c r="E36" s="8"/>
      <c r="F36" s="1442">
        <v>2</v>
      </c>
      <c r="G36" s="1442">
        <v>49</v>
      </c>
      <c r="H36" s="1442"/>
      <c r="I36" s="1442"/>
      <c r="J36" s="1442"/>
      <c r="K36" s="1442"/>
      <c r="L36" s="1442"/>
      <c r="M36" s="1442" t="s">
        <v>22</v>
      </c>
      <c r="N36" s="1442" t="s">
        <v>22</v>
      </c>
      <c r="O36" s="1442"/>
      <c r="P36" s="3"/>
      <c r="Q36" s="812">
        <f t="shared" si="1"/>
        <v>0</v>
      </c>
      <c r="R36" s="412"/>
    </row>
    <row r="37" spans="1:18" s="76" customFormat="1" x14ac:dyDescent="0.25">
      <c r="A37" s="862" t="s">
        <v>516</v>
      </c>
      <c r="B37" s="1576"/>
      <c r="C37" s="10"/>
      <c r="D37" s="6" t="s">
        <v>116</v>
      </c>
      <c r="E37" s="8"/>
      <c r="F37" s="1442">
        <v>2</v>
      </c>
      <c r="G37" s="1442">
        <v>40</v>
      </c>
      <c r="H37" s="1442"/>
      <c r="I37" s="1442"/>
      <c r="J37" s="1442"/>
      <c r="K37" s="1442"/>
      <c r="L37" s="1442"/>
      <c r="M37" s="1442" t="s">
        <v>22</v>
      </c>
      <c r="N37" s="1442" t="s">
        <v>22</v>
      </c>
      <c r="O37" s="1442"/>
      <c r="P37" s="3"/>
      <c r="Q37" s="812">
        <f t="shared" si="1"/>
        <v>0</v>
      </c>
      <c r="R37" s="412"/>
    </row>
    <row r="38" spans="1:18" s="76" customFormat="1" x14ac:dyDescent="0.25">
      <c r="A38" s="862" t="s">
        <v>517</v>
      </c>
      <c r="B38" s="1576"/>
      <c r="C38" s="10"/>
      <c r="D38" s="6" t="s">
        <v>117</v>
      </c>
      <c r="E38" s="16"/>
      <c r="F38" s="1442">
        <v>2</v>
      </c>
      <c r="G38" s="1442">
        <v>14</v>
      </c>
      <c r="H38" s="1442"/>
      <c r="I38" s="1442"/>
      <c r="J38" s="1442"/>
      <c r="K38" s="1442"/>
      <c r="L38" s="1442"/>
      <c r="M38" s="1442" t="s">
        <v>22</v>
      </c>
      <c r="N38" s="1442" t="s">
        <v>22</v>
      </c>
      <c r="O38" s="1442"/>
      <c r="P38" s="3"/>
      <c r="Q38" s="812">
        <f t="shared" si="1"/>
        <v>0</v>
      </c>
      <c r="R38" s="412"/>
    </row>
    <row r="39" spans="1:18" s="76" customFormat="1" x14ac:dyDescent="0.25">
      <c r="A39" s="862" t="s">
        <v>518</v>
      </c>
      <c r="B39" s="1576"/>
      <c r="C39" s="10"/>
      <c r="D39" s="6" t="s">
        <v>118</v>
      </c>
      <c r="E39" s="16"/>
      <c r="F39" s="1442">
        <v>2</v>
      </c>
      <c r="G39" s="1442">
        <v>10</v>
      </c>
      <c r="H39" s="1442"/>
      <c r="I39" s="1442"/>
      <c r="J39" s="1442"/>
      <c r="K39" s="1442"/>
      <c r="L39" s="1442"/>
      <c r="M39" s="1442" t="s">
        <v>22</v>
      </c>
      <c r="N39" s="1442" t="s">
        <v>22</v>
      </c>
      <c r="O39" s="1442"/>
      <c r="P39" s="3"/>
      <c r="Q39" s="812">
        <f t="shared" si="1"/>
        <v>0</v>
      </c>
      <c r="R39" s="412"/>
    </row>
    <row r="40" spans="1:18" s="76" customFormat="1" x14ac:dyDescent="0.25">
      <c r="A40" s="862" t="s">
        <v>519</v>
      </c>
      <c r="B40" s="1576"/>
      <c r="C40" s="10"/>
      <c r="D40" s="6" t="s">
        <v>119</v>
      </c>
      <c r="E40" s="16"/>
      <c r="F40" s="1442">
        <v>2</v>
      </c>
      <c r="G40" s="1442">
        <v>1</v>
      </c>
      <c r="H40" s="1442"/>
      <c r="I40" s="1442"/>
      <c r="J40" s="1442"/>
      <c r="K40" s="1442"/>
      <c r="L40" s="1442"/>
      <c r="M40" s="1442" t="s">
        <v>22</v>
      </c>
      <c r="N40" s="1442" t="s">
        <v>22</v>
      </c>
      <c r="O40" s="1442"/>
      <c r="P40" s="3"/>
      <c r="Q40" s="812">
        <f t="shared" si="1"/>
        <v>0</v>
      </c>
      <c r="R40" s="412"/>
    </row>
    <row r="41" spans="1:18" s="76" customFormat="1" x14ac:dyDescent="0.25">
      <c r="A41" s="862" t="s">
        <v>520</v>
      </c>
      <c r="B41" s="1576"/>
      <c r="C41" s="10"/>
      <c r="D41" s="6" t="s">
        <v>120</v>
      </c>
      <c r="E41" s="16"/>
      <c r="F41" s="1442">
        <v>2</v>
      </c>
      <c r="G41" s="1442">
        <v>2</v>
      </c>
      <c r="H41" s="1442"/>
      <c r="I41" s="1442"/>
      <c r="J41" s="1442"/>
      <c r="K41" s="1442"/>
      <c r="L41" s="1442"/>
      <c r="M41" s="1442" t="s">
        <v>22</v>
      </c>
      <c r="N41" s="1442" t="s">
        <v>22</v>
      </c>
      <c r="O41" s="1442"/>
      <c r="P41" s="3"/>
      <c r="Q41" s="812">
        <f t="shared" si="1"/>
        <v>0</v>
      </c>
      <c r="R41" s="412"/>
    </row>
    <row r="42" spans="1:18" s="76" customFormat="1" x14ac:dyDescent="0.25">
      <c r="A42" s="862" t="s">
        <v>521</v>
      </c>
      <c r="B42" s="1576"/>
      <c r="C42" s="10"/>
      <c r="D42" s="6" t="s">
        <v>121</v>
      </c>
      <c r="E42" s="16"/>
      <c r="F42" s="1442">
        <v>2</v>
      </c>
      <c r="G42" s="1442">
        <v>2</v>
      </c>
      <c r="H42" s="1442"/>
      <c r="I42" s="1442"/>
      <c r="J42" s="1442"/>
      <c r="K42" s="1442"/>
      <c r="L42" s="1442"/>
      <c r="M42" s="1442" t="s">
        <v>22</v>
      </c>
      <c r="N42" s="1442" t="s">
        <v>22</v>
      </c>
      <c r="O42" s="1442"/>
      <c r="P42" s="3"/>
      <c r="Q42" s="812">
        <f t="shared" si="1"/>
        <v>0</v>
      </c>
      <c r="R42" s="412"/>
    </row>
    <row r="43" spans="1:18" s="76" customFormat="1" x14ac:dyDescent="0.25">
      <c r="A43" s="862" t="s">
        <v>522</v>
      </c>
      <c r="B43" s="1576"/>
      <c r="C43" s="10"/>
      <c r="D43" s="6" t="s">
        <v>122</v>
      </c>
      <c r="E43" s="16"/>
      <c r="F43" s="1442">
        <v>2</v>
      </c>
      <c r="G43" s="1442">
        <v>2</v>
      </c>
      <c r="H43" s="1442"/>
      <c r="I43" s="1442"/>
      <c r="J43" s="1442"/>
      <c r="K43" s="1442"/>
      <c r="L43" s="1442"/>
      <c r="M43" s="1442" t="s">
        <v>22</v>
      </c>
      <c r="N43" s="1442" t="s">
        <v>22</v>
      </c>
      <c r="O43" s="1442"/>
      <c r="P43" s="3"/>
      <c r="Q43" s="812">
        <f t="shared" si="1"/>
        <v>0</v>
      </c>
      <c r="R43" s="412"/>
    </row>
    <row r="44" spans="1:18" s="76" customFormat="1" x14ac:dyDescent="0.25">
      <c r="A44" s="862" t="s">
        <v>523</v>
      </c>
      <c r="B44" s="1575"/>
      <c r="C44" s="10"/>
      <c r="D44" s="11" t="s">
        <v>123</v>
      </c>
      <c r="E44" s="16"/>
      <c r="F44" s="1442">
        <v>2</v>
      </c>
      <c r="G44" s="1442">
        <v>1</v>
      </c>
      <c r="H44" s="1442"/>
      <c r="I44" s="1442"/>
      <c r="J44" s="1442"/>
      <c r="K44" s="1442"/>
      <c r="L44" s="1442"/>
      <c r="M44" s="1442" t="s">
        <v>22</v>
      </c>
      <c r="N44" s="1442" t="s">
        <v>22</v>
      </c>
      <c r="O44" s="1442"/>
      <c r="P44" s="3"/>
      <c r="Q44" s="812">
        <f t="shared" si="1"/>
        <v>0</v>
      </c>
      <c r="R44" s="412"/>
    </row>
    <row r="45" spans="1:18" s="76" customFormat="1" x14ac:dyDescent="0.25">
      <c r="A45" s="862" t="s">
        <v>524</v>
      </c>
      <c r="B45" s="1572" t="s">
        <v>2536</v>
      </c>
      <c r="C45" s="10"/>
      <c r="D45" s="11" t="s">
        <v>110</v>
      </c>
      <c r="E45" s="16"/>
      <c r="F45" s="1442">
        <v>2</v>
      </c>
      <c r="G45" s="1442">
        <v>4</v>
      </c>
      <c r="H45" s="1442"/>
      <c r="I45" s="1442"/>
      <c r="J45" s="1442"/>
      <c r="K45" s="1442"/>
      <c r="L45" s="1442"/>
      <c r="M45" s="1442" t="s">
        <v>22</v>
      </c>
      <c r="N45" s="1442" t="s">
        <v>22</v>
      </c>
      <c r="O45" s="1442"/>
      <c r="P45" s="3"/>
      <c r="Q45" s="812">
        <f t="shared" si="1"/>
        <v>0</v>
      </c>
      <c r="R45" s="412"/>
    </row>
    <row r="46" spans="1:18" s="76" customFormat="1" x14ac:dyDescent="0.25">
      <c r="A46" s="862" t="s">
        <v>525</v>
      </c>
      <c r="B46" s="1577"/>
      <c r="C46" s="10"/>
      <c r="D46" s="11" t="s">
        <v>111</v>
      </c>
      <c r="E46" s="16"/>
      <c r="F46" s="1442">
        <v>2</v>
      </c>
      <c r="G46" s="1442">
        <v>1</v>
      </c>
      <c r="H46" s="1442"/>
      <c r="I46" s="1442"/>
      <c r="J46" s="1442"/>
      <c r="K46" s="1442"/>
      <c r="L46" s="1442"/>
      <c r="M46" s="1442" t="s">
        <v>22</v>
      </c>
      <c r="N46" s="1442" t="s">
        <v>22</v>
      </c>
      <c r="O46" s="1442"/>
      <c r="P46" s="1527" t="s">
        <v>19</v>
      </c>
      <c r="Q46" s="1528"/>
      <c r="R46" s="412"/>
    </row>
    <row r="47" spans="1:18" s="76" customFormat="1" x14ac:dyDescent="0.25">
      <c r="A47" s="862" t="s">
        <v>526</v>
      </c>
      <c r="B47" s="1573"/>
      <c r="C47" s="10"/>
      <c r="D47" s="11" t="s">
        <v>112</v>
      </c>
      <c r="E47" s="16"/>
      <c r="F47" s="1442">
        <v>2</v>
      </c>
      <c r="G47" s="1442">
        <v>1</v>
      </c>
      <c r="H47" s="1442"/>
      <c r="I47" s="1442"/>
      <c r="J47" s="1442"/>
      <c r="K47" s="1442"/>
      <c r="L47" s="1442"/>
      <c r="M47" s="1442" t="s">
        <v>22</v>
      </c>
      <c r="N47" s="1442" t="s">
        <v>22</v>
      </c>
      <c r="O47" s="1442"/>
      <c r="P47" s="1527" t="s">
        <v>19</v>
      </c>
      <c r="Q47" s="1528"/>
      <c r="R47" s="412"/>
    </row>
    <row r="48" spans="1:18" s="76" customFormat="1" x14ac:dyDescent="0.25">
      <c r="A48" s="862" t="s">
        <v>527</v>
      </c>
      <c r="B48" s="1574" t="s">
        <v>85</v>
      </c>
      <c r="C48" s="10"/>
      <c r="D48" s="14" t="s">
        <v>108</v>
      </c>
      <c r="E48" s="16"/>
      <c r="F48" s="1442">
        <v>2</v>
      </c>
      <c r="G48" s="1442">
        <v>2</v>
      </c>
      <c r="H48" s="1442"/>
      <c r="I48" s="1442"/>
      <c r="J48" s="1442"/>
      <c r="K48" s="1442"/>
      <c r="L48" s="1442"/>
      <c r="M48" s="1442" t="s">
        <v>22</v>
      </c>
      <c r="N48" s="1442" t="s">
        <v>22</v>
      </c>
      <c r="O48" s="1442"/>
      <c r="P48" s="3"/>
      <c r="Q48" s="812">
        <f t="shared" si="1"/>
        <v>0</v>
      </c>
      <c r="R48" s="412"/>
    </row>
    <row r="49" spans="1:18" s="76" customFormat="1" x14ac:dyDescent="0.25">
      <c r="A49" s="862" t="s">
        <v>528</v>
      </c>
      <c r="B49" s="1575"/>
      <c r="C49" s="10"/>
      <c r="D49" s="15" t="s">
        <v>109</v>
      </c>
      <c r="E49" s="16"/>
      <c r="F49" s="1442">
        <v>2</v>
      </c>
      <c r="G49" s="1442">
        <v>4</v>
      </c>
      <c r="H49" s="1442"/>
      <c r="I49" s="1442"/>
      <c r="J49" s="1442"/>
      <c r="K49" s="1442"/>
      <c r="L49" s="1442"/>
      <c r="M49" s="1442" t="s">
        <v>22</v>
      </c>
      <c r="N49" s="1442" t="s">
        <v>22</v>
      </c>
      <c r="O49" s="1442"/>
      <c r="P49" s="3"/>
      <c r="Q49" s="812">
        <f t="shared" si="1"/>
        <v>0</v>
      </c>
      <c r="R49" s="898"/>
    </row>
    <row r="50" spans="1:18" s="76" customFormat="1" ht="15.75" thickBot="1" x14ac:dyDescent="0.3">
      <c r="A50" s="867" t="s">
        <v>529</v>
      </c>
      <c r="B50" s="945"/>
      <c r="C50" s="470"/>
      <c r="D50" s="572" t="s">
        <v>3554</v>
      </c>
      <c r="E50" s="403"/>
      <c r="F50" s="472">
        <v>0.25</v>
      </c>
      <c r="G50" s="472">
        <v>1</v>
      </c>
      <c r="H50" s="472"/>
      <c r="I50" s="472"/>
      <c r="J50" s="472"/>
      <c r="K50" s="472"/>
      <c r="L50" s="472"/>
      <c r="M50" s="472"/>
      <c r="N50" s="472"/>
      <c r="O50" s="472" t="s">
        <v>22</v>
      </c>
      <c r="P50" s="813"/>
      <c r="Q50" s="814">
        <f>F50*G50*ROUND(P50, 2)</f>
        <v>0</v>
      </c>
      <c r="R50" s="899"/>
    </row>
    <row r="51" spans="1:18" s="76" customFormat="1" x14ac:dyDescent="0.25">
      <c r="A51" s="886"/>
      <c r="B51" s="1556" t="s">
        <v>3544</v>
      </c>
      <c r="C51" s="1556"/>
      <c r="D51" s="1556"/>
      <c r="E51" s="1556"/>
      <c r="F51" s="1556"/>
      <c r="G51" s="1556"/>
      <c r="H51" s="1556"/>
      <c r="I51" s="1556"/>
      <c r="J51" s="1556"/>
      <c r="K51" s="1556"/>
      <c r="L51" s="1556"/>
      <c r="M51" s="1556"/>
      <c r="N51" s="1556"/>
      <c r="O51" s="1556"/>
      <c r="P51" s="1556"/>
      <c r="Q51" s="1557"/>
      <c r="R51" s="898"/>
    </row>
    <row r="52" spans="1:18" s="76" customFormat="1" x14ac:dyDescent="0.25">
      <c r="A52" s="862" t="s">
        <v>530</v>
      </c>
      <c r="B52" s="10"/>
      <c r="C52" s="10"/>
      <c r="D52" s="6" t="s">
        <v>3531</v>
      </c>
      <c r="E52" s="8"/>
      <c r="F52" s="1442">
        <v>2</v>
      </c>
      <c r="G52" s="1442">
        <v>1</v>
      </c>
      <c r="H52" s="1442"/>
      <c r="I52" s="1442"/>
      <c r="J52" s="1442"/>
      <c r="K52" s="1442"/>
      <c r="L52" s="1442"/>
      <c r="M52" s="1442" t="s">
        <v>22</v>
      </c>
      <c r="N52" s="1442" t="s">
        <v>22</v>
      </c>
      <c r="O52" s="1442"/>
      <c r="P52" s="3"/>
      <c r="Q52" s="812">
        <f t="shared" ref="Q52:Q60" si="2">F52*G52*ROUND(P52, 2)</f>
        <v>0</v>
      </c>
      <c r="R52" s="898"/>
    </row>
    <row r="53" spans="1:18" s="76" customFormat="1" ht="25.5" x14ac:dyDescent="0.25">
      <c r="A53" s="862" t="s">
        <v>531</v>
      </c>
      <c r="B53" s="10"/>
      <c r="C53" s="10"/>
      <c r="D53" s="7" t="s">
        <v>3532</v>
      </c>
      <c r="E53" s="8"/>
      <c r="F53" s="1442">
        <v>2</v>
      </c>
      <c r="G53" s="1442">
        <v>3</v>
      </c>
      <c r="H53" s="1442"/>
      <c r="I53" s="1442"/>
      <c r="J53" s="1442"/>
      <c r="K53" s="1442"/>
      <c r="L53" s="1442"/>
      <c r="M53" s="1442" t="s">
        <v>22</v>
      </c>
      <c r="N53" s="1442" t="s">
        <v>22</v>
      </c>
      <c r="O53" s="1442"/>
      <c r="P53" s="3"/>
      <c r="Q53" s="812">
        <f t="shared" si="2"/>
        <v>0</v>
      </c>
      <c r="R53" s="898"/>
    </row>
    <row r="54" spans="1:18" s="76" customFormat="1" x14ac:dyDescent="0.25">
      <c r="A54" s="862" t="s">
        <v>532</v>
      </c>
      <c r="B54" s="10"/>
      <c r="C54" s="10"/>
      <c r="D54" s="6" t="s">
        <v>3533</v>
      </c>
      <c r="E54" s="16"/>
      <c r="F54" s="1442">
        <v>2</v>
      </c>
      <c r="G54" s="1442">
        <v>3</v>
      </c>
      <c r="H54" s="1442"/>
      <c r="I54" s="1442"/>
      <c r="J54" s="1442"/>
      <c r="K54" s="1442"/>
      <c r="L54" s="1442"/>
      <c r="M54" s="1442" t="s">
        <v>22</v>
      </c>
      <c r="N54" s="1442" t="s">
        <v>22</v>
      </c>
      <c r="O54" s="1442"/>
      <c r="P54" s="3"/>
      <c r="Q54" s="812">
        <f t="shared" si="2"/>
        <v>0</v>
      </c>
      <c r="R54" s="898"/>
    </row>
    <row r="55" spans="1:18" s="76" customFormat="1" x14ac:dyDescent="0.25">
      <c r="A55" s="862" t="s">
        <v>533</v>
      </c>
      <c r="B55" s="10"/>
      <c r="C55" s="10"/>
      <c r="D55" s="6" t="s">
        <v>3534</v>
      </c>
      <c r="E55" s="8"/>
      <c r="F55" s="1442">
        <v>2</v>
      </c>
      <c r="G55" s="1442">
        <v>3</v>
      </c>
      <c r="H55" s="1442"/>
      <c r="I55" s="1442"/>
      <c r="J55" s="1442"/>
      <c r="K55" s="1442"/>
      <c r="L55" s="1442"/>
      <c r="M55" s="1442" t="s">
        <v>22</v>
      </c>
      <c r="N55" s="1442" t="s">
        <v>22</v>
      </c>
      <c r="O55" s="1442"/>
      <c r="P55" s="3"/>
      <c r="Q55" s="812">
        <f t="shared" si="2"/>
        <v>0</v>
      </c>
      <c r="R55" s="898"/>
    </row>
    <row r="56" spans="1:18" s="76" customFormat="1" x14ac:dyDescent="0.25">
      <c r="A56" s="862" t="s">
        <v>534</v>
      </c>
      <c r="B56" s="10"/>
      <c r="C56" s="10"/>
      <c r="D56" s="7" t="s">
        <v>3535</v>
      </c>
      <c r="E56" s="1467"/>
      <c r="F56" s="1442">
        <v>2</v>
      </c>
      <c r="G56" s="1442">
        <v>3</v>
      </c>
      <c r="H56" s="1442"/>
      <c r="I56" s="1442"/>
      <c r="J56" s="1442"/>
      <c r="K56" s="1442"/>
      <c r="L56" s="1442"/>
      <c r="M56" s="1442" t="s">
        <v>22</v>
      </c>
      <c r="N56" s="1442" t="s">
        <v>22</v>
      </c>
      <c r="O56" s="1442"/>
      <c r="P56" s="3"/>
      <c r="Q56" s="812">
        <f t="shared" si="2"/>
        <v>0</v>
      </c>
      <c r="R56" s="898"/>
    </row>
    <row r="57" spans="1:18" s="76" customFormat="1" x14ac:dyDescent="0.25">
      <c r="A57" s="862" t="s">
        <v>535</v>
      </c>
      <c r="B57" s="10"/>
      <c r="C57" s="10"/>
      <c r="D57" s="6" t="s">
        <v>3536</v>
      </c>
      <c r="E57" s="87"/>
      <c r="F57" s="1442">
        <v>2</v>
      </c>
      <c r="G57" s="1442">
        <v>3</v>
      </c>
      <c r="H57" s="1442"/>
      <c r="I57" s="1442"/>
      <c r="J57" s="1442"/>
      <c r="K57" s="1442"/>
      <c r="L57" s="1442"/>
      <c r="M57" s="1442" t="s">
        <v>22</v>
      </c>
      <c r="N57" s="1442" t="s">
        <v>22</v>
      </c>
      <c r="O57" s="1442"/>
      <c r="P57" s="3"/>
      <c r="Q57" s="812">
        <f t="shared" si="2"/>
        <v>0</v>
      </c>
      <c r="R57" s="898"/>
    </row>
    <row r="58" spans="1:18" s="76" customFormat="1" x14ac:dyDescent="0.25">
      <c r="A58" s="862" t="s">
        <v>536</v>
      </c>
      <c r="B58" s="10"/>
      <c r="C58" s="10"/>
      <c r="D58" s="6" t="s">
        <v>3537</v>
      </c>
      <c r="E58" s="1442"/>
      <c r="F58" s="1442">
        <v>2</v>
      </c>
      <c r="G58" s="1442">
        <v>1</v>
      </c>
      <c r="H58" s="1442"/>
      <c r="I58" s="1442"/>
      <c r="J58" s="1442"/>
      <c r="K58" s="1442"/>
      <c r="L58" s="1442"/>
      <c r="M58" s="1442" t="s">
        <v>22</v>
      </c>
      <c r="N58" s="1442" t="s">
        <v>22</v>
      </c>
      <c r="O58" s="1442"/>
      <c r="P58" s="3"/>
      <c r="Q58" s="812">
        <f t="shared" si="2"/>
        <v>0</v>
      </c>
      <c r="R58" s="898"/>
    </row>
    <row r="59" spans="1:18" s="76" customFormat="1" x14ac:dyDescent="0.25">
      <c r="A59" s="862" t="s">
        <v>537</v>
      </c>
      <c r="B59" s="12"/>
      <c r="C59" s="10"/>
      <c r="D59" s="6" t="s">
        <v>3538</v>
      </c>
      <c r="E59" s="1439"/>
      <c r="F59" s="1442">
        <v>2</v>
      </c>
      <c r="G59" s="1442">
        <v>1</v>
      </c>
      <c r="H59" s="1442"/>
      <c r="I59" s="1442"/>
      <c r="J59" s="1442"/>
      <c r="K59" s="1442"/>
      <c r="L59" s="1442"/>
      <c r="M59" s="1442" t="s">
        <v>22</v>
      </c>
      <c r="N59" s="1442" t="s">
        <v>22</v>
      </c>
      <c r="O59" s="1442"/>
      <c r="P59" s="3"/>
      <c r="Q59" s="812">
        <f t="shared" si="2"/>
        <v>0</v>
      </c>
      <c r="R59" s="898"/>
    </row>
    <row r="60" spans="1:18" s="76" customFormat="1" x14ac:dyDescent="0.25">
      <c r="A60" s="862" t="s">
        <v>538</v>
      </c>
      <c r="B60" s="10"/>
      <c r="C60" s="10"/>
      <c r="D60" s="6" t="s">
        <v>1210</v>
      </c>
      <c r="E60" s="8"/>
      <c r="F60" s="1442">
        <v>2</v>
      </c>
      <c r="G60" s="1442">
        <v>3</v>
      </c>
      <c r="H60" s="1442"/>
      <c r="I60" s="1442"/>
      <c r="J60" s="1442"/>
      <c r="K60" s="1442"/>
      <c r="L60" s="1442"/>
      <c r="M60" s="1442" t="s">
        <v>22</v>
      </c>
      <c r="N60" s="1442" t="s">
        <v>22</v>
      </c>
      <c r="O60" s="1442"/>
      <c r="P60" s="3"/>
      <c r="Q60" s="812">
        <f t="shared" si="2"/>
        <v>0</v>
      </c>
      <c r="R60" s="898"/>
    </row>
    <row r="61" spans="1:18" s="76" customFormat="1" ht="15.75" thickBot="1" x14ac:dyDescent="0.3">
      <c r="A61" s="862" t="s">
        <v>539</v>
      </c>
      <c r="B61" s="10"/>
      <c r="C61" s="10"/>
      <c r="D61" s="6" t="s">
        <v>3539</v>
      </c>
      <c r="E61" s="1442"/>
      <c r="F61" s="1442">
        <v>2</v>
      </c>
      <c r="G61" s="1442">
        <v>1</v>
      </c>
      <c r="H61" s="1442"/>
      <c r="I61" s="1442"/>
      <c r="J61" s="1442"/>
      <c r="K61" s="1442"/>
      <c r="L61" s="1442"/>
      <c r="M61" s="1442" t="s">
        <v>22</v>
      </c>
      <c r="N61" s="1442" t="s">
        <v>22</v>
      </c>
      <c r="O61" s="1442"/>
      <c r="P61" s="3"/>
      <c r="Q61" s="859">
        <f>F61*G61*ROUND(P61, 2)</f>
        <v>0</v>
      </c>
      <c r="R61" s="898"/>
    </row>
    <row r="62" spans="1:18" s="76" customFormat="1" x14ac:dyDescent="0.25">
      <c r="A62" s="886"/>
      <c r="B62" s="1556" t="s">
        <v>3545</v>
      </c>
      <c r="C62" s="1556"/>
      <c r="D62" s="1556"/>
      <c r="E62" s="1556"/>
      <c r="F62" s="1556"/>
      <c r="G62" s="1556"/>
      <c r="H62" s="1556"/>
      <c r="I62" s="1556"/>
      <c r="J62" s="1556"/>
      <c r="K62" s="1556"/>
      <c r="L62" s="1556"/>
      <c r="M62" s="1556"/>
      <c r="N62" s="1556"/>
      <c r="O62" s="1556"/>
      <c r="P62" s="1556"/>
      <c r="Q62" s="1557"/>
      <c r="R62" s="898"/>
    </row>
    <row r="63" spans="1:18" s="76" customFormat="1" x14ac:dyDescent="0.25">
      <c r="A63" s="862" t="s">
        <v>540</v>
      </c>
      <c r="B63" s="10"/>
      <c r="C63" s="10"/>
      <c r="D63" s="6" t="s">
        <v>3533</v>
      </c>
      <c r="E63" s="23"/>
      <c r="F63" s="1442">
        <v>1</v>
      </c>
      <c r="G63" s="1442">
        <v>6</v>
      </c>
      <c r="H63" s="1442"/>
      <c r="I63" s="1442"/>
      <c r="J63" s="1442"/>
      <c r="K63" s="1442"/>
      <c r="L63" s="1442"/>
      <c r="M63" s="1442"/>
      <c r="N63" s="1442" t="s">
        <v>22</v>
      </c>
      <c r="O63" s="1442"/>
      <c r="P63" s="3"/>
      <c r="Q63" s="812">
        <f t="shared" ref="Q63:Q66" si="3">F63*G63*ROUND(P63, 2)</f>
        <v>0</v>
      </c>
      <c r="R63" s="898"/>
    </row>
    <row r="64" spans="1:18" s="76" customFormat="1" x14ac:dyDescent="0.25">
      <c r="A64" s="862" t="s">
        <v>541</v>
      </c>
      <c r="B64" s="10"/>
      <c r="C64" s="10"/>
      <c r="D64" s="6" t="s">
        <v>3540</v>
      </c>
      <c r="E64" s="23"/>
      <c r="F64" s="1442">
        <v>1</v>
      </c>
      <c r="G64" s="1442">
        <v>1</v>
      </c>
      <c r="H64" s="1442"/>
      <c r="I64" s="1442"/>
      <c r="J64" s="1442"/>
      <c r="K64" s="1442"/>
      <c r="L64" s="1442"/>
      <c r="M64" s="1442"/>
      <c r="N64" s="1442" t="s">
        <v>22</v>
      </c>
      <c r="O64" s="1442"/>
      <c r="P64" s="3"/>
      <c r="Q64" s="812">
        <f t="shared" si="3"/>
        <v>0</v>
      </c>
      <c r="R64" s="898"/>
    </row>
    <row r="65" spans="1:18" s="76" customFormat="1" x14ac:dyDescent="0.25">
      <c r="A65" s="862" t="s">
        <v>542</v>
      </c>
      <c r="B65" s="10"/>
      <c r="C65" s="10"/>
      <c r="D65" s="6" t="s">
        <v>3535</v>
      </c>
      <c r="E65" s="1442"/>
      <c r="F65" s="1442">
        <v>1</v>
      </c>
      <c r="G65" s="1442">
        <v>6</v>
      </c>
      <c r="H65" s="1442"/>
      <c r="I65" s="1442"/>
      <c r="J65" s="1442"/>
      <c r="K65" s="1442"/>
      <c r="L65" s="1442"/>
      <c r="M65" s="1442"/>
      <c r="N65" s="1442" t="s">
        <v>22</v>
      </c>
      <c r="O65" s="1442"/>
      <c r="P65" s="3"/>
      <c r="Q65" s="812">
        <f t="shared" si="3"/>
        <v>0</v>
      </c>
      <c r="R65" s="898"/>
    </row>
    <row r="66" spans="1:18" s="76" customFormat="1" x14ac:dyDescent="0.25">
      <c r="A66" s="862" t="s">
        <v>543</v>
      </c>
      <c r="B66" s="10"/>
      <c r="C66" s="10"/>
      <c r="D66" s="6" t="s">
        <v>3541</v>
      </c>
      <c r="E66" s="1439"/>
      <c r="F66" s="1442">
        <v>1</v>
      </c>
      <c r="G66" s="1442">
        <v>1</v>
      </c>
      <c r="H66" s="1442"/>
      <c r="I66" s="1442"/>
      <c r="J66" s="1442"/>
      <c r="K66" s="1442"/>
      <c r="L66" s="1442"/>
      <c r="M66" s="1442"/>
      <c r="N66" s="1442" t="s">
        <v>22</v>
      </c>
      <c r="O66" s="1442"/>
      <c r="P66" s="3"/>
      <c r="Q66" s="812">
        <f t="shared" si="3"/>
        <v>0</v>
      </c>
      <c r="R66" s="898"/>
    </row>
    <row r="67" spans="1:18" s="76" customFormat="1" ht="25.5" x14ac:dyDescent="0.25">
      <c r="A67" s="862" t="s">
        <v>544</v>
      </c>
      <c r="B67" s="10"/>
      <c r="C67" s="10"/>
      <c r="D67" s="7" t="s">
        <v>3542</v>
      </c>
      <c r="E67" s="1440"/>
      <c r="F67" s="1442">
        <v>1</v>
      </c>
      <c r="G67" s="1442">
        <v>1</v>
      </c>
      <c r="H67" s="1442"/>
      <c r="I67" s="1442"/>
      <c r="J67" s="1442"/>
      <c r="K67" s="1442"/>
      <c r="L67" s="1442"/>
      <c r="M67" s="1442"/>
      <c r="N67" s="1442" t="s">
        <v>22</v>
      </c>
      <c r="O67" s="1442"/>
      <c r="P67" s="3"/>
      <c r="Q67" s="812">
        <f t="shared" ref="Q67:Q70" si="4">F67*G67*ROUND(P67, 2)</f>
        <v>0</v>
      </c>
      <c r="R67" s="898"/>
    </row>
    <row r="68" spans="1:18" s="76" customFormat="1" x14ac:dyDescent="0.25">
      <c r="A68" s="862" t="s">
        <v>545</v>
      </c>
      <c r="B68" s="10"/>
      <c r="C68" s="10"/>
      <c r="D68" s="6" t="s">
        <v>3543</v>
      </c>
      <c r="E68" s="1440"/>
      <c r="F68" s="1442">
        <v>1</v>
      </c>
      <c r="G68" s="1442">
        <v>1</v>
      </c>
      <c r="H68" s="1442"/>
      <c r="I68" s="1442"/>
      <c r="J68" s="1442"/>
      <c r="K68" s="1442"/>
      <c r="L68" s="1442"/>
      <c r="M68" s="1442"/>
      <c r="N68" s="1442" t="s">
        <v>22</v>
      </c>
      <c r="O68" s="1442"/>
      <c r="P68" s="3"/>
      <c r="Q68" s="812">
        <f t="shared" si="4"/>
        <v>0</v>
      </c>
      <c r="R68" s="898"/>
    </row>
    <row r="69" spans="1:18" s="76" customFormat="1" x14ac:dyDescent="0.25">
      <c r="A69" s="862" t="s">
        <v>546</v>
      </c>
      <c r="B69" s="10"/>
      <c r="C69" s="10"/>
      <c r="D69" s="6" t="s">
        <v>1210</v>
      </c>
      <c r="E69" s="1440"/>
      <c r="F69" s="1442">
        <v>1</v>
      </c>
      <c r="G69" s="1442">
        <v>6</v>
      </c>
      <c r="H69" s="1442"/>
      <c r="I69" s="1442"/>
      <c r="J69" s="1442"/>
      <c r="K69" s="1442"/>
      <c r="L69" s="1442"/>
      <c r="M69" s="1442"/>
      <c r="N69" s="1442" t="s">
        <v>22</v>
      </c>
      <c r="O69" s="1442"/>
      <c r="P69" s="3"/>
      <c r="Q69" s="812">
        <f t="shared" ref="Q69" si="5">F69*G69*ROUND(P69, 2)</f>
        <v>0</v>
      </c>
      <c r="R69" s="898"/>
    </row>
    <row r="70" spans="1:18" s="76" customFormat="1" ht="15.75" thickBot="1" x14ac:dyDescent="0.3">
      <c r="A70" s="867" t="s">
        <v>547</v>
      </c>
      <c r="B70" s="470"/>
      <c r="C70" s="470"/>
      <c r="D70" s="608" t="s">
        <v>3539</v>
      </c>
      <c r="E70" s="1448"/>
      <c r="F70" s="472">
        <v>1</v>
      </c>
      <c r="G70" s="472">
        <v>1</v>
      </c>
      <c r="H70" s="472"/>
      <c r="I70" s="472"/>
      <c r="J70" s="472"/>
      <c r="K70" s="472"/>
      <c r="L70" s="472"/>
      <c r="M70" s="472"/>
      <c r="N70" s="472" t="s">
        <v>22</v>
      </c>
      <c r="O70" s="472"/>
      <c r="P70" s="813"/>
      <c r="Q70" s="814">
        <f t="shared" si="4"/>
        <v>0</v>
      </c>
      <c r="R70" s="898"/>
    </row>
    <row r="71" spans="1:18" ht="15.75" thickBot="1" x14ac:dyDescent="0.3">
      <c r="E71" s="521"/>
      <c r="P71" s="570" t="s">
        <v>76</v>
      </c>
      <c r="Q71" s="571">
        <f>SUM(Q18:Q32,Q34:Q45,Q48:Q50,Q52:Q61,Q63:Q70)</f>
        <v>0</v>
      </c>
    </row>
    <row r="72" spans="1:18" x14ac:dyDescent="0.25">
      <c r="E72" s="522"/>
    </row>
    <row r="73" spans="1:18" x14ac:dyDescent="0.25">
      <c r="E73" s="521"/>
    </row>
    <row r="74" spans="1:18" x14ac:dyDescent="0.25">
      <c r="E74" s="534"/>
    </row>
    <row r="75" spans="1:18" x14ac:dyDescent="0.25">
      <c r="E75" s="522"/>
    </row>
    <row r="76" spans="1:18" x14ac:dyDescent="0.25">
      <c r="E76" s="1464"/>
    </row>
    <row r="77" spans="1:18" x14ac:dyDescent="0.25">
      <c r="E77" s="1464"/>
    </row>
    <row r="78" spans="1:18" x14ac:dyDescent="0.25">
      <c r="E78" s="1464"/>
    </row>
    <row r="79" spans="1:18" x14ac:dyDescent="0.25">
      <c r="E79" s="1464"/>
    </row>
    <row r="80" spans="1:18" x14ac:dyDescent="0.25">
      <c r="E80" s="1464"/>
    </row>
    <row r="81" spans="5:5" x14ac:dyDescent="0.25">
      <c r="E81" s="534"/>
    </row>
    <row r="82" spans="5:5" x14ac:dyDescent="0.25">
      <c r="E82" s="1464"/>
    </row>
    <row r="83" spans="5:5" x14ac:dyDescent="0.25">
      <c r="E83" s="1464"/>
    </row>
    <row r="84" spans="5:5" x14ac:dyDescent="0.25">
      <c r="E84" s="1464"/>
    </row>
    <row r="85" spans="5:5" x14ac:dyDescent="0.25">
      <c r="E85" s="534"/>
    </row>
    <row r="86" spans="5:5" x14ac:dyDescent="0.25">
      <c r="E86" s="1464"/>
    </row>
    <row r="87" spans="5:5" x14ac:dyDescent="0.25">
      <c r="E87" s="1464"/>
    </row>
    <row r="88" spans="5:5" x14ac:dyDescent="0.25">
      <c r="E88" s="1464"/>
    </row>
    <row r="89" spans="5:5" x14ac:dyDescent="0.25">
      <c r="E89" s="1464"/>
    </row>
    <row r="90" spans="5:5" x14ac:dyDescent="0.25">
      <c r="E90" s="1464"/>
    </row>
    <row r="91" spans="5:5" x14ac:dyDescent="0.25">
      <c r="E91" s="534"/>
    </row>
    <row r="92" spans="5:5" x14ac:dyDescent="0.25">
      <c r="E92" s="1464"/>
    </row>
    <row r="93" spans="5:5" x14ac:dyDescent="0.25">
      <c r="E93" s="1464"/>
    </row>
    <row r="94" spans="5:5" x14ac:dyDescent="0.25">
      <c r="E94" s="534"/>
    </row>
    <row r="95" spans="5:5" x14ac:dyDescent="0.25">
      <c r="E95" s="521"/>
    </row>
  </sheetData>
  <sheetProtection algorithmName="SHA-512" hashValue="f8yXERPiyHd99ppkQjczdbhGafXd0vZd6G71fHqyC8CSEavCZHW322w0ICrxQbmA63dZKw4PUtMKaU9EU6GQpw==" saltValue="rNzrWcWEkj0UGERmXVAKsw==" spinCount="100000" sheet="1" objects="1" scenarios="1" sort="0" autoFilter="0" pivotTables="0"/>
  <mergeCells count="37">
    <mergeCell ref="E5:E7"/>
    <mergeCell ref="P33:Q33"/>
    <mergeCell ref="P46:Q46"/>
    <mergeCell ref="P47:Q47"/>
    <mergeCell ref="B51:Q51"/>
    <mergeCell ref="B62:Q62"/>
    <mergeCell ref="P8:Q8"/>
    <mergeCell ref="P16:Q16"/>
    <mergeCell ref="P15:Q15"/>
    <mergeCell ref="P17:Q17"/>
    <mergeCell ref="P14:Q14"/>
    <mergeCell ref="P9:Q9"/>
    <mergeCell ref="P10:Q10"/>
    <mergeCell ref="P11:Q11"/>
    <mergeCell ref="P12:Q12"/>
    <mergeCell ref="P13:Q13"/>
    <mergeCell ref="B13:B14"/>
    <mergeCell ref="B11:B12"/>
    <mergeCell ref="B22:B44"/>
    <mergeCell ref="B48:B49"/>
    <mergeCell ref="B45:B47"/>
    <mergeCell ref="A5:A7"/>
    <mergeCell ref="B5:B7"/>
    <mergeCell ref="A1:F1"/>
    <mergeCell ref="G1:Q1"/>
    <mergeCell ref="A2:Q2"/>
    <mergeCell ref="A3:Q3"/>
    <mergeCell ref="A4:Q4"/>
    <mergeCell ref="C5:C7"/>
    <mergeCell ref="D5:D7"/>
    <mergeCell ref="F5:F7"/>
    <mergeCell ref="G5:G7"/>
    <mergeCell ref="H5:O5"/>
    <mergeCell ref="P5:P7"/>
    <mergeCell ref="Q5:Q7"/>
    <mergeCell ref="H6:K6"/>
    <mergeCell ref="L6:N6"/>
  </mergeCells>
  <pageMargins left="0.39370078740157483" right="0.39370078740157483" top="0.39370078740157483" bottom="0.39370078740157483" header="0.19685039370078741" footer="0.19685039370078741"/>
  <pageSetup paperSize="9" scale="75" fitToHeight="0" orientation="landscape" r:id="rId1"/>
  <headerFooter>
    <oddFooter>Strana &amp;P z &amp;N</oddFooter>
  </headerFooter>
  <drawing r:id="rId2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5">
    <tabColor rgb="FFFF0000"/>
    <pageSetUpPr fitToPage="1"/>
  </sheetPr>
  <dimension ref="A1:H28"/>
  <sheetViews>
    <sheetView workbookViewId="0">
      <selection activeCell="A3" sqref="A3"/>
    </sheetView>
  </sheetViews>
  <sheetFormatPr defaultColWidth="9.140625" defaultRowHeight="15" outlineLevelRow="1" x14ac:dyDescent="0.25"/>
  <cols>
    <col min="1" max="1" width="8.7109375" style="223" customWidth="1"/>
    <col min="2" max="2" width="12.7109375" style="223" customWidth="1"/>
    <col min="3" max="3" width="50.7109375" style="223" customWidth="1"/>
    <col min="4" max="4" width="20.7109375" style="223" customWidth="1"/>
    <col min="5" max="5" width="15.42578125" style="223" customWidth="1"/>
    <col min="6" max="6" width="16.7109375" style="223" bestFit="1" customWidth="1"/>
    <col min="7" max="7" width="12.7109375" style="223" customWidth="1"/>
    <col min="8" max="16384" width="9.140625" style="223"/>
  </cols>
  <sheetData>
    <row r="1" spans="1:8" ht="54" customHeight="1" x14ac:dyDescent="0.25">
      <c r="A1" s="1797"/>
      <c r="B1" s="1797"/>
      <c r="C1" s="1797"/>
      <c r="D1" s="1797"/>
      <c r="E1" s="164"/>
      <c r="F1" s="222"/>
      <c r="G1" s="222"/>
      <c r="H1" s="164"/>
    </row>
    <row r="2" spans="1:8" ht="15.75" customHeight="1" x14ac:dyDescent="0.25">
      <c r="A2" s="1540" t="s">
        <v>3035</v>
      </c>
      <c r="B2" s="1540"/>
      <c r="C2" s="1540"/>
      <c r="D2" s="1540"/>
      <c r="F2" s="222"/>
      <c r="G2" s="222"/>
    </row>
    <row r="3" spans="1:8" ht="15" customHeight="1" x14ac:dyDescent="0.25">
      <c r="C3" s="224"/>
      <c r="F3" s="222"/>
      <c r="G3" s="222"/>
    </row>
    <row r="4" spans="1:8" ht="15" customHeight="1" x14ac:dyDescent="0.25">
      <c r="A4" s="1540" t="s">
        <v>3432</v>
      </c>
      <c r="B4" s="1540"/>
      <c r="C4" s="1540"/>
      <c r="D4" s="1540"/>
      <c r="F4" s="222"/>
      <c r="G4" s="222"/>
    </row>
    <row r="5" spans="1:8" ht="15" customHeight="1" thickBot="1" x14ac:dyDescent="0.3">
      <c r="A5" s="1481"/>
      <c r="B5" s="1481"/>
      <c r="C5" s="1481"/>
      <c r="D5" s="1481"/>
    </row>
    <row r="6" spans="1:8" ht="15" customHeight="1" thickTop="1" thickBot="1" x14ac:dyDescent="0.3">
      <c r="A6" s="225"/>
      <c r="B6" s="225"/>
      <c r="C6" s="458"/>
      <c r="D6" s="225"/>
    </row>
    <row r="7" spans="1:8" ht="50.25" customHeight="1" x14ac:dyDescent="0.25">
      <c r="A7" s="1067" t="s">
        <v>2652</v>
      </c>
      <c r="B7" s="1068" t="s">
        <v>968</v>
      </c>
      <c r="C7" s="1069" t="s">
        <v>969</v>
      </c>
      <c r="D7" s="1022" t="s">
        <v>979</v>
      </c>
    </row>
    <row r="8" spans="1:8" ht="15" customHeight="1" outlineLevel="1" x14ac:dyDescent="0.25">
      <c r="A8" s="1070" t="s">
        <v>3433</v>
      </c>
      <c r="B8" s="438" t="s">
        <v>3550</v>
      </c>
      <c r="C8" s="259" t="s">
        <v>971</v>
      </c>
      <c r="D8" s="1071">
        <f>'Príloha č.5.6.1 - J-JI STV'!J19</f>
        <v>0</v>
      </c>
      <c r="E8" s="457"/>
    </row>
    <row r="9" spans="1:8" ht="15" customHeight="1" outlineLevel="1" x14ac:dyDescent="0.25">
      <c r="A9" s="1070" t="s">
        <v>3434</v>
      </c>
      <c r="B9" s="438" t="s">
        <v>3550</v>
      </c>
      <c r="C9" s="259" t="s">
        <v>890</v>
      </c>
      <c r="D9" s="1071">
        <f>'Príloha č.5.6.2 - J-JI EZS'!J19</f>
        <v>0</v>
      </c>
      <c r="E9" s="457"/>
    </row>
    <row r="10" spans="1:8" ht="15" customHeight="1" outlineLevel="1" x14ac:dyDescent="0.25">
      <c r="A10" s="1070" t="s">
        <v>3435</v>
      </c>
      <c r="B10" s="438" t="s">
        <v>3550</v>
      </c>
      <c r="C10" s="259" t="s">
        <v>837</v>
      </c>
      <c r="D10" s="1071">
        <f>'Príloha č.5.6.3 - J-JI KD'!J39</f>
        <v>0</v>
      </c>
      <c r="E10" s="457"/>
    </row>
    <row r="11" spans="1:8" ht="15" customHeight="1" outlineLevel="1" x14ac:dyDescent="0.25">
      <c r="A11" s="1070" t="s">
        <v>3436</v>
      </c>
      <c r="B11" s="438" t="s">
        <v>3550</v>
      </c>
      <c r="C11" s="259" t="s">
        <v>3036</v>
      </c>
      <c r="D11" s="1071">
        <f>'Príloha č.5.6.4 - J-JI RNR, TU'!J21</f>
        <v>0</v>
      </c>
      <c r="E11" s="457"/>
    </row>
    <row r="12" spans="1:8" ht="15" customHeight="1" outlineLevel="1" x14ac:dyDescent="0.25">
      <c r="A12" s="1070" t="s">
        <v>3437</v>
      </c>
      <c r="B12" s="438" t="s">
        <v>3550</v>
      </c>
      <c r="C12" s="259" t="s">
        <v>3037</v>
      </c>
      <c r="D12" s="1071">
        <f>'Príloha č.5.6.5 - J-JI RS'!J10</f>
        <v>0</v>
      </c>
      <c r="E12" s="457"/>
    </row>
    <row r="13" spans="1:8" ht="15" customHeight="1" outlineLevel="1" x14ac:dyDescent="0.25">
      <c r="A13" s="1070" t="s">
        <v>3438</v>
      </c>
      <c r="B13" s="438" t="s">
        <v>3550</v>
      </c>
      <c r="C13" s="259" t="s">
        <v>3038</v>
      </c>
      <c r="D13" s="1071">
        <f>'Príloha č.5.6.6 - J-JI KV'!J25</f>
        <v>0</v>
      </c>
      <c r="E13" s="457"/>
    </row>
    <row r="14" spans="1:8" ht="15" customHeight="1" outlineLevel="1" thickBot="1" x14ac:dyDescent="0.3">
      <c r="A14" s="1072" t="s">
        <v>3439</v>
      </c>
      <c r="B14" s="1073" t="s">
        <v>3550</v>
      </c>
      <c r="C14" s="1091" t="s">
        <v>1243</v>
      </c>
      <c r="D14" s="1075">
        <f>'Príloha č.5.6.7 - J-JI LOP'!J9</f>
        <v>0</v>
      </c>
      <c r="E14" s="457"/>
    </row>
    <row r="15" spans="1:8" ht="15" customHeight="1" thickBot="1" x14ac:dyDescent="0.3">
      <c r="A15" s="226"/>
      <c r="B15" s="226"/>
      <c r="C15" s="1092" t="s">
        <v>76</v>
      </c>
      <c r="D15" s="1093">
        <f>SUM(D8:D14)</f>
        <v>0</v>
      </c>
      <c r="E15" s="227"/>
      <c r="F15" s="229"/>
    </row>
    <row r="16" spans="1:8" ht="15" customHeight="1" thickBot="1" x14ac:dyDescent="0.3">
      <c r="A16" s="226"/>
      <c r="B16" s="226"/>
      <c r="C16" s="226"/>
      <c r="D16" s="226"/>
    </row>
    <row r="17" spans="1:5" ht="15" customHeight="1" thickTop="1" x14ac:dyDescent="0.25">
      <c r="A17" s="225"/>
      <c r="B17" s="225"/>
      <c r="C17" s="225"/>
      <c r="D17" s="225"/>
      <c r="E17" s="227"/>
    </row>
    <row r="18" spans="1:5" ht="15" customHeight="1" x14ac:dyDescent="0.25">
      <c r="E18" s="230"/>
    </row>
    <row r="19" spans="1:5" ht="15" customHeight="1" x14ac:dyDescent="0.25"/>
    <row r="20" spans="1:5" ht="15" customHeight="1" x14ac:dyDescent="0.25"/>
    <row r="21" spans="1:5" ht="15" customHeight="1" x14ac:dyDescent="0.25"/>
    <row r="22" spans="1:5" ht="15" customHeight="1" x14ac:dyDescent="0.25"/>
    <row r="23" spans="1:5" ht="15" customHeight="1" x14ac:dyDescent="0.25"/>
    <row r="24" spans="1:5" ht="15" customHeight="1" x14ac:dyDescent="0.25"/>
    <row r="25" spans="1:5" ht="15" customHeight="1" x14ac:dyDescent="0.25"/>
    <row r="26" spans="1:5" ht="15" customHeight="1" x14ac:dyDescent="0.25"/>
    <row r="27" spans="1:5" ht="15" customHeight="1" x14ac:dyDescent="0.25"/>
    <row r="28" spans="1:5" ht="15" customHeight="1" x14ac:dyDescent="0.25"/>
  </sheetData>
  <sheetProtection algorithmName="SHA-512" hashValue="4Mj3pp03HKqF/7uf/DSBArukOGvDXABUuZ9qlufSG1ILyf89hCdTKbFSHdo15tBXpiVdeWizK75vHw8slpTofg==" saltValue="Q96bMtsc10EXz/XC557uYg==" spinCount="100000" sheet="1" objects="1" scenarios="1" sort="0" autoFilter="0" pivotTables="0"/>
  <mergeCells count="3">
    <mergeCell ref="A1:D1"/>
    <mergeCell ref="A2:D2"/>
    <mergeCell ref="A4:D4"/>
  </mergeCells>
  <printOptions horizontalCentered="1"/>
  <pageMargins left="0.59055118110236227" right="0.59055118110236227" top="0.59055118110236227" bottom="0.59055118110236227" header="0.19685039370078741" footer="0.19685039370078741"/>
  <pageSetup paperSize="9" scale="97" fitToHeight="0" orientation="portrait" r:id="rId1"/>
  <headerFooter>
    <oddFooter>Strana &amp;P z &amp;N</oddFooter>
  </headerFooter>
  <ignoredErrors>
    <ignoredError sqref="A8:A14" twoDigitTextYear="1"/>
  </ignoredErrors>
  <drawing r:id="rId2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6">
    <tabColor rgb="FFFF0000"/>
    <pageSetUpPr fitToPage="1"/>
  </sheetPr>
  <dimension ref="A1:Q38"/>
  <sheetViews>
    <sheetView workbookViewId="0">
      <selection activeCell="A3" sqref="A3:P3"/>
    </sheetView>
  </sheetViews>
  <sheetFormatPr defaultColWidth="9.140625" defaultRowHeight="15" x14ac:dyDescent="0.25"/>
  <cols>
    <col min="1" max="1" width="5.7109375" style="1446" customWidth="1"/>
    <col min="2" max="2" width="12.28515625" style="17" customWidth="1"/>
    <col min="3" max="3" width="18.85546875" style="17" customWidth="1"/>
    <col min="4" max="4" width="58.7109375" style="17" customWidth="1"/>
    <col min="5" max="6" width="7.7109375" style="1446" customWidth="1"/>
    <col min="7" max="14" width="5.7109375" style="1446" customWidth="1"/>
    <col min="15" max="15" width="11.7109375" style="1446" customWidth="1"/>
    <col min="16" max="16" width="15.5703125" style="1446" customWidth="1"/>
    <col min="17" max="17" width="13.7109375" style="17" customWidth="1"/>
    <col min="18" max="16384" width="9.140625" style="17"/>
  </cols>
  <sheetData>
    <row r="1" spans="1:17" ht="54" customHeight="1" x14ac:dyDescent="0.25">
      <c r="A1" s="1543"/>
      <c r="B1" s="1543"/>
      <c r="C1" s="1543"/>
      <c r="D1" s="1543"/>
      <c r="E1" s="1543"/>
      <c r="F1" s="1553" t="s">
        <v>3423</v>
      </c>
      <c r="G1" s="1544"/>
      <c r="H1" s="1544"/>
      <c r="I1" s="1544"/>
      <c r="J1" s="1544"/>
      <c r="K1" s="1544"/>
      <c r="L1" s="1544"/>
      <c r="M1" s="1544"/>
      <c r="N1" s="1544"/>
      <c r="O1" s="1544"/>
      <c r="P1" s="1544"/>
    </row>
    <row r="2" spans="1:17" ht="15.75" x14ac:dyDescent="0.25">
      <c r="A2" s="1540" t="s">
        <v>827</v>
      </c>
      <c r="B2" s="1540"/>
      <c r="C2" s="1540"/>
      <c r="D2" s="1540"/>
      <c r="E2" s="1540"/>
      <c r="F2" s="1540"/>
      <c r="G2" s="1540"/>
      <c r="H2" s="1540"/>
      <c r="I2" s="1540"/>
      <c r="J2" s="1540"/>
      <c r="K2" s="1540"/>
      <c r="L2" s="1540"/>
      <c r="M2" s="1540"/>
      <c r="N2" s="1540"/>
      <c r="O2" s="1540"/>
      <c r="P2" s="1540"/>
    </row>
    <row r="3" spans="1:17" ht="15.75" x14ac:dyDescent="0.25">
      <c r="A3" s="1540" t="s">
        <v>3035</v>
      </c>
      <c r="B3" s="1540"/>
      <c r="C3" s="1540"/>
      <c r="D3" s="1540"/>
      <c r="E3" s="1540"/>
      <c r="F3" s="1540"/>
      <c r="G3" s="1540"/>
      <c r="H3" s="1540"/>
      <c r="I3" s="1540"/>
      <c r="J3" s="1540"/>
      <c r="K3" s="1540"/>
      <c r="L3" s="1540"/>
      <c r="M3" s="1540"/>
      <c r="N3" s="1540"/>
      <c r="O3" s="1540"/>
      <c r="P3" s="1540"/>
    </row>
    <row r="4" spans="1:17" ht="15.75" x14ac:dyDescent="0.25">
      <c r="A4" s="1540" t="s">
        <v>3441</v>
      </c>
      <c r="B4" s="1540"/>
      <c r="C4" s="1540"/>
      <c r="D4" s="1540"/>
      <c r="E4" s="1540"/>
      <c r="F4" s="1540"/>
      <c r="G4" s="1540"/>
      <c r="H4" s="1540"/>
      <c r="I4" s="1540"/>
      <c r="J4" s="1540"/>
      <c r="K4" s="1540"/>
      <c r="L4" s="1540"/>
      <c r="M4" s="1540"/>
      <c r="N4" s="1540"/>
      <c r="O4" s="1540"/>
      <c r="P4" s="1540"/>
    </row>
    <row r="5" spans="1:17" ht="15.75" thickBot="1" x14ac:dyDescent="0.3">
      <c r="A5" s="1824"/>
      <c r="B5" s="1824"/>
      <c r="C5" s="1824"/>
      <c r="D5" s="1824"/>
      <c r="E5" s="1824"/>
      <c r="F5" s="1824"/>
      <c r="G5" s="1824"/>
      <c r="H5" s="1824"/>
      <c r="I5" s="1824"/>
      <c r="J5" s="1824"/>
      <c r="K5" s="1824"/>
      <c r="L5" s="1824"/>
      <c r="M5" s="1824"/>
      <c r="N5" s="1824"/>
      <c r="O5" s="1824"/>
      <c r="P5" s="1824"/>
    </row>
    <row r="6" spans="1:17" x14ac:dyDescent="0.25">
      <c r="A6" s="1816" t="s">
        <v>486</v>
      </c>
      <c r="B6" s="1819" t="s">
        <v>0</v>
      </c>
      <c r="C6" s="1819" t="s">
        <v>1</v>
      </c>
      <c r="D6" s="1819" t="s">
        <v>2</v>
      </c>
      <c r="E6" s="1816" t="s">
        <v>3</v>
      </c>
      <c r="F6" s="1816" t="s">
        <v>4</v>
      </c>
      <c r="G6" s="1819" t="s">
        <v>7</v>
      </c>
      <c r="H6" s="1819"/>
      <c r="I6" s="1819"/>
      <c r="J6" s="1819"/>
      <c r="K6" s="1819"/>
      <c r="L6" s="1819"/>
      <c r="M6" s="1819"/>
      <c r="N6" s="1819"/>
      <c r="O6" s="1816" t="s">
        <v>4411</v>
      </c>
      <c r="P6" s="1816" t="s">
        <v>4412</v>
      </c>
    </row>
    <row r="7" spans="1:17" x14ac:dyDescent="0.25">
      <c r="A7" s="1817"/>
      <c r="B7" s="1817"/>
      <c r="C7" s="1817"/>
      <c r="D7" s="1817"/>
      <c r="E7" s="1821"/>
      <c r="F7" s="1821"/>
      <c r="G7" s="1823" t="s">
        <v>5</v>
      </c>
      <c r="H7" s="1820"/>
      <c r="I7" s="1820"/>
      <c r="J7" s="1820"/>
      <c r="K7" s="1820" t="s">
        <v>6</v>
      </c>
      <c r="L7" s="1820"/>
      <c r="M7" s="1820"/>
      <c r="N7" s="720" t="s">
        <v>8</v>
      </c>
      <c r="O7" s="1821"/>
      <c r="P7" s="1821"/>
    </row>
    <row r="8" spans="1:17" ht="57.75" thickBot="1" x14ac:dyDescent="0.3">
      <c r="A8" s="1818"/>
      <c r="B8" s="1818"/>
      <c r="C8" s="1818"/>
      <c r="D8" s="1818"/>
      <c r="E8" s="1822"/>
      <c r="F8" s="1822"/>
      <c r="G8" s="1331" t="s">
        <v>9</v>
      </c>
      <c r="H8" s="1332" t="s">
        <v>10</v>
      </c>
      <c r="I8" s="1332" t="s">
        <v>11</v>
      </c>
      <c r="J8" s="1332" t="s">
        <v>12</v>
      </c>
      <c r="K8" s="1333" t="s">
        <v>27</v>
      </c>
      <c r="L8" s="1333" t="s">
        <v>13</v>
      </c>
      <c r="M8" s="1333" t="s">
        <v>14</v>
      </c>
      <c r="N8" s="1334" t="s">
        <v>15</v>
      </c>
      <c r="O8" s="1822"/>
      <c r="P8" s="1822"/>
    </row>
    <row r="9" spans="1:17" x14ac:dyDescent="0.25">
      <c r="A9" s="1095"/>
      <c r="B9" s="1660" t="s">
        <v>2529</v>
      </c>
      <c r="C9" s="1660"/>
      <c r="D9" s="1660"/>
      <c r="E9" s="1660"/>
      <c r="F9" s="1660"/>
      <c r="G9" s="1660"/>
      <c r="H9" s="1660"/>
      <c r="I9" s="1660"/>
      <c r="J9" s="1660"/>
      <c r="K9" s="1660"/>
      <c r="L9" s="1660"/>
      <c r="M9" s="1660"/>
      <c r="N9" s="1660"/>
      <c r="O9" s="1660"/>
      <c r="P9" s="1661"/>
    </row>
    <row r="10" spans="1:17" ht="26.25" thickBot="1" x14ac:dyDescent="0.3">
      <c r="A10" s="951" t="s">
        <v>487</v>
      </c>
      <c r="B10" s="374"/>
      <c r="C10" s="363" t="s">
        <v>3392</v>
      </c>
      <c r="D10" s="364" t="s">
        <v>3440</v>
      </c>
      <c r="E10" s="367">
        <v>0.25</v>
      </c>
      <c r="F10" s="365">
        <v>88</v>
      </c>
      <c r="G10" s="366"/>
      <c r="H10" s="366"/>
      <c r="I10" s="366"/>
      <c r="J10" s="366"/>
      <c r="K10" s="366"/>
      <c r="L10" s="366"/>
      <c r="M10" s="366"/>
      <c r="N10" s="366" t="s">
        <v>22</v>
      </c>
      <c r="O10" s="2"/>
      <c r="P10" s="890">
        <f t="shared" ref="P10" si="0">E10*F10*ROUND(O10, 2)</f>
        <v>0</v>
      </c>
      <c r="Q10" s="480"/>
    </row>
    <row r="11" spans="1:17" x14ac:dyDescent="0.25">
      <c r="A11" s="953"/>
      <c r="B11" s="1652" t="s">
        <v>2537</v>
      </c>
      <c r="C11" s="1652"/>
      <c r="D11" s="1652"/>
      <c r="E11" s="1652"/>
      <c r="F11" s="1652"/>
      <c r="G11" s="1652"/>
      <c r="H11" s="1652"/>
      <c r="I11" s="1652"/>
      <c r="J11" s="1652"/>
      <c r="K11" s="1652"/>
      <c r="L11" s="1652"/>
      <c r="M11" s="1652"/>
      <c r="N11" s="1652"/>
      <c r="O11" s="1652"/>
      <c r="P11" s="1653"/>
    </row>
    <row r="12" spans="1:17" ht="25.5" x14ac:dyDescent="0.25">
      <c r="A12" s="951" t="s">
        <v>488</v>
      </c>
      <c r="B12" s="374"/>
      <c r="C12" s="363" t="s">
        <v>2599</v>
      </c>
      <c r="D12" s="364" t="s">
        <v>2538</v>
      </c>
      <c r="E12" s="365">
        <v>1</v>
      </c>
      <c r="F12" s="365">
        <v>196</v>
      </c>
      <c r="G12" s="366"/>
      <c r="H12" s="366"/>
      <c r="I12" s="366"/>
      <c r="J12" s="366" t="s">
        <v>22</v>
      </c>
      <c r="K12" s="366"/>
      <c r="L12" s="366"/>
      <c r="M12" s="366"/>
      <c r="N12" s="366"/>
      <c r="O12" s="2"/>
      <c r="P12" s="890">
        <f t="shared" ref="P12:P23" si="1">E12*F12*ROUND(O12, 2)</f>
        <v>0</v>
      </c>
      <c r="Q12" s="413"/>
    </row>
    <row r="13" spans="1:17" ht="25.5" x14ac:dyDescent="0.25">
      <c r="A13" s="951" t="s">
        <v>489</v>
      </c>
      <c r="B13" s="374"/>
      <c r="C13" s="363" t="s">
        <v>2599</v>
      </c>
      <c r="D13" s="364" t="s">
        <v>2539</v>
      </c>
      <c r="E13" s="365">
        <v>1</v>
      </c>
      <c r="F13" s="365">
        <v>364</v>
      </c>
      <c r="G13" s="366"/>
      <c r="H13" s="366"/>
      <c r="I13" s="366"/>
      <c r="J13" s="366" t="s">
        <v>22</v>
      </c>
      <c r="K13" s="366"/>
      <c r="L13" s="366"/>
      <c r="M13" s="366"/>
      <c r="N13" s="366"/>
      <c r="O13" s="2"/>
      <c r="P13" s="890">
        <f t="shared" si="1"/>
        <v>0</v>
      </c>
      <c r="Q13" s="413"/>
    </row>
    <row r="14" spans="1:17" ht="25.5" x14ac:dyDescent="0.25">
      <c r="A14" s="951" t="s">
        <v>490</v>
      </c>
      <c r="B14" s="374"/>
      <c r="C14" s="363" t="s">
        <v>2599</v>
      </c>
      <c r="D14" s="364" t="s">
        <v>2540</v>
      </c>
      <c r="E14" s="365">
        <v>1</v>
      </c>
      <c r="F14" s="365">
        <v>1</v>
      </c>
      <c r="G14" s="366"/>
      <c r="H14" s="366"/>
      <c r="I14" s="366"/>
      <c r="J14" s="366" t="s">
        <v>22</v>
      </c>
      <c r="K14" s="366"/>
      <c r="L14" s="366"/>
      <c r="M14" s="366"/>
      <c r="N14" s="366"/>
      <c r="O14" s="2"/>
      <c r="P14" s="890">
        <f t="shared" si="1"/>
        <v>0</v>
      </c>
      <c r="Q14" s="413"/>
    </row>
    <row r="15" spans="1:17" ht="38.25" x14ac:dyDescent="0.25">
      <c r="A15" s="951" t="s">
        <v>491</v>
      </c>
      <c r="B15" s="374"/>
      <c r="C15" s="363" t="s">
        <v>2600</v>
      </c>
      <c r="D15" s="364" t="s">
        <v>2538</v>
      </c>
      <c r="E15" s="365">
        <v>1</v>
      </c>
      <c r="F15" s="365">
        <v>184</v>
      </c>
      <c r="G15" s="366"/>
      <c r="H15" s="366"/>
      <c r="I15" s="366"/>
      <c r="J15" s="366" t="s">
        <v>22</v>
      </c>
      <c r="K15" s="366"/>
      <c r="L15" s="366"/>
      <c r="M15" s="366"/>
      <c r="N15" s="366"/>
      <c r="O15" s="2"/>
      <c r="P15" s="890">
        <f t="shared" si="1"/>
        <v>0</v>
      </c>
      <c r="Q15" s="413"/>
    </row>
    <row r="16" spans="1:17" ht="38.25" x14ac:dyDescent="0.25">
      <c r="A16" s="951" t="s">
        <v>492</v>
      </c>
      <c r="B16" s="374"/>
      <c r="C16" s="363" t="s">
        <v>2600</v>
      </c>
      <c r="D16" s="364" t="s">
        <v>2539</v>
      </c>
      <c r="E16" s="365">
        <v>1</v>
      </c>
      <c r="F16" s="365">
        <v>204</v>
      </c>
      <c r="G16" s="366"/>
      <c r="H16" s="366"/>
      <c r="I16" s="366"/>
      <c r="J16" s="366" t="s">
        <v>22</v>
      </c>
      <c r="K16" s="366"/>
      <c r="L16" s="366"/>
      <c r="M16" s="366"/>
      <c r="N16" s="366"/>
      <c r="O16" s="2"/>
      <c r="P16" s="890">
        <f t="shared" si="1"/>
        <v>0</v>
      </c>
      <c r="Q16" s="413"/>
    </row>
    <row r="17" spans="1:17" ht="38.25" x14ac:dyDescent="0.25">
      <c r="A17" s="951" t="s">
        <v>493</v>
      </c>
      <c r="B17" s="374"/>
      <c r="C17" s="363" t="s">
        <v>2600</v>
      </c>
      <c r="D17" s="364" t="s">
        <v>2540</v>
      </c>
      <c r="E17" s="365">
        <v>1</v>
      </c>
      <c r="F17" s="365">
        <v>1</v>
      </c>
      <c r="G17" s="366"/>
      <c r="H17" s="366"/>
      <c r="I17" s="366"/>
      <c r="J17" s="366" t="s">
        <v>22</v>
      </c>
      <c r="K17" s="366"/>
      <c r="L17" s="366"/>
      <c r="M17" s="366"/>
      <c r="N17" s="366"/>
      <c r="O17" s="2"/>
      <c r="P17" s="890">
        <f t="shared" si="1"/>
        <v>0</v>
      </c>
      <c r="Q17" s="413"/>
    </row>
    <row r="18" spans="1:17" ht="38.25" x14ac:dyDescent="0.25">
      <c r="A18" s="951" t="s">
        <v>494</v>
      </c>
      <c r="B18" s="374"/>
      <c r="C18" s="363" t="s">
        <v>2601</v>
      </c>
      <c r="D18" s="364" t="s">
        <v>2538</v>
      </c>
      <c r="E18" s="365">
        <v>1</v>
      </c>
      <c r="F18" s="365">
        <v>108</v>
      </c>
      <c r="G18" s="366"/>
      <c r="H18" s="366"/>
      <c r="I18" s="366"/>
      <c r="J18" s="366" t="s">
        <v>22</v>
      </c>
      <c r="K18" s="366"/>
      <c r="L18" s="366"/>
      <c r="M18" s="366"/>
      <c r="N18" s="366"/>
      <c r="O18" s="2"/>
      <c r="P18" s="890">
        <f t="shared" si="1"/>
        <v>0</v>
      </c>
      <c r="Q18" s="413"/>
    </row>
    <row r="19" spans="1:17" ht="38.25" x14ac:dyDescent="0.25">
      <c r="A19" s="951" t="s">
        <v>495</v>
      </c>
      <c r="B19" s="374"/>
      <c r="C19" s="363" t="s">
        <v>2601</v>
      </c>
      <c r="D19" s="364" t="s">
        <v>2539</v>
      </c>
      <c r="E19" s="365">
        <v>1</v>
      </c>
      <c r="F19" s="365">
        <v>120</v>
      </c>
      <c r="G19" s="366"/>
      <c r="H19" s="366"/>
      <c r="I19" s="366"/>
      <c r="J19" s="366" t="s">
        <v>22</v>
      </c>
      <c r="K19" s="366"/>
      <c r="L19" s="366"/>
      <c r="M19" s="366"/>
      <c r="N19" s="366"/>
      <c r="O19" s="2"/>
      <c r="P19" s="890">
        <f t="shared" si="1"/>
        <v>0</v>
      </c>
      <c r="Q19" s="413"/>
    </row>
    <row r="20" spans="1:17" ht="38.25" x14ac:dyDescent="0.25">
      <c r="A20" s="951" t="s">
        <v>496</v>
      </c>
      <c r="B20" s="374"/>
      <c r="C20" s="363" t="s">
        <v>2601</v>
      </c>
      <c r="D20" s="364" t="s">
        <v>2540</v>
      </c>
      <c r="E20" s="365">
        <v>1</v>
      </c>
      <c r="F20" s="365">
        <v>1</v>
      </c>
      <c r="G20" s="366"/>
      <c r="H20" s="366"/>
      <c r="I20" s="366"/>
      <c r="J20" s="366" t="s">
        <v>22</v>
      </c>
      <c r="K20" s="366"/>
      <c r="L20" s="366"/>
      <c r="M20" s="366"/>
      <c r="N20" s="366"/>
      <c r="O20" s="2"/>
      <c r="P20" s="890">
        <f t="shared" si="1"/>
        <v>0</v>
      </c>
      <c r="Q20" s="413"/>
    </row>
    <row r="21" spans="1:17" ht="38.25" x14ac:dyDescent="0.25">
      <c r="A21" s="951" t="s">
        <v>497</v>
      </c>
      <c r="B21" s="374"/>
      <c r="C21" s="363" t="s">
        <v>2602</v>
      </c>
      <c r="D21" s="364" t="s">
        <v>2538</v>
      </c>
      <c r="E21" s="365">
        <v>1</v>
      </c>
      <c r="F21" s="365">
        <v>172</v>
      </c>
      <c r="G21" s="366"/>
      <c r="H21" s="366"/>
      <c r="I21" s="366"/>
      <c r="J21" s="366" t="s">
        <v>22</v>
      </c>
      <c r="K21" s="366"/>
      <c r="L21" s="366"/>
      <c r="M21" s="366"/>
      <c r="N21" s="366"/>
      <c r="O21" s="2"/>
      <c r="P21" s="890">
        <f t="shared" si="1"/>
        <v>0</v>
      </c>
      <c r="Q21" s="413"/>
    </row>
    <row r="22" spans="1:17" ht="38.25" x14ac:dyDescent="0.25">
      <c r="A22" s="951" t="s">
        <v>498</v>
      </c>
      <c r="B22" s="374"/>
      <c r="C22" s="363" t="s">
        <v>2602</v>
      </c>
      <c r="D22" s="364" t="s">
        <v>2539</v>
      </c>
      <c r="E22" s="365">
        <v>1</v>
      </c>
      <c r="F22" s="365">
        <v>288</v>
      </c>
      <c r="G22" s="366"/>
      <c r="H22" s="366"/>
      <c r="I22" s="366"/>
      <c r="J22" s="366" t="s">
        <v>22</v>
      </c>
      <c r="K22" s="366"/>
      <c r="L22" s="366"/>
      <c r="M22" s="366"/>
      <c r="N22" s="366"/>
      <c r="O22" s="2"/>
      <c r="P22" s="890">
        <f t="shared" si="1"/>
        <v>0</v>
      </c>
      <c r="Q22" s="413"/>
    </row>
    <row r="23" spans="1:17" ht="39" thickBot="1" x14ac:dyDescent="0.3">
      <c r="A23" s="951" t="s">
        <v>499</v>
      </c>
      <c r="B23" s="375"/>
      <c r="C23" s="370" t="s">
        <v>2602</v>
      </c>
      <c r="D23" s="370" t="s">
        <v>2540</v>
      </c>
      <c r="E23" s="372">
        <v>1</v>
      </c>
      <c r="F23" s="372">
        <v>1</v>
      </c>
      <c r="G23" s="373"/>
      <c r="H23" s="373"/>
      <c r="I23" s="373"/>
      <c r="J23" s="373" t="s">
        <v>22</v>
      </c>
      <c r="K23" s="373"/>
      <c r="L23" s="373"/>
      <c r="M23" s="373"/>
      <c r="N23" s="373"/>
      <c r="O23" s="2"/>
      <c r="P23" s="890">
        <f t="shared" si="1"/>
        <v>0</v>
      </c>
      <c r="Q23" s="413"/>
    </row>
    <row r="24" spans="1:17" x14ac:dyDescent="0.25">
      <c r="A24" s="953"/>
      <c r="B24" s="1652" t="s">
        <v>2541</v>
      </c>
      <c r="C24" s="1652"/>
      <c r="D24" s="1652"/>
      <c r="E24" s="1652"/>
      <c r="F24" s="1652"/>
      <c r="G24" s="1652"/>
      <c r="H24" s="1652"/>
      <c r="I24" s="1652"/>
      <c r="J24" s="1652"/>
      <c r="K24" s="1652"/>
      <c r="L24" s="1652"/>
      <c r="M24" s="1652"/>
      <c r="N24" s="1652"/>
      <c r="O24" s="1652"/>
      <c r="P24" s="1653"/>
      <c r="Q24" s="413"/>
    </row>
    <row r="25" spans="1:17" x14ac:dyDescent="0.25">
      <c r="A25" s="951" t="s">
        <v>500</v>
      </c>
      <c r="B25" s="1810" t="s">
        <v>2536</v>
      </c>
      <c r="C25" s="1813" t="s">
        <v>2543</v>
      </c>
      <c r="D25" s="337" t="s">
        <v>235</v>
      </c>
      <c r="E25" s="365">
        <v>2</v>
      </c>
      <c r="F25" s="365">
        <v>47</v>
      </c>
      <c r="G25" s="366"/>
      <c r="H25" s="366"/>
      <c r="I25" s="366"/>
      <c r="J25" s="366"/>
      <c r="K25" s="366"/>
      <c r="L25" s="366" t="s">
        <v>22</v>
      </c>
      <c r="M25" s="366" t="s">
        <v>22</v>
      </c>
      <c r="N25" s="366"/>
      <c r="O25" s="2"/>
      <c r="P25" s="890">
        <f>E25*F25*ROUND(O25, 2)</f>
        <v>0</v>
      </c>
      <c r="Q25" s="413"/>
    </row>
    <row r="26" spans="1:17" x14ac:dyDescent="0.25">
      <c r="A26" s="951" t="s">
        <v>501</v>
      </c>
      <c r="B26" s="1811"/>
      <c r="C26" s="1814"/>
      <c r="D26" s="364" t="s">
        <v>236</v>
      </c>
      <c r="E26" s="365">
        <v>2</v>
      </c>
      <c r="F26" s="365">
        <v>47</v>
      </c>
      <c r="G26" s="366"/>
      <c r="H26" s="366"/>
      <c r="I26" s="366"/>
      <c r="J26" s="366"/>
      <c r="K26" s="366"/>
      <c r="L26" s="366" t="s">
        <v>22</v>
      </c>
      <c r="M26" s="366" t="s">
        <v>22</v>
      </c>
      <c r="N26" s="366"/>
      <c r="O26" s="2"/>
      <c r="P26" s="890">
        <f>E26*F26*ROUND(O26, 2)</f>
        <v>0</v>
      </c>
      <c r="Q26" s="413"/>
    </row>
    <row r="27" spans="1:17" x14ac:dyDescent="0.25">
      <c r="A27" s="951" t="s">
        <v>502</v>
      </c>
      <c r="B27" s="1811"/>
      <c r="C27" s="1814"/>
      <c r="D27" s="364" t="s">
        <v>382</v>
      </c>
      <c r="E27" s="365">
        <v>1</v>
      </c>
      <c r="F27" s="365">
        <v>47</v>
      </c>
      <c r="G27" s="366"/>
      <c r="H27" s="366"/>
      <c r="I27" s="366"/>
      <c r="J27" s="366"/>
      <c r="K27" s="366"/>
      <c r="L27" s="366" t="s">
        <v>22</v>
      </c>
      <c r="M27" s="366"/>
      <c r="N27" s="366"/>
      <c r="O27" s="2"/>
      <c r="P27" s="890">
        <f>E27*F27*ROUND(O27, 2)</f>
        <v>0</v>
      </c>
      <c r="Q27" s="413"/>
    </row>
    <row r="28" spans="1:17" ht="15.75" thickBot="1" x14ac:dyDescent="0.3">
      <c r="A28" s="1096" t="s">
        <v>503</v>
      </c>
      <c r="B28" s="1812"/>
      <c r="C28" s="1814"/>
      <c r="D28" s="1477" t="s">
        <v>208</v>
      </c>
      <c r="E28" s="397">
        <v>2</v>
      </c>
      <c r="F28" s="397">
        <v>47</v>
      </c>
      <c r="G28" s="398"/>
      <c r="H28" s="398"/>
      <c r="I28" s="398"/>
      <c r="J28" s="398"/>
      <c r="K28" s="398"/>
      <c r="L28" s="398" t="s">
        <v>22</v>
      </c>
      <c r="M28" s="398" t="s">
        <v>22</v>
      </c>
      <c r="N28" s="398"/>
      <c r="O28" s="2"/>
      <c r="P28" s="956">
        <f>E28*F28*ROUND(O28, 2)</f>
        <v>0</v>
      </c>
      <c r="Q28" s="413"/>
    </row>
    <row r="29" spans="1:17" x14ac:dyDescent="0.25">
      <c r="A29" s="953"/>
      <c r="B29" s="1652" t="s">
        <v>2586</v>
      </c>
      <c r="C29" s="1652"/>
      <c r="D29" s="1652"/>
      <c r="E29" s="1652"/>
      <c r="F29" s="1652"/>
      <c r="G29" s="1652"/>
      <c r="H29" s="1652"/>
      <c r="I29" s="1652"/>
      <c r="J29" s="1652"/>
      <c r="K29" s="1652"/>
      <c r="L29" s="1652"/>
      <c r="M29" s="1652"/>
      <c r="N29" s="1652"/>
      <c r="O29" s="1652"/>
      <c r="P29" s="1653"/>
      <c r="Q29" s="413"/>
    </row>
    <row r="30" spans="1:17" ht="15.75" thickBot="1" x14ac:dyDescent="0.3">
      <c r="A30" s="951" t="s">
        <v>504</v>
      </c>
      <c r="B30" s="374"/>
      <c r="C30" s="363" t="s">
        <v>406</v>
      </c>
      <c r="D30" s="364" t="s">
        <v>407</v>
      </c>
      <c r="E30" s="365">
        <v>1</v>
      </c>
      <c r="F30" s="365">
        <v>1</v>
      </c>
      <c r="G30" s="366"/>
      <c r="H30" s="366"/>
      <c r="I30" s="366"/>
      <c r="J30" s="366"/>
      <c r="K30" s="366"/>
      <c r="L30" s="366"/>
      <c r="M30" s="366" t="s">
        <v>22</v>
      </c>
      <c r="N30" s="366"/>
      <c r="O30" s="2"/>
      <c r="P30" s="890">
        <f>E30*F30*ROUND(O30, 2)</f>
        <v>0</v>
      </c>
      <c r="Q30" s="413"/>
    </row>
    <row r="31" spans="1:17" x14ac:dyDescent="0.25">
      <c r="A31" s="953"/>
      <c r="B31" s="1652" t="s">
        <v>2587</v>
      </c>
      <c r="C31" s="1652"/>
      <c r="D31" s="1652"/>
      <c r="E31" s="1652"/>
      <c r="F31" s="1652"/>
      <c r="G31" s="1652"/>
      <c r="H31" s="1652"/>
      <c r="I31" s="1652"/>
      <c r="J31" s="1652"/>
      <c r="K31" s="1652"/>
      <c r="L31" s="1652"/>
      <c r="M31" s="1652"/>
      <c r="N31" s="1652"/>
      <c r="O31" s="1652"/>
      <c r="P31" s="1653"/>
      <c r="Q31" s="413"/>
    </row>
    <row r="32" spans="1:17" ht="15.75" thickBot="1" x14ac:dyDescent="0.3">
      <c r="A32" s="954" t="s">
        <v>505</v>
      </c>
      <c r="B32" s="1097"/>
      <c r="C32" s="370" t="s">
        <v>2588</v>
      </c>
      <c r="D32" s="371" t="s">
        <v>836</v>
      </c>
      <c r="E32" s="372">
        <v>2</v>
      </c>
      <c r="F32" s="372">
        <v>1</v>
      </c>
      <c r="G32" s="373"/>
      <c r="H32" s="373"/>
      <c r="I32" s="373"/>
      <c r="J32" s="373"/>
      <c r="K32" s="373"/>
      <c r="L32" s="373" t="s">
        <v>22</v>
      </c>
      <c r="M32" s="373" t="s">
        <v>22</v>
      </c>
      <c r="N32" s="373"/>
      <c r="O32" s="911"/>
      <c r="P32" s="918">
        <f>E32*F32*ROUND(O32, 2)</f>
        <v>0</v>
      </c>
      <c r="Q32" s="413"/>
    </row>
    <row r="33" spans="1:17" ht="15" customHeight="1" thickBot="1" x14ac:dyDescent="0.3">
      <c r="A33" s="376"/>
      <c r="B33" s="377"/>
      <c r="C33" s="1478"/>
      <c r="D33" s="1478"/>
      <c r="E33" s="378"/>
      <c r="F33" s="378"/>
      <c r="G33" s="379"/>
      <c r="H33" s="379"/>
      <c r="I33" s="379"/>
      <c r="J33" s="379"/>
      <c r="K33" s="379"/>
      <c r="L33" s="379"/>
      <c r="M33" s="379"/>
      <c r="N33" s="379"/>
      <c r="O33" s="573" t="s">
        <v>76</v>
      </c>
      <c r="P33" s="574">
        <f>SUM(P10,P12:P23,P25:P28,P30,P32)</f>
        <v>0</v>
      </c>
      <c r="Q33" s="413"/>
    </row>
    <row r="34" spans="1:17" ht="117" customHeight="1" x14ac:dyDescent="0.25">
      <c r="A34" s="85" t="s">
        <v>2543</v>
      </c>
      <c r="B34" s="1815" t="s">
        <v>2542</v>
      </c>
      <c r="C34" s="1815"/>
      <c r="D34" s="1815"/>
    </row>
    <row r="35" spans="1:17" x14ac:dyDescent="0.25">
      <c r="B35" s="380"/>
    </row>
    <row r="36" spans="1:17" x14ac:dyDescent="0.25">
      <c r="B36" s="380"/>
    </row>
    <row r="37" spans="1:17" x14ac:dyDescent="0.25">
      <c r="B37" s="380"/>
    </row>
    <row r="38" spans="1:17" x14ac:dyDescent="0.25">
      <c r="B38" s="84"/>
    </row>
  </sheetData>
  <sheetProtection algorithmName="SHA-512" hashValue="kX01nzQiYTPZ9t0MJnwQab5diK/bM0qELJeUoHIwuddavSkXHKz+I4LnKAccaONx/TaqHc/mWbHxzTDC+1s9xg==" saltValue="gbuiC95LMHZFzmc6MeDxsQ==" spinCount="100000" sheet="1" objects="1" scenarios="1" sort="0" autoFilter="0" pivotTables="0"/>
  <mergeCells count="25">
    <mergeCell ref="B11:P11"/>
    <mergeCell ref="F6:F8"/>
    <mergeCell ref="B9:P9"/>
    <mergeCell ref="G7:J7"/>
    <mergeCell ref="A1:E1"/>
    <mergeCell ref="F1:P1"/>
    <mergeCell ref="A2:P2"/>
    <mergeCell ref="A4:P4"/>
    <mergeCell ref="A5:P5"/>
    <mergeCell ref="B25:B28"/>
    <mergeCell ref="A3:P3"/>
    <mergeCell ref="B24:P24"/>
    <mergeCell ref="C25:C28"/>
    <mergeCell ref="B34:D34"/>
    <mergeCell ref="A6:A8"/>
    <mergeCell ref="B6:B8"/>
    <mergeCell ref="C6:C8"/>
    <mergeCell ref="D6:D8"/>
    <mergeCell ref="B29:P29"/>
    <mergeCell ref="B31:P31"/>
    <mergeCell ref="G6:N6"/>
    <mergeCell ref="K7:M7"/>
    <mergeCell ref="E6:E8"/>
    <mergeCell ref="O6:O8"/>
    <mergeCell ref="P6:P8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5" fitToHeight="0" orientation="landscape" horizontalDpi="4294967295" verticalDpi="4294967295" r:id="rId1"/>
  <headerFooter>
    <oddFooter>Strana &amp;P z &amp;N</oddFooter>
  </headerFooter>
  <drawing r:id="rId2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7">
    <tabColor rgb="FF0070C0"/>
    <pageSetUpPr fitToPage="1"/>
  </sheetPr>
  <dimension ref="A1:F33"/>
  <sheetViews>
    <sheetView workbookViewId="0">
      <selection activeCell="A3" sqref="A3"/>
    </sheetView>
  </sheetViews>
  <sheetFormatPr defaultColWidth="9.140625" defaultRowHeight="15" outlineLevelRow="1" x14ac:dyDescent="0.25"/>
  <cols>
    <col min="1" max="2" width="8.7109375" style="103" customWidth="1"/>
    <col min="3" max="3" width="56.7109375" style="103" customWidth="1"/>
    <col min="4" max="4" width="20.7109375" style="103" customWidth="1"/>
    <col min="5" max="5" width="9.140625" style="103"/>
    <col min="6" max="6" width="11.85546875" style="103" bestFit="1" customWidth="1"/>
    <col min="7" max="16384" width="9.140625" style="103"/>
  </cols>
  <sheetData>
    <row r="1" spans="1:4" ht="54" customHeight="1" x14ac:dyDescent="0.25">
      <c r="A1" s="1741"/>
      <c r="B1" s="1741"/>
      <c r="C1" s="1741"/>
      <c r="D1" s="1741"/>
    </row>
    <row r="2" spans="1:4" ht="15.75" customHeight="1" x14ac:dyDescent="0.25">
      <c r="A2" s="1540" t="s">
        <v>3039</v>
      </c>
      <c r="B2" s="1540"/>
      <c r="C2" s="1540"/>
      <c r="D2" s="1540"/>
    </row>
    <row r="3" spans="1:4" ht="15" customHeight="1" x14ac:dyDescent="0.25"/>
    <row r="4" spans="1:4" s="425" customFormat="1" ht="15.75" customHeight="1" x14ac:dyDescent="0.25">
      <c r="A4" s="424" t="s">
        <v>2630</v>
      </c>
      <c r="B4" s="424"/>
    </row>
    <row r="5" spans="1:4" ht="15" customHeight="1" thickBot="1" x14ac:dyDescent="0.3">
      <c r="C5" s="79"/>
    </row>
    <row r="6" spans="1:4" ht="15" customHeight="1" thickTop="1" thickBot="1" x14ac:dyDescent="0.3">
      <c r="A6" s="129"/>
      <c r="B6" s="129"/>
      <c r="C6" s="129"/>
      <c r="D6" s="129"/>
    </row>
    <row r="7" spans="1:4" ht="30" customHeight="1" thickBot="1" x14ac:dyDescent="0.3">
      <c r="A7" s="445"/>
      <c r="B7" s="445"/>
      <c r="C7" s="445"/>
      <c r="D7" s="446" t="s">
        <v>979</v>
      </c>
    </row>
    <row r="8" spans="1:4" ht="39.950000000000003" customHeight="1" x14ac:dyDescent="0.25">
      <c r="A8" s="430" t="s">
        <v>2652</v>
      </c>
      <c r="B8" s="1480" t="s">
        <v>1307</v>
      </c>
      <c r="C8" s="132" t="s">
        <v>2066</v>
      </c>
      <c r="D8" s="447">
        <f>SUM(D9:D15)</f>
        <v>0</v>
      </c>
    </row>
    <row r="9" spans="1:4" ht="15" customHeight="1" outlineLevel="1" x14ac:dyDescent="0.25">
      <c r="A9" s="431" t="s">
        <v>2665</v>
      </c>
      <c r="B9" s="427"/>
      <c r="C9" s="439" t="s">
        <v>2783</v>
      </c>
      <c r="D9" s="260">
        <f>'Príloha č.5.1 - Sumár LM-V'!D15</f>
        <v>0</v>
      </c>
    </row>
    <row r="10" spans="1:4" ht="15" customHeight="1" outlineLevel="1" x14ac:dyDescent="0.25">
      <c r="A10" s="431" t="s">
        <v>2666</v>
      </c>
      <c r="B10" s="427"/>
      <c r="C10" s="439" t="s">
        <v>862</v>
      </c>
      <c r="D10" s="260">
        <f>'Príloha č.5.2 - Sumár V-M'!D13</f>
        <v>0</v>
      </c>
    </row>
    <row r="11" spans="1:4" ht="15" customHeight="1" outlineLevel="1" x14ac:dyDescent="0.25">
      <c r="A11" s="431" t="s">
        <v>2667</v>
      </c>
      <c r="B11" s="427"/>
      <c r="C11" s="319" t="s">
        <v>2750</v>
      </c>
      <c r="D11" s="260">
        <f>'Príloha č.5.3 - Sumár M-JI'!D14</f>
        <v>0</v>
      </c>
    </row>
    <row r="12" spans="1:4" ht="15" customHeight="1" outlineLevel="1" x14ac:dyDescent="0.25">
      <c r="A12" s="431" t="s">
        <v>2668</v>
      </c>
      <c r="B12" s="427"/>
      <c r="C12" s="319" t="s">
        <v>2751</v>
      </c>
      <c r="D12" s="260">
        <f>'Príloha č.5.4 - Sumár M-JII'!D14</f>
        <v>0</v>
      </c>
    </row>
    <row r="13" spans="1:4" ht="15" customHeight="1" outlineLevel="1" x14ac:dyDescent="0.25">
      <c r="A13" s="431" t="s">
        <v>2669</v>
      </c>
      <c r="B13" s="440"/>
      <c r="C13" s="319" t="s">
        <v>2752</v>
      </c>
      <c r="D13" s="260">
        <f>'Príloha č.5.5 - Sumár M-JIII'!D14</f>
        <v>0</v>
      </c>
    </row>
    <row r="14" spans="1:4" ht="15" customHeight="1" outlineLevel="1" x14ac:dyDescent="0.25">
      <c r="A14" s="460" t="s">
        <v>3024</v>
      </c>
      <c r="B14" s="461"/>
      <c r="C14" s="462" t="s">
        <v>3034</v>
      </c>
      <c r="D14" s="463">
        <f>'Príloha č.5.6 - Sumár J-JI'!D15</f>
        <v>0</v>
      </c>
    </row>
    <row r="15" spans="1:4" ht="30" customHeight="1" outlineLevel="1" thickBot="1" x14ac:dyDescent="0.3">
      <c r="A15" s="432" t="s">
        <v>3025</v>
      </c>
      <c r="B15" s="428"/>
      <c r="C15" s="482" t="s">
        <v>3424</v>
      </c>
      <c r="D15" s="483">
        <f>'Príl. č.5.7 - ISD stavebná časť'!P33</f>
        <v>0</v>
      </c>
    </row>
    <row r="16" spans="1:4" ht="15" customHeight="1" thickBot="1" x14ac:dyDescent="0.3">
      <c r="A16" s="101"/>
      <c r="B16" s="101"/>
      <c r="C16" s="101"/>
      <c r="D16" s="101"/>
    </row>
    <row r="17" spans="1:6" ht="15" customHeight="1" thickTop="1" thickBot="1" x14ac:dyDescent="0.3">
      <c r="A17" s="444"/>
      <c r="B17" s="444"/>
      <c r="C17" s="444"/>
      <c r="D17" s="444"/>
    </row>
    <row r="18" spans="1:6" s="262" customFormat="1" ht="15" customHeight="1" thickBot="1" x14ac:dyDescent="0.3">
      <c r="A18" s="1828" t="s">
        <v>1308</v>
      </c>
      <c r="B18" s="1826"/>
      <c r="C18" s="1827"/>
      <c r="D18" s="261">
        <f>D8</f>
        <v>0</v>
      </c>
    </row>
    <row r="19" spans="1:6" ht="15" customHeight="1" thickBot="1" x14ac:dyDescent="0.3">
      <c r="C19" s="263"/>
      <c r="D19" s="264"/>
      <c r="F19" s="422"/>
    </row>
    <row r="20" spans="1:6" s="262" customFormat="1" ht="30" customHeight="1" thickBot="1" x14ac:dyDescent="0.3">
      <c r="A20" s="1829" t="s">
        <v>3639</v>
      </c>
      <c r="B20" s="1830"/>
      <c r="C20" s="1831"/>
      <c r="D20" s="426">
        <f>D18*4</f>
        <v>0</v>
      </c>
      <c r="F20" s="421"/>
    </row>
    <row r="21" spans="1:6" s="262" customFormat="1" ht="15" customHeight="1" thickBot="1" x14ac:dyDescent="0.3">
      <c r="A21" s="1832" t="s">
        <v>458</v>
      </c>
      <c r="B21" s="1833"/>
      <c r="C21" s="1834"/>
      <c r="D21" s="265">
        <f>ROUND(D20*0.2, 2)</f>
        <v>0</v>
      </c>
    </row>
    <row r="22" spans="1:6" s="262" customFormat="1" ht="15" customHeight="1" thickBot="1" x14ac:dyDescent="0.3">
      <c r="A22" s="1825" t="s">
        <v>3646</v>
      </c>
      <c r="B22" s="1826"/>
      <c r="C22" s="1827"/>
      <c r="D22" s="265">
        <f>D21+D20</f>
        <v>0</v>
      </c>
      <c r="F22" s="421"/>
    </row>
    <row r="23" spans="1:6" ht="15" customHeight="1" x14ac:dyDescent="0.25">
      <c r="F23" s="422"/>
    </row>
    <row r="24" spans="1:6" ht="15" customHeight="1" x14ac:dyDescent="0.25"/>
    <row r="25" spans="1:6" ht="15" customHeight="1" x14ac:dyDescent="0.25"/>
    <row r="26" spans="1:6" ht="15" customHeight="1" x14ac:dyDescent="0.25"/>
    <row r="27" spans="1:6" ht="15" customHeight="1" x14ac:dyDescent="0.25"/>
    <row r="28" spans="1:6" ht="15" customHeight="1" x14ac:dyDescent="0.25"/>
    <row r="29" spans="1:6" ht="15" customHeight="1" x14ac:dyDescent="0.25"/>
    <row r="30" spans="1:6" ht="15" customHeight="1" x14ac:dyDescent="0.25"/>
    <row r="31" spans="1:6" ht="15" customHeight="1" x14ac:dyDescent="0.25"/>
    <row r="32" spans="1:6" ht="15" customHeight="1" x14ac:dyDescent="0.25"/>
    <row r="33" ht="15" customHeight="1" x14ac:dyDescent="0.25"/>
  </sheetData>
  <sheetProtection algorithmName="SHA-512" hashValue="qpjqXVqZj5KYBQSHVKMAoYXE8EA9Uq6mqmrpa05tun+K8aszOC3p6+mMm3Q9Mlqb9ABv4N6LZDwOXxBCwYpB2Q==" saltValue="CGiJXVccYNSj0T76CvLUfg==" spinCount="100000" sheet="1" objects="1" scenarios="1" sort="0" autoFilter="0" pivotTables="0"/>
  <mergeCells count="6">
    <mergeCell ref="A22:C22"/>
    <mergeCell ref="A1:D1"/>
    <mergeCell ref="A2:D2"/>
    <mergeCell ref="A18:C18"/>
    <mergeCell ref="A20:C20"/>
    <mergeCell ref="A21:C21"/>
  </mergeCells>
  <printOptions horizontalCentered="1"/>
  <pageMargins left="0.59055118110236227" right="0.59055118110236227" top="0.59055118110236227" bottom="0.59055118110236227" header="0.19685039370078741" footer="0.19685039370078741"/>
  <pageSetup paperSize="9" scale="95" fitToHeight="0" orientation="portrait" r:id="rId1"/>
  <headerFooter>
    <oddFooter>Strana &amp;P z &amp;N</oddFooter>
  </headerFooter>
  <drawing r:id="rId2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8">
    <tabColor rgb="FFFFFF00"/>
    <pageSetUpPr fitToPage="1"/>
  </sheetPr>
  <dimension ref="A1:J17"/>
  <sheetViews>
    <sheetView workbookViewId="0">
      <selection activeCell="A3" sqref="A3:I3"/>
    </sheetView>
  </sheetViews>
  <sheetFormatPr defaultColWidth="9.140625" defaultRowHeight="15" x14ac:dyDescent="0.25"/>
  <cols>
    <col min="1" max="1" width="5.7109375" style="1446" customWidth="1"/>
    <col min="2" max="2" width="42.7109375" style="17" customWidth="1"/>
    <col min="3" max="3" width="16.7109375" style="17" customWidth="1"/>
    <col min="4" max="4" width="24.7109375" style="17" customWidth="1"/>
    <col min="5" max="5" width="16.7109375" style="17" customWidth="1"/>
    <col min="6" max="6" width="24.7109375" style="17" customWidth="1"/>
    <col min="7" max="7" width="12.7109375" style="1446" customWidth="1"/>
    <col min="8" max="8" width="16.7109375" style="1446" customWidth="1"/>
    <col min="9" max="9" width="18.7109375" style="1446" customWidth="1"/>
    <col min="10" max="16384" width="9.140625" style="17"/>
  </cols>
  <sheetData>
    <row r="1" spans="1:10" ht="54" customHeight="1" x14ac:dyDescent="0.25">
      <c r="A1" s="1543"/>
      <c r="B1" s="1543"/>
      <c r="C1" s="1543"/>
      <c r="D1" s="1543"/>
      <c r="E1" s="1543"/>
      <c r="F1" s="1543"/>
      <c r="G1" s="1544" t="s">
        <v>2682</v>
      </c>
      <c r="H1" s="1544"/>
      <c r="I1" s="1544"/>
    </row>
    <row r="2" spans="1:10" ht="15.75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</row>
    <row r="3" spans="1:10" ht="15.75" x14ac:dyDescent="0.25">
      <c r="A3" s="1540" t="s">
        <v>1309</v>
      </c>
      <c r="B3" s="1540"/>
      <c r="C3" s="1540"/>
      <c r="D3" s="1540"/>
      <c r="E3" s="1540"/>
      <c r="F3" s="1540"/>
      <c r="G3" s="1540"/>
      <c r="H3" s="1540"/>
      <c r="I3" s="1540"/>
    </row>
    <row r="4" spans="1:10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</row>
    <row r="5" spans="1:10" ht="30" customHeight="1" thickBot="1" x14ac:dyDescent="0.3">
      <c r="A5" s="1514" t="s">
        <v>486</v>
      </c>
      <c r="B5" s="1541" t="s">
        <v>0</v>
      </c>
      <c r="C5" s="1837" t="s">
        <v>1310</v>
      </c>
      <c r="D5" s="1838"/>
      <c r="E5" s="1837" t="s">
        <v>1311</v>
      </c>
      <c r="F5" s="1838"/>
      <c r="G5" s="1514" t="s">
        <v>1312</v>
      </c>
      <c r="H5" s="1514" t="s">
        <v>4413</v>
      </c>
      <c r="I5" s="1514" t="s">
        <v>4414</v>
      </c>
    </row>
    <row r="6" spans="1:10" ht="30" customHeight="1" thickBot="1" x14ac:dyDescent="0.3">
      <c r="A6" s="1542"/>
      <c r="B6" s="1542"/>
      <c r="C6" s="1445" t="s">
        <v>1313</v>
      </c>
      <c r="D6" s="1445" t="s">
        <v>1314</v>
      </c>
      <c r="E6" s="1445" t="s">
        <v>1313</v>
      </c>
      <c r="F6" s="1445" t="s">
        <v>1314</v>
      </c>
      <c r="G6" s="1515"/>
      <c r="H6" s="1515"/>
      <c r="I6" s="1515"/>
    </row>
    <row r="7" spans="1:10" s="76" customFormat="1" x14ac:dyDescent="0.25">
      <c r="A7" s="1200" t="s">
        <v>487</v>
      </c>
      <c r="B7" s="1201" t="s">
        <v>1315</v>
      </c>
      <c r="C7" s="1201" t="s">
        <v>1316</v>
      </c>
      <c r="D7" s="1201" t="s">
        <v>1317</v>
      </c>
      <c r="E7" s="1202"/>
      <c r="F7" s="1202"/>
      <c r="G7" s="1203">
        <v>3</v>
      </c>
      <c r="H7" s="1204"/>
      <c r="I7" s="1205">
        <f t="shared" ref="I7:I13" si="0">G7*ROUND(H7, 2)</f>
        <v>0</v>
      </c>
      <c r="J7" s="412"/>
    </row>
    <row r="8" spans="1:10" s="76" customFormat="1" x14ac:dyDescent="0.25">
      <c r="A8" s="1100" t="s">
        <v>488</v>
      </c>
      <c r="B8" s="46" t="s">
        <v>1318</v>
      </c>
      <c r="C8" s="46" t="s">
        <v>1319</v>
      </c>
      <c r="D8" s="46" t="s">
        <v>1320</v>
      </c>
      <c r="E8" s="588"/>
      <c r="F8" s="588"/>
      <c r="G8" s="28">
        <v>3</v>
      </c>
      <c r="H8" s="5"/>
      <c r="I8" s="1101">
        <f t="shared" si="0"/>
        <v>0</v>
      </c>
      <c r="J8" s="412"/>
    </row>
    <row r="9" spans="1:10" s="76" customFormat="1" x14ac:dyDescent="0.25">
      <c r="A9" s="858" t="s">
        <v>489</v>
      </c>
      <c r="B9" s="46" t="s">
        <v>1318</v>
      </c>
      <c r="C9" s="46" t="s">
        <v>1319</v>
      </c>
      <c r="D9" s="46" t="s">
        <v>1321</v>
      </c>
      <c r="E9" s="588"/>
      <c r="F9" s="588"/>
      <c r="G9" s="28">
        <v>3</v>
      </c>
      <c r="H9" s="5"/>
      <c r="I9" s="1101">
        <f t="shared" si="0"/>
        <v>0</v>
      </c>
      <c r="J9" s="412"/>
    </row>
    <row r="10" spans="1:10" s="76" customFormat="1" x14ac:dyDescent="0.25">
      <c r="A10" s="858" t="s">
        <v>490</v>
      </c>
      <c r="B10" s="46" t="s">
        <v>1322</v>
      </c>
      <c r="C10" s="46" t="s">
        <v>1319</v>
      </c>
      <c r="D10" s="46" t="s">
        <v>1323</v>
      </c>
      <c r="E10" s="588"/>
      <c r="F10" s="588"/>
      <c r="G10" s="28">
        <v>2</v>
      </c>
      <c r="H10" s="5"/>
      <c r="I10" s="1101">
        <f t="shared" si="0"/>
        <v>0</v>
      </c>
      <c r="J10" s="412"/>
    </row>
    <row r="11" spans="1:10" s="76" customFormat="1" x14ac:dyDescent="0.25">
      <c r="A11" s="858" t="s">
        <v>491</v>
      </c>
      <c r="B11" s="46" t="s">
        <v>1322</v>
      </c>
      <c r="C11" s="46" t="s">
        <v>1319</v>
      </c>
      <c r="D11" s="46" t="s">
        <v>1324</v>
      </c>
      <c r="E11" s="588"/>
      <c r="F11" s="588"/>
      <c r="G11" s="28">
        <v>2</v>
      </c>
      <c r="H11" s="5"/>
      <c r="I11" s="1101">
        <f t="shared" si="0"/>
        <v>0</v>
      </c>
      <c r="J11" s="412"/>
    </row>
    <row r="12" spans="1:10" s="76" customFormat="1" x14ac:dyDescent="0.25">
      <c r="A12" s="858" t="s">
        <v>492</v>
      </c>
      <c r="B12" s="46" t="s">
        <v>1325</v>
      </c>
      <c r="C12" s="46" t="s">
        <v>1316</v>
      </c>
      <c r="D12" s="46" t="s">
        <v>1326</v>
      </c>
      <c r="E12" s="588"/>
      <c r="F12" s="588"/>
      <c r="G12" s="28">
        <v>4</v>
      </c>
      <c r="H12" s="5"/>
      <c r="I12" s="1101">
        <f t="shared" si="0"/>
        <v>0</v>
      </c>
      <c r="J12" s="412"/>
    </row>
    <row r="13" spans="1:10" s="76" customFormat="1" ht="15.75" thickBot="1" x14ac:dyDescent="0.3">
      <c r="A13" s="874" t="s">
        <v>493</v>
      </c>
      <c r="B13" s="485" t="s">
        <v>1325</v>
      </c>
      <c r="C13" s="485" t="s">
        <v>1316</v>
      </c>
      <c r="D13" s="485" t="s">
        <v>1327</v>
      </c>
      <c r="E13" s="597"/>
      <c r="F13" s="597"/>
      <c r="G13" s="401">
        <v>2</v>
      </c>
      <c r="H13" s="896"/>
      <c r="I13" s="1102">
        <f t="shared" si="0"/>
        <v>0</v>
      </c>
      <c r="J13" s="412"/>
    </row>
    <row r="14" spans="1:10" s="76" customFormat="1" ht="15.75" thickBot="1" x14ac:dyDescent="0.3">
      <c r="A14" s="77"/>
      <c r="G14" s="77"/>
      <c r="H14" s="1098" t="s">
        <v>76</v>
      </c>
      <c r="I14" s="1099">
        <f>SUM(I7:I13)</f>
        <v>0</v>
      </c>
      <c r="J14" s="412"/>
    </row>
    <row r="16" spans="1:10" s="76" customFormat="1" ht="75" customHeight="1" x14ac:dyDescent="0.25">
      <c r="A16" s="1835" t="s">
        <v>1328</v>
      </c>
      <c r="B16" s="1836"/>
      <c r="C16" s="1836"/>
      <c r="D16" s="1836"/>
      <c r="E16" s="1836"/>
      <c r="F16" s="1836"/>
      <c r="G16" s="1836"/>
      <c r="H16" s="1836"/>
      <c r="I16" s="1836"/>
    </row>
    <row r="17" spans="1:2" x14ac:dyDescent="0.25">
      <c r="A17" s="64"/>
      <c r="B17" s="18"/>
    </row>
  </sheetData>
  <sheetProtection algorithmName="SHA-512" hashValue="5DMoskRb6sZAuAezjbu8tzClPA9/Fp1rC7MEu8QC8f2UR/B09qBbYDen0N4ckpfxr4qMdlMLjLtl+7ohKnhEMg==" saltValue="gH8KZ/Go3t7KgM4jwccAnA==" spinCount="100000" sheet="1" objects="1" scenarios="1" sort="0" autoFilter="0" pivotTables="0"/>
  <mergeCells count="13">
    <mergeCell ref="A2:I2"/>
    <mergeCell ref="A3:I3"/>
    <mergeCell ref="A4:I4"/>
    <mergeCell ref="G1:I1"/>
    <mergeCell ref="A1:F1"/>
    <mergeCell ref="H5:H6"/>
    <mergeCell ref="I5:I6"/>
    <mergeCell ref="A16:I16"/>
    <mergeCell ref="A5:A6"/>
    <mergeCell ref="B5:B6"/>
    <mergeCell ref="C5:D5"/>
    <mergeCell ref="E5:F5"/>
    <mergeCell ref="G5:G6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7" fitToHeight="0" orientation="landscape" horizontalDpi="4294967295" verticalDpi="4294967295" r:id="rId1"/>
  <headerFooter>
    <oddFooter>Strana &amp;P z &amp;N</oddFooter>
  </headerFooter>
  <drawing r:id="rId2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9">
    <tabColor rgb="FFFFFF00"/>
    <pageSetUpPr fitToPage="1"/>
  </sheetPr>
  <dimension ref="A1:J111"/>
  <sheetViews>
    <sheetView workbookViewId="0">
      <selection activeCell="A3" sqref="A3:I3"/>
    </sheetView>
  </sheetViews>
  <sheetFormatPr defaultColWidth="9.140625" defaultRowHeight="15" x14ac:dyDescent="0.25"/>
  <cols>
    <col min="1" max="1" width="5.7109375" style="1446" customWidth="1"/>
    <col min="2" max="2" width="42.7109375" style="17" customWidth="1"/>
    <col min="3" max="3" width="16.7109375" style="17" customWidth="1"/>
    <col min="4" max="4" width="24.7109375" style="17" customWidth="1"/>
    <col min="5" max="5" width="16.7109375" style="17" customWidth="1"/>
    <col min="6" max="6" width="24.7109375" style="17" customWidth="1"/>
    <col min="7" max="7" width="12.7109375" style="1446" customWidth="1"/>
    <col min="8" max="8" width="16.7109375" style="1446" customWidth="1"/>
    <col min="9" max="9" width="18.7109375" style="1446" customWidth="1"/>
    <col min="10" max="10" width="9.42578125" style="17" bestFit="1" customWidth="1"/>
    <col min="11" max="16384" width="9.140625" style="17"/>
  </cols>
  <sheetData>
    <row r="1" spans="1:10" ht="54" customHeight="1" x14ac:dyDescent="0.25">
      <c r="A1" s="1543"/>
      <c r="B1" s="1543"/>
      <c r="C1" s="1543"/>
      <c r="D1" s="1543"/>
      <c r="E1" s="1543"/>
      <c r="F1" s="1543"/>
      <c r="G1" s="1544" t="s">
        <v>2702</v>
      </c>
      <c r="H1" s="1544"/>
      <c r="I1" s="1544"/>
    </row>
    <row r="2" spans="1:10" ht="15.75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</row>
    <row r="3" spans="1:10" ht="15.75" x14ac:dyDescent="0.25">
      <c r="A3" s="1540" t="s">
        <v>1329</v>
      </c>
      <c r="B3" s="1540"/>
      <c r="C3" s="1540"/>
      <c r="D3" s="1540"/>
      <c r="E3" s="1540"/>
      <c r="F3" s="1540"/>
      <c r="G3" s="1540"/>
      <c r="H3" s="1540"/>
      <c r="I3" s="1540"/>
    </row>
    <row r="4" spans="1:10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</row>
    <row r="5" spans="1:10" ht="30" customHeight="1" thickBot="1" x14ac:dyDescent="0.3">
      <c r="A5" s="1514" t="s">
        <v>486</v>
      </c>
      <c r="B5" s="1541" t="s">
        <v>0</v>
      </c>
      <c r="C5" s="1837" t="s">
        <v>1310</v>
      </c>
      <c r="D5" s="1838"/>
      <c r="E5" s="1837" t="s">
        <v>1311</v>
      </c>
      <c r="F5" s="1838"/>
      <c r="G5" s="1514" t="s">
        <v>1312</v>
      </c>
      <c r="H5" s="1514" t="s">
        <v>4413</v>
      </c>
      <c r="I5" s="1514" t="s">
        <v>4414</v>
      </c>
    </row>
    <row r="6" spans="1:10" ht="30" customHeight="1" thickBot="1" x14ac:dyDescent="0.3">
      <c r="A6" s="1542"/>
      <c r="B6" s="1542"/>
      <c r="C6" s="1445" t="s">
        <v>1313</v>
      </c>
      <c r="D6" s="1445" t="s">
        <v>1314</v>
      </c>
      <c r="E6" s="1445" t="s">
        <v>1313</v>
      </c>
      <c r="F6" s="1445" t="s">
        <v>1314</v>
      </c>
      <c r="G6" s="1515"/>
      <c r="H6" s="1515"/>
      <c r="I6" s="1515"/>
    </row>
    <row r="7" spans="1:10" s="76" customFormat="1" x14ac:dyDescent="0.25">
      <c r="A7" s="1206" t="s">
        <v>487</v>
      </c>
      <c r="B7" s="1201" t="s">
        <v>1330</v>
      </c>
      <c r="C7" s="1201" t="s">
        <v>1331</v>
      </c>
      <c r="D7" s="1201" t="s">
        <v>1332</v>
      </c>
      <c r="E7" s="1202"/>
      <c r="F7" s="1202"/>
      <c r="G7" s="1207">
        <v>1</v>
      </c>
      <c r="H7" s="1208"/>
      <c r="I7" s="1209">
        <f>G7*ROUND(H7, 2)</f>
        <v>0</v>
      </c>
      <c r="J7" s="412"/>
    </row>
    <row r="8" spans="1:10" s="76" customFormat="1" x14ac:dyDescent="0.25">
      <c r="A8" s="862" t="s">
        <v>488</v>
      </c>
      <c r="B8" s="46" t="s">
        <v>1330</v>
      </c>
      <c r="C8" s="46" t="s">
        <v>1331</v>
      </c>
      <c r="D8" s="46" t="s">
        <v>1333</v>
      </c>
      <c r="E8" s="588"/>
      <c r="F8" s="588"/>
      <c r="G8" s="266">
        <v>1</v>
      </c>
      <c r="H8" s="2"/>
      <c r="I8" s="1104">
        <f t="shared" ref="I8:I105" si="0">G8*ROUND(H8, 2)</f>
        <v>0</v>
      </c>
      <c r="J8" s="412"/>
    </row>
    <row r="9" spans="1:10" s="76" customFormat="1" x14ac:dyDescent="0.25">
      <c r="A9" s="862" t="s">
        <v>489</v>
      </c>
      <c r="B9" s="46" t="s">
        <v>1330</v>
      </c>
      <c r="C9" s="46" t="s">
        <v>1331</v>
      </c>
      <c r="D9" s="46" t="s">
        <v>1334</v>
      </c>
      <c r="E9" s="588"/>
      <c r="F9" s="588"/>
      <c r="G9" s="266">
        <v>3</v>
      </c>
      <c r="H9" s="2"/>
      <c r="I9" s="1104">
        <f t="shared" si="0"/>
        <v>0</v>
      </c>
      <c r="J9" s="412"/>
    </row>
    <row r="10" spans="1:10" s="76" customFormat="1" x14ac:dyDescent="0.25">
      <c r="A10" s="862" t="s">
        <v>490</v>
      </c>
      <c r="B10" s="46" t="s">
        <v>1330</v>
      </c>
      <c r="C10" s="46" t="s">
        <v>1331</v>
      </c>
      <c r="D10" s="46" t="s">
        <v>1335</v>
      </c>
      <c r="E10" s="588"/>
      <c r="F10" s="588"/>
      <c r="G10" s="266">
        <v>1</v>
      </c>
      <c r="H10" s="2"/>
      <c r="I10" s="1104">
        <f t="shared" si="0"/>
        <v>0</v>
      </c>
      <c r="J10" s="412"/>
    </row>
    <row r="11" spans="1:10" s="76" customFormat="1" x14ac:dyDescent="0.25">
      <c r="A11" s="862" t="s">
        <v>491</v>
      </c>
      <c r="B11" s="46" t="s">
        <v>1336</v>
      </c>
      <c r="C11" s="46" t="s">
        <v>1316</v>
      </c>
      <c r="D11" s="46" t="s">
        <v>1337</v>
      </c>
      <c r="E11" s="588"/>
      <c r="F11" s="588"/>
      <c r="G11" s="266">
        <v>3</v>
      </c>
      <c r="H11" s="2"/>
      <c r="I11" s="1104">
        <f t="shared" si="0"/>
        <v>0</v>
      </c>
      <c r="J11" s="412"/>
    </row>
    <row r="12" spans="1:10" s="76" customFormat="1" x14ac:dyDescent="0.25">
      <c r="A12" s="862" t="s">
        <v>492</v>
      </c>
      <c r="B12" s="46" t="s">
        <v>1336</v>
      </c>
      <c r="C12" s="46" t="s">
        <v>1316</v>
      </c>
      <c r="D12" s="46" t="s">
        <v>1338</v>
      </c>
      <c r="E12" s="588"/>
      <c r="F12" s="588"/>
      <c r="G12" s="266">
        <v>6</v>
      </c>
      <c r="H12" s="2"/>
      <c r="I12" s="1104">
        <f t="shared" si="0"/>
        <v>0</v>
      </c>
      <c r="J12" s="412"/>
    </row>
    <row r="13" spans="1:10" s="76" customFormat="1" x14ac:dyDescent="0.25">
      <c r="A13" s="862" t="s">
        <v>493</v>
      </c>
      <c r="B13" s="46" t="s">
        <v>1336</v>
      </c>
      <c r="C13" s="46" t="s">
        <v>1316</v>
      </c>
      <c r="D13" s="46" t="s">
        <v>1339</v>
      </c>
      <c r="E13" s="588"/>
      <c r="F13" s="588"/>
      <c r="G13" s="266">
        <v>2</v>
      </c>
      <c r="H13" s="2"/>
      <c r="I13" s="1104">
        <f t="shared" si="0"/>
        <v>0</v>
      </c>
      <c r="J13" s="412"/>
    </row>
    <row r="14" spans="1:10" s="76" customFormat="1" x14ac:dyDescent="0.25">
      <c r="A14" s="862" t="s">
        <v>494</v>
      </c>
      <c r="B14" s="46" t="s">
        <v>1336</v>
      </c>
      <c r="C14" s="46" t="s">
        <v>1316</v>
      </c>
      <c r="D14" s="46" t="s">
        <v>1340</v>
      </c>
      <c r="E14" s="588"/>
      <c r="F14" s="588"/>
      <c r="G14" s="266">
        <v>2</v>
      </c>
      <c r="H14" s="2"/>
      <c r="I14" s="1104">
        <f t="shared" si="0"/>
        <v>0</v>
      </c>
      <c r="J14" s="412"/>
    </row>
    <row r="15" spans="1:10" s="76" customFormat="1" x14ac:dyDescent="0.25">
      <c r="A15" s="862" t="s">
        <v>495</v>
      </c>
      <c r="B15" s="46" t="s">
        <v>1336</v>
      </c>
      <c r="C15" s="46" t="s">
        <v>1316</v>
      </c>
      <c r="D15" s="46" t="s">
        <v>1341</v>
      </c>
      <c r="E15" s="588"/>
      <c r="F15" s="588"/>
      <c r="G15" s="266">
        <v>1</v>
      </c>
      <c r="H15" s="2"/>
      <c r="I15" s="1104">
        <f t="shared" si="0"/>
        <v>0</v>
      </c>
      <c r="J15" s="412"/>
    </row>
    <row r="16" spans="1:10" s="76" customFormat="1" x14ac:dyDescent="0.25">
      <c r="A16" s="862" t="s">
        <v>496</v>
      </c>
      <c r="B16" s="46" t="s">
        <v>1336</v>
      </c>
      <c r="C16" s="46" t="s">
        <v>1316</v>
      </c>
      <c r="D16" s="46" t="s">
        <v>1342</v>
      </c>
      <c r="E16" s="588"/>
      <c r="F16" s="588"/>
      <c r="G16" s="266">
        <v>1</v>
      </c>
      <c r="H16" s="2"/>
      <c r="I16" s="1104">
        <f t="shared" si="0"/>
        <v>0</v>
      </c>
      <c r="J16" s="412"/>
    </row>
    <row r="17" spans="1:10" s="76" customFormat="1" ht="25.5" x14ac:dyDescent="0.25">
      <c r="A17" s="862" t="s">
        <v>497</v>
      </c>
      <c r="B17" s="46" t="s">
        <v>1343</v>
      </c>
      <c r="C17" s="46" t="s">
        <v>1316</v>
      </c>
      <c r="D17" s="46" t="s">
        <v>1344</v>
      </c>
      <c r="E17" s="588"/>
      <c r="F17" s="588"/>
      <c r="G17" s="266">
        <v>1</v>
      </c>
      <c r="H17" s="2"/>
      <c r="I17" s="1104">
        <f t="shared" si="0"/>
        <v>0</v>
      </c>
      <c r="J17" s="412"/>
    </row>
    <row r="18" spans="1:10" s="76" customFormat="1" ht="25.5" x14ac:dyDescent="0.25">
      <c r="A18" s="862" t="s">
        <v>498</v>
      </c>
      <c r="B18" s="46" t="s">
        <v>1343</v>
      </c>
      <c r="C18" s="46" t="s">
        <v>1316</v>
      </c>
      <c r="D18" s="46" t="s">
        <v>1345</v>
      </c>
      <c r="E18" s="588"/>
      <c r="F18" s="588"/>
      <c r="G18" s="266">
        <v>1</v>
      </c>
      <c r="H18" s="2"/>
      <c r="I18" s="1104">
        <f t="shared" si="0"/>
        <v>0</v>
      </c>
      <c r="J18" s="412"/>
    </row>
    <row r="19" spans="1:10" s="76" customFormat="1" x14ac:dyDescent="0.25">
      <c r="A19" s="862" t="s">
        <v>499</v>
      </c>
      <c r="B19" s="46" t="s">
        <v>1346</v>
      </c>
      <c r="C19" s="46" t="s">
        <v>1316</v>
      </c>
      <c r="D19" s="46" t="s">
        <v>1347</v>
      </c>
      <c r="E19" s="588"/>
      <c r="F19" s="588"/>
      <c r="G19" s="266">
        <v>1</v>
      </c>
      <c r="H19" s="2"/>
      <c r="I19" s="1104">
        <f t="shared" si="0"/>
        <v>0</v>
      </c>
      <c r="J19" s="412"/>
    </row>
    <row r="20" spans="1:10" s="76" customFormat="1" x14ac:dyDescent="0.25">
      <c r="A20" s="862" t="s">
        <v>500</v>
      </c>
      <c r="B20" s="46" t="s">
        <v>1325</v>
      </c>
      <c r="C20" s="46" t="s">
        <v>1316</v>
      </c>
      <c r="D20" s="46" t="s">
        <v>1348</v>
      </c>
      <c r="E20" s="588"/>
      <c r="F20" s="588"/>
      <c r="G20" s="266">
        <v>4</v>
      </c>
      <c r="H20" s="2"/>
      <c r="I20" s="1104">
        <f t="shared" si="0"/>
        <v>0</v>
      </c>
      <c r="J20" s="412"/>
    </row>
    <row r="21" spans="1:10" s="76" customFormat="1" x14ac:dyDescent="0.25">
      <c r="A21" s="862" t="s">
        <v>501</v>
      </c>
      <c r="B21" s="46" t="s">
        <v>1325</v>
      </c>
      <c r="C21" s="46" t="s">
        <v>1316</v>
      </c>
      <c r="D21" s="46" t="s">
        <v>1349</v>
      </c>
      <c r="E21" s="588"/>
      <c r="F21" s="588"/>
      <c r="G21" s="266">
        <v>1</v>
      </c>
      <c r="H21" s="2"/>
      <c r="I21" s="1104">
        <f t="shared" si="0"/>
        <v>0</v>
      </c>
      <c r="J21" s="412"/>
    </row>
    <row r="22" spans="1:10" s="76" customFormat="1" x14ac:dyDescent="0.25">
      <c r="A22" s="862" t="s">
        <v>502</v>
      </c>
      <c r="B22" s="46" t="s">
        <v>1325</v>
      </c>
      <c r="C22" s="46" t="s">
        <v>1316</v>
      </c>
      <c r="D22" s="46" t="s">
        <v>1350</v>
      </c>
      <c r="E22" s="588"/>
      <c r="F22" s="588"/>
      <c r="G22" s="266">
        <v>3</v>
      </c>
      <c r="H22" s="2"/>
      <c r="I22" s="1104">
        <f t="shared" si="0"/>
        <v>0</v>
      </c>
      <c r="J22" s="412"/>
    </row>
    <row r="23" spans="1:10" s="76" customFormat="1" x14ac:dyDescent="0.25">
      <c r="A23" s="862" t="s">
        <v>503</v>
      </c>
      <c r="B23" s="46" t="s">
        <v>1325</v>
      </c>
      <c r="C23" s="46" t="s">
        <v>1316</v>
      </c>
      <c r="D23" s="46" t="s">
        <v>1351</v>
      </c>
      <c r="E23" s="588"/>
      <c r="F23" s="588"/>
      <c r="G23" s="266">
        <v>1</v>
      </c>
      <c r="H23" s="2"/>
      <c r="I23" s="1104">
        <f t="shared" si="0"/>
        <v>0</v>
      </c>
      <c r="J23" s="412"/>
    </row>
    <row r="24" spans="1:10" s="76" customFormat="1" x14ac:dyDescent="0.25">
      <c r="A24" s="862" t="s">
        <v>504</v>
      </c>
      <c r="B24" s="46" t="s">
        <v>1325</v>
      </c>
      <c r="C24" s="46" t="s">
        <v>1316</v>
      </c>
      <c r="D24" s="46" t="s">
        <v>1352</v>
      </c>
      <c r="E24" s="588"/>
      <c r="F24" s="588"/>
      <c r="G24" s="266">
        <v>3</v>
      </c>
      <c r="H24" s="2"/>
      <c r="I24" s="1104">
        <f t="shared" si="0"/>
        <v>0</v>
      </c>
      <c r="J24" s="412"/>
    </row>
    <row r="25" spans="1:10" s="76" customFormat="1" x14ac:dyDescent="0.25">
      <c r="A25" s="862" t="s">
        <v>505</v>
      </c>
      <c r="B25" s="46" t="s">
        <v>1325</v>
      </c>
      <c r="C25" s="46" t="s">
        <v>1316</v>
      </c>
      <c r="D25" s="46" t="s">
        <v>1353</v>
      </c>
      <c r="E25" s="588"/>
      <c r="F25" s="588"/>
      <c r="G25" s="266">
        <v>2</v>
      </c>
      <c r="H25" s="2"/>
      <c r="I25" s="1104">
        <f t="shared" si="0"/>
        <v>0</v>
      </c>
      <c r="J25" s="412"/>
    </row>
    <row r="26" spans="1:10" s="76" customFormat="1" x14ac:dyDescent="0.25">
      <c r="A26" s="862" t="s">
        <v>506</v>
      </c>
      <c r="B26" s="46" t="s">
        <v>1325</v>
      </c>
      <c r="C26" s="46" t="s">
        <v>1316</v>
      </c>
      <c r="D26" s="46" t="s">
        <v>1354</v>
      </c>
      <c r="E26" s="588"/>
      <c r="F26" s="588"/>
      <c r="G26" s="266">
        <v>3</v>
      </c>
      <c r="H26" s="2"/>
      <c r="I26" s="1104">
        <f t="shared" si="0"/>
        <v>0</v>
      </c>
      <c r="J26" s="412"/>
    </row>
    <row r="27" spans="1:10" s="76" customFormat="1" x14ac:dyDescent="0.25">
      <c r="A27" s="862" t="s">
        <v>507</v>
      </c>
      <c r="B27" s="46" t="s">
        <v>1325</v>
      </c>
      <c r="C27" s="46" t="s">
        <v>1316</v>
      </c>
      <c r="D27" s="46" t="s">
        <v>1355</v>
      </c>
      <c r="E27" s="588"/>
      <c r="F27" s="588"/>
      <c r="G27" s="266">
        <v>2</v>
      </c>
      <c r="H27" s="2"/>
      <c r="I27" s="1104">
        <f t="shared" si="0"/>
        <v>0</v>
      </c>
      <c r="J27" s="412"/>
    </row>
    <row r="28" spans="1:10" s="76" customFormat="1" x14ac:dyDescent="0.25">
      <c r="A28" s="862" t="s">
        <v>508</v>
      </c>
      <c r="B28" s="46" t="s">
        <v>1325</v>
      </c>
      <c r="C28" s="46" t="s">
        <v>1316</v>
      </c>
      <c r="D28" s="46" t="s">
        <v>1356</v>
      </c>
      <c r="E28" s="588"/>
      <c r="F28" s="588"/>
      <c r="G28" s="266">
        <v>1</v>
      </c>
      <c r="H28" s="2"/>
      <c r="I28" s="1104">
        <f t="shared" si="0"/>
        <v>0</v>
      </c>
      <c r="J28" s="412"/>
    </row>
    <row r="29" spans="1:10" s="76" customFormat="1" x14ac:dyDescent="0.25">
      <c r="A29" s="862" t="s">
        <v>509</v>
      </c>
      <c r="B29" s="46" t="s">
        <v>1325</v>
      </c>
      <c r="C29" s="46" t="s">
        <v>1316</v>
      </c>
      <c r="D29" s="46" t="s">
        <v>1357</v>
      </c>
      <c r="E29" s="588"/>
      <c r="F29" s="588"/>
      <c r="G29" s="266">
        <v>1</v>
      </c>
      <c r="H29" s="2"/>
      <c r="I29" s="1104">
        <f t="shared" si="0"/>
        <v>0</v>
      </c>
      <c r="J29" s="412"/>
    </row>
    <row r="30" spans="1:10" s="76" customFormat="1" x14ac:dyDescent="0.25">
      <c r="A30" s="892" t="s">
        <v>510</v>
      </c>
      <c r="B30" s="46" t="s">
        <v>1325</v>
      </c>
      <c r="C30" s="46" t="s">
        <v>1316</v>
      </c>
      <c r="D30" s="46" t="s">
        <v>1358</v>
      </c>
      <c r="E30" s="588"/>
      <c r="F30" s="588"/>
      <c r="G30" s="266">
        <v>1</v>
      </c>
      <c r="H30" s="2"/>
      <c r="I30" s="1105">
        <f t="shared" si="0"/>
        <v>0</v>
      </c>
      <c r="J30" s="412"/>
    </row>
    <row r="31" spans="1:10" s="76" customFormat="1" x14ac:dyDescent="0.25">
      <c r="A31" s="862" t="s">
        <v>511</v>
      </c>
      <c r="B31" s="46" t="s">
        <v>1325</v>
      </c>
      <c r="C31" s="46" t="s">
        <v>1316</v>
      </c>
      <c r="D31" s="46" t="s">
        <v>1359</v>
      </c>
      <c r="E31" s="588"/>
      <c r="F31" s="588"/>
      <c r="G31" s="266">
        <v>3</v>
      </c>
      <c r="H31" s="2"/>
      <c r="I31" s="1104">
        <f t="shared" si="0"/>
        <v>0</v>
      </c>
      <c r="J31" s="412"/>
    </row>
    <row r="32" spans="1:10" s="76" customFormat="1" x14ac:dyDescent="0.25">
      <c r="A32" s="862" t="s">
        <v>512</v>
      </c>
      <c r="B32" s="46" t="s">
        <v>1325</v>
      </c>
      <c r="C32" s="46" t="s">
        <v>1316</v>
      </c>
      <c r="D32" s="46" t="s">
        <v>1360</v>
      </c>
      <c r="E32" s="588"/>
      <c r="F32" s="588"/>
      <c r="G32" s="266">
        <v>6</v>
      </c>
      <c r="H32" s="2"/>
      <c r="I32" s="1104">
        <f t="shared" si="0"/>
        <v>0</v>
      </c>
      <c r="J32" s="412"/>
    </row>
    <row r="33" spans="1:10" s="76" customFormat="1" x14ac:dyDescent="0.25">
      <c r="A33" s="862" t="s">
        <v>513</v>
      </c>
      <c r="B33" s="46" t="s">
        <v>1325</v>
      </c>
      <c r="C33" s="46" t="s">
        <v>1316</v>
      </c>
      <c r="D33" s="46" t="s">
        <v>1361</v>
      </c>
      <c r="E33" s="588"/>
      <c r="F33" s="588"/>
      <c r="G33" s="266">
        <v>1</v>
      </c>
      <c r="H33" s="2"/>
      <c r="I33" s="1104">
        <f t="shared" si="0"/>
        <v>0</v>
      </c>
      <c r="J33" s="412"/>
    </row>
    <row r="34" spans="1:10" s="76" customFormat="1" x14ac:dyDescent="0.25">
      <c r="A34" s="862" t="s">
        <v>514</v>
      </c>
      <c r="B34" s="46" t="s">
        <v>1325</v>
      </c>
      <c r="C34" s="46" t="s">
        <v>1316</v>
      </c>
      <c r="D34" s="46" t="s">
        <v>1362</v>
      </c>
      <c r="E34" s="588"/>
      <c r="F34" s="588"/>
      <c r="G34" s="266">
        <v>1</v>
      </c>
      <c r="H34" s="2"/>
      <c r="I34" s="1104">
        <f t="shared" si="0"/>
        <v>0</v>
      </c>
      <c r="J34" s="412"/>
    </row>
    <row r="35" spans="1:10" s="76" customFormat="1" x14ac:dyDescent="0.25">
      <c r="A35" s="862" t="s">
        <v>515</v>
      </c>
      <c r="B35" s="46" t="s">
        <v>1325</v>
      </c>
      <c r="C35" s="46" t="s">
        <v>1316</v>
      </c>
      <c r="D35" s="46" t="s">
        <v>1326</v>
      </c>
      <c r="E35" s="588"/>
      <c r="F35" s="588"/>
      <c r="G35" s="266">
        <v>8</v>
      </c>
      <c r="H35" s="2"/>
      <c r="I35" s="1104">
        <f t="shared" si="0"/>
        <v>0</v>
      </c>
      <c r="J35" s="412"/>
    </row>
    <row r="36" spans="1:10" s="76" customFormat="1" x14ac:dyDescent="0.25">
      <c r="A36" s="862" t="s">
        <v>516</v>
      </c>
      <c r="B36" s="46" t="s">
        <v>1325</v>
      </c>
      <c r="C36" s="46" t="s">
        <v>1316</v>
      </c>
      <c r="D36" s="46" t="s">
        <v>1363</v>
      </c>
      <c r="E36" s="588"/>
      <c r="F36" s="588"/>
      <c r="G36" s="266">
        <v>1</v>
      </c>
      <c r="H36" s="2"/>
      <c r="I36" s="1104">
        <f t="shared" si="0"/>
        <v>0</v>
      </c>
      <c r="J36" s="412"/>
    </row>
    <row r="37" spans="1:10" s="76" customFormat="1" x14ac:dyDescent="0.25">
      <c r="A37" s="862" t="s">
        <v>517</v>
      </c>
      <c r="B37" s="46" t="s">
        <v>1325</v>
      </c>
      <c r="C37" s="46" t="s">
        <v>1316</v>
      </c>
      <c r="D37" s="46" t="s">
        <v>1364</v>
      </c>
      <c r="E37" s="588"/>
      <c r="F37" s="588"/>
      <c r="G37" s="266">
        <v>3</v>
      </c>
      <c r="H37" s="2"/>
      <c r="I37" s="1104">
        <f t="shared" si="0"/>
        <v>0</v>
      </c>
      <c r="J37" s="412"/>
    </row>
    <row r="38" spans="1:10" s="76" customFormat="1" x14ac:dyDescent="0.25">
      <c r="A38" s="862" t="s">
        <v>518</v>
      </c>
      <c r="B38" s="46" t="s">
        <v>1325</v>
      </c>
      <c r="C38" s="46" t="s">
        <v>1316</v>
      </c>
      <c r="D38" s="46" t="s">
        <v>1365</v>
      </c>
      <c r="E38" s="588"/>
      <c r="F38" s="588"/>
      <c r="G38" s="266">
        <v>2</v>
      </c>
      <c r="H38" s="2"/>
      <c r="I38" s="1104">
        <f t="shared" si="0"/>
        <v>0</v>
      </c>
      <c r="J38" s="412"/>
    </row>
    <row r="39" spans="1:10" s="76" customFormat="1" x14ac:dyDescent="0.25">
      <c r="A39" s="862" t="s">
        <v>519</v>
      </c>
      <c r="B39" s="46" t="s">
        <v>1325</v>
      </c>
      <c r="C39" s="46" t="s">
        <v>1316</v>
      </c>
      <c r="D39" s="46" t="s">
        <v>1366</v>
      </c>
      <c r="E39" s="588"/>
      <c r="F39" s="588"/>
      <c r="G39" s="266">
        <v>3</v>
      </c>
      <c r="H39" s="2"/>
      <c r="I39" s="1104">
        <f t="shared" si="0"/>
        <v>0</v>
      </c>
      <c r="J39" s="412"/>
    </row>
    <row r="40" spans="1:10" s="76" customFormat="1" x14ac:dyDescent="0.25">
      <c r="A40" s="862" t="s">
        <v>520</v>
      </c>
      <c r="B40" s="46" t="s">
        <v>1325</v>
      </c>
      <c r="C40" s="46" t="s">
        <v>1316</v>
      </c>
      <c r="D40" s="46" t="s">
        <v>1367</v>
      </c>
      <c r="E40" s="588"/>
      <c r="F40" s="588"/>
      <c r="G40" s="266">
        <v>1</v>
      </c>
      <c r="H40" s="2"/>
      <c r="I40" s="1104">
        <f t="shared" si="0"/>
        <v>0</v>
      </c>
      <c r="J40" s="412"/>
    </row>
    <row r="41" spans="1:10" s="76" customFormat="1" x14ac:dyDescent="0.25">
      <c r="A41" s="862" t="s">
        <v>521</v>
      </c>
      <c r="B41" s="46" t="s">
        <v>1325</v>
      </c>
      <c r="C41" s="46" t="s">
        <v>1316</v>
      </c>
      <c r="D41" s="46" t="s">
        <v>1368</v>
      </c>
      <c r="E41" s="588"/>
      <c r="F41" s="588"/>
      <c r="G41" s="266">
        <v>2</v>
      </c>
      <c r="H41" s="2"/>
      <c r="I41" s="1104">
        <f t="shared" si="0"/>
        <v>0</v>
      </c>
      <c r="J41" s="412"/>
    </row>
    <row r="42" spans="1:10" s="76" customFormat="1" x14ac:dyDescent="0.25">
      <c r="A42" s="862" t="s">
        <v>522</v>
      </c>
      <c r="B42" s="46" t="s">
        <v>1325</v>
      </c>
      <c r="C42" s="46" t="s">
        <v>1316</v>
      </c>
      <c r="D42" s="46" t="s">
        <v>1369</v>
      </c>
      <c r="E42" s="588"/>
      <c r="F42" s="588"/>
      <c r="G42" s="266">
        <v>1</v>
      </c>
      <c r="H42" s="2"/>
      <c r="I42" s="1104">
        <f t="shared" si="0"/>
        <v>0</v>
      </c>
      <c r="J42" s="412"/>
    </row>
    <row r="43" spans="1:10" s="76" customFormat="1" x14ac:dyDescent="0.25">
      <c r="A43" s="862" t="s">
        <v>523</v>
      </c>
      <c r="B43" s="46" t="s">
        <v>1325</v>
      </c>
      <c r="C43" s="46" t="s">
        <v>1316</v>
      </c>
      <c r="D43" s="46" t="s">
        <v>1370</v>
      </c>
      <c r="E43" s="588"/>
      <c r="F43" s="588"/>
      <c r="G43" s="266">
        <v>1</v>
      </c>
      <c r="H43" s="2"/>
      <c r="I43" s="1104">
        <f t="shared" si="0"/>
        <v>0</v>
      </c>
      <c r="J43" s="412"/>
    </row>
    <row r="44" spans="1:10" s="76" customFormat="1" x14ac:dyDescent="0.25">
      <c r="A44" s="862" t="s">
        <v>524</v>
      </c>
      <c r="B44" s="46" t="s">
        <v>1325</v>
      </c>
      <c r="C44" s="46" t="s">
        <v>1316</v>
      </c>
      <c r="D44" s="46" t="s">
        <v>1327</v>
      </c>
      <c r="E44" s="588"/>
      <c r="F44" s="588"/>
      <c r="G44" s="266">
        <v>2</v>
      </c>
      <c r="H44" s="2"/>
      <c r="I44" s="1104">
        <f t="shared" si="0"/>
        <v>0</v>
      </c>
      <c r="J44" s="412"/>
    </row>
    <row r="45" spans="1:10" s="76" customFormat="1" x14ac:dyDescent="0.25">
      <c r="A45" s="862" t="s">
        <v>525</v>
      </c>
      <c r="B45" s="46" t="s">
        <v>1325</v>
      </c>
      <c r="C45" s="46" t="s">
        <v>1316</v>
      </c>
      <c r="D45" s="46" t="s">
        <v>1371</v>
      </c>
      <c r="E45" s="588"/>
      <c r="F45" s="588"/>
      <c r="G45" s="266">
        <v>1</v>
      </c>
      <c r="H45" s="2"/>
      <c r="I45" s="1104">
        <f t="shared" si="0"/>
        <v>0</v>
      </c>
      <c r="J45" s="412"/>
    </row>
    <row r="46" spans="1:10" s="76" customFormat="1" x14ac:dyDescent="0.25">
      <c r="A46" s="862" t="s">
        <v>526</v>
      </c>
      <c r="B46" s="46" t="s">
        <v>1372</v>
      </c>
      <c r="C46" s="46" t="s">
        <v>1316</v>
      </c>
      <c r="D46" s="46" t="s">
        <v>1373</v>
      </c>
      <c r="E46" s="588"/>
      <c r="F46" s="588"/>
      <c r="G46" s="266">
        <v>1</v>
      </c>
      <c r="H46" s="2"/>
      <c r="I46" s="1105">
        <f t="shared" si="0"/>
        <v>0</v>
      </c>
      <c r="J46" s="412"/>
    </row>
    <row r="47" spans="1:10" s="76" customFormat="1" x14ac:dyDescent="0.25">
      <c r="A47" s="862" t="s">
        <v>527</v>
      </c>
      <c r="B47" s="46" t="s">
        <v>1372</v>
      </c>
      <c r="C47" s="46" t="s">
        <v>1316</v>
      </c>
      <c r="D47" s="46" t="s">
        <v>1374</v>
      </c>
      <c r="E47" s="588"/>
      <c r="F47" s="588"/>
      <c r="G47" s="266">
        <v>1</v>
      </c>
      <c r="H47" s="2"/>
      <c r="I47" s="1105">
        <f t="shared" si="0"/>
        <v>0</v>
      </c>
      <c r="J47" s="412"/>
    </row>
    <row r="48" spans="1:10" s="76" customFormat="1" x14ac:dyDescent="0.25">
      <c r="A48" s="862" t="s">
        <v>528</v>
      </c>
      <c r="B48" s="46" t="s">
        <v>1375</v>
      </c>
      <c r="C48" s="46" t="s">
        <v>1376</v>
      </c>
      <c r="D48" s="46" t="s">
        <v>1377</v>
      </c>
      <c r="E48" s="588"/>
      <c r="F48" s="588"/>
      <c r="G48" s="266">
        <v>3</v>
      </c>
      <c r="H48" s="2"/>
      <c r="I48" s="1105">
        <f t="shared" si="0"/>
        <v>0</v>
      </c>
      <c r="J48" s="412"/>
    </row>
    <row r="49" spans="1:10" s="76" customFormat="1" x14ac:dyDescent="0.25">
      <c r="A49" s="862" t="s">
        <v>529</v>
      </c>
      <c r="B49" s="46" t="s">
        <v>1375</v>
      </c>
      <c r="C49" s="46" t="s">
        <v>1376</v>
      </c>
      <c r="D49" s="46" t="s">
        <v>1378</v>
      </c>
      <c r="E49" s="588"/>
      <c r="F49" s="588"/>
      <c r="G49" s="266">
        <v>6</v>
      </c>
      <c r="H49" s="2"/>
      <c r="I49" s="1105">
        <f t="shared" si="0"/>
        <v>0</v>
      </c>
      <c r="J49" s="412"/>
    </row>
    <row r="50" spans="1:10" s="76" customFormat="1" x14ac:dyDescent="0.25">
      <c r="A50" s="862" t="s">
        <v>530</v>
      </c>
      <c r="B50" s="46" t="s">
        <v>1375</v>
      </c>
      <c r="C50" s="46" t="s">
        <v>1376</v>
      </c>
      <c r="D50" s="46" t="s">
        <v>1379</v>
      </c>
      <c r="E50" s="588"/>
      <c r="F50" s="588"/>
      <c r="G50" s="266">
        <v>3</v>
      </c>
      <c r="H50" s="2"/>
      <c r="I50" s="1105">
        <f t="shared" si="0"/>
        <v>0</v>
      </c>
      <c r="J50" s="412"/>
    </row>
    <row r="51" spans="1:10" s="76" customFormat="1" x14ac:dyDescent="0.25">
      <c r="A51" s="862" t="s">
        <v>531</v>
      </c>
      <c r="B51" s="46" t="s">
        <v>1375</v>
      </c>
      <c r="C51" s="46" t="s">
        <v>1376</v>
      </c>
      <c r="D51" s="46" t="s">
        <v>1380</v>
      </c>
      <c r="E51" s="588"/>
      <c r="F51" s="588"/>
      <c r="G51" s="266">
        <v>15</v>
      </c>
      <c r="H51" s="2"/>
      <c r="I51" s="1105">
        <f t="shared" si="0"/>
        <v>0</v>
      </c>
      <c r="J51" s="412"/>
    </row>
    <row r="52" spans="1:10" s="76" customFormat="1" x14ac:dyDescent="0.25">
      <c r="A52" s="862" t="s">
        <v>532</v>
      </c>
      <c r="B52" s="46" t="s">
        <v>1375</v>
      </c>
      <c r="C52" s="46" t="s">
        <v>1376</v>
      </c>
      <c r="D52" s="46" t="s">
        <v>1381</v>
      </c>
      <c r="E52" s="588"/>
      <c r="F52" s="588"/>
      <c r="G52" s="266">
        <v>3</v>
      </c>
      <c r="H52" s="2"/>
      <c r="I52" s="1105">
        <f t="shared" si="0"/>
        <v>0</v>
      </c>
      <c r="J52" s="412"/>
    </row>
    <row r="53" spans="1:10" s="76" customFormat="1" x14ac:dyDescent="0.25">
      <c r="A53" s="862" t="s">
        <v>533</v>
      </c>
      <c r="B53" s="46" t="s">
        <v>1375</v>
      </c>
      <c r="C53" s="46" t="s">
        <v>1376</v>
      </c>
      <c r="D53" s="46" t="s">
        <v>1382</v>
      </c>
      <c r="E53" s="588"/>
      <c r="F53" s="588"/>
      <c r="G53" s="266">
        <v>15</v>
      </c>
      <c r="H53" s="2"/>
      <c r="I53" s="1105">
        <f t="shared" si="0"/>
        <v>0</v>
      </c>
      <c r="J53" s="412"/>
    </row>
    <row r="54" spans="1:10" s="76" customFormat="1" x14ac:dyDescent="0.25">
      <c r="A54" s="862" t="s">
        <v>534</v>
      </c>
      <c r="B54" s="46" t="s">
        <v>1375</v>
      </c>
      <c r="C54" s="46" t="s">
        <v>1376</v>
      </c>
      <c r="D54" s="46" t="s">
        <v>1383</v>
      </c>
      <c r="E54" s="588"/>
      <c r="F54" s="588"/>
      <c r="G54" s="266">
        <v>3</v>
      </c>
      <c r="H54" s="2"/>
      <c r="I54" s="1105">
        <f t="shared" si="0"/>
        <v>0</v>
      </c>
      <c r="J54" s="412"/>
    </row>
    <row r="55" spans="1:10" s="76" customFormat="1" x14ac:dyDescent="0.25">
      <c r="A55" s="862" t="s">
        <v>535</v>
      </c>
      <c r="B55" s="46" t="s">
        <v>1375</v>
      </c>
      <c r="C55" s="46" t="s">
        <v>1376</v>
      </c>
      <c r="D55" s="46" t="s">
        <v>1384</v>
      </c>
      <c r="E55" s="588"/>
      <c r="F55" s="588"/>
      <c r="G55" s="266">
        <v>3</v>
      </c>
      <c r="H55" s="2"/>
      <c r="I55" s="1105">
        <f t="shared" si="0"/>
        <v>0</v>
      </c>
      <c r="J55" s="412"/>
    </row>
    <row r="56" spans="1:10" s="76" customFormat="1" x14ac:dyDescent="0.25">
      <c r="A56" s="862" t="s">
        <v>536</v>
      </c>
      <c r="B56" s="46" t="s">
        <v>1375</v>
      </c>
      <c r="C56" s="46" t="s">
        <v>1376</v>
      </c>
      <c r="D56" s="46" t="s">
        <v>1385</v>
      </c>
      <c r="E56" s="588"/>
      <c r="F56" s="588"/>
      <c r="G56" s="266">
        <v>3</v>
      </c>
      <c r="H56" s="2"/>
      <c r="I56" s="1105">
        <f t="shared" si="0"/>
        <v>0</v>
      </c>
      <c r="J56" s="412"/>
    </row>
    <row r="57" spans="1:10" s="76" customFormat="1" x14ac:dyDescent="0.25">
      <c r="A57" s="862" t="s">
        <v>537</v>
      </c>
      <c r="B57" s="46" t="s">
        <v>1375</v>
      </c>
      <c r="C57" s="46" t="s">
        <v>1376</v>
      </c>
      <c r="D57" s="46" t="s">
        <v>1386</v>
      </c>
      <c r="E57" s="588"/>
      <c r="F57" s="588"/>
      <c r="G57" s="266">
        <v>3</v>
      </c>
      <c r="H57" s="2"/>
      <c r="I57" s="1105">
        <f t="shared" si="0"/>
        <v>0</v>
      </c>
      <c r="J57" s="412"/>
    </row>
    <row r="58" spans="1:10" s="76" customFormat="1" x14ac:dyDescent="0.25">
      <c r="A58" s="862" t="s">
        <v>538</v>
      </c>
      <c r="B58" s="46" t="s">
        <v>1375</v>
      </c>
      <c r="C58" s="46" t="s">
        <v>1376</v>
      </c>
      <c r="D58" s="46" t="s">
        <v>1387</v>
      </c>
      <c r="E58" s="588"/>
      <c r="F58" s="588"/>
      <c r="G58" s="266">
        <v>3</v>
      </c>
      <c r="H58" s="2"/>
      <c r="I58" s="1105">
        <f t="shared" si="0"/>
        <v>0</v>
      </c>
      <c r="J58" s="412"/>
    </row>
    <row r="59" spans="1:10" s="76" customFormat="1" x14ac:dyDescent="0.25">
      <c r="A59" s="862" t="s">
        <v>539</v>
      </c>
      <c r="B59" s="46" t="s">
        <v>1388</v>
      </c>
      <c r="C59" s="46" t="s">
        <v>1376</v>
      </c>
      <c r="D59" s="46" t="s">
        <v>1389</v>
      </c>
      <c r="E59" s="588"/>
      <c r="F59" s="588"/>
      <c r="G59" s="266">
        <v>2</v>
      </c>
      <c r="H59" s="2"/>
      <c r="I59" s="1105">
        <f t="shared" si="0"/>
        <v>0</v>
      </c>
      <c r="J59" s="412"/>
    </row>
    <row r="60" spans="1:10" s="76" customFormat="1" x14ac:dyDescent="0.25">
      <c r="A60" s="862" t="s">
        <v>540</v>
      </c>
      <c r="B60" s="46" t="s">
        <v>1388</v>
      </c>
      <c r="C60" s="46" t="s">
        <v>1376</v>
      </c>
      <c r="D60" s="46" t="s">
        <v>1390</v>
      </c>
      <c r="E60" s="588"/>
      <c r="F60" s="588"/>
      <c r="G60" s="266">
        <v>2</v>
      </c>
      <c r="H60" s="2"/>
      <c r="I60" s="1105">
        <f t="shared" si="0"/>
        <v>0</v>
      </c>
      <c r="J60" s="412"/>
    </row>
    <row r="61" spans="1:10" s="76" customFormat="1" x14ac:dyDescent="0.25">
      <c r="A61" s="862" t="s">
        <v>541</v>
      </c>
      <c r="B61" s="46" t="s">
        <v>1325</v>
      </c>
      <c r="C61" s="46" t="s">
        <v>1316</v>
      </c>
      <c r="D61" s="46" t="s">
        <v>1391</v>
      </c>
      <c r="E61" s="588"/>
      <c r="F61" s="588"/>
      <c r="G61" s="266">
        <v>1</v>
      </c>
      <c r="H61" s="2"/>
      <c r="I61" s="1105">
        <f t="shared" si="0"/>
        <v>0</v>
      </c>
      <c r="J61" s="412"/>
    </row>
    <row r="62" spans="1:10" s="76" customFormat="1" x14ac:dyDescent="0.25">
      <c r="A62" s="862" t="s">
        <v>542</v>
      </c>
      <c r="B62" s="46" t="s">
        <v>1325</v>
      </c>
      <c r="C62" s="46" t="s">
        <v>1316</v>
      </c>
      <c r="D62" s="46" t="s">
        <v>1392</v>
      </c>
      <c r="E62" s="588"/>
      <c r="F62" s="588"/>
      <c r="G62" s="266">
        <v>1</v>
      </c>
      <c r="H62" s="2"/>
      <c r="I62" s="1105">
        <f t="shared" si="0"/>
        <v>0</v>
      </c>
      <c r="J62" s="412"/>
    </row>
    <row r="63" spans="1:10" s="76" customFormat="1" x14ac:dyDescent="0.25">
      <c r="A63" s="862" t="s">
        <v>543</v>
      </c>
      <c r="B63" s="46" t="s">
        <v>1325</v>
      </c>
      <c r="C63" s="46" t="s">
        <v>1316</v>
      </c>
      <c r="D63" s="46" t="s">
        <v>1393</v>
      </c>
      <c r="E63" s="588"/>
      <c r="F63" s="588"/>
      <c r="G63" s="266">
        <v>1</v>
      </c>
      <c r="H63" s="2"/>
      <c r="I63" s="1105">
        <f t="shared" si="0"/>
        <v>0</v>
      </c>
      <c r="J63" s="412"/>
    </row>
    <row r="64" spans="1:10" s="76" customFormat="1" x14ac:dyDescent="0.25">
      <c r="A64" s="862" t="s">
        <v>544</v>
      </c>
      <c r="B64" s="46" t="s">
        <v>1394</v>
      </c>
      <c r="C64" s="46" t="s">
        <v>1316</v>
      </c>
      <c r="D64" s="46" t="s">
        <v>1395</v>
      </c>
      <c r="E64" s="588"/>
      <c r="F64" s="588"/>
      <c r="G64" s="266">
        <v>1</v>
      </c>
      <c r="H64" s="2"/>
      <c r="I64" s="1105">
        <f t="shared" si="0"/>
        <v>0</v>
      </c>
      <c r="J64" s="412"/>
    </row>
    <row r="65" spans="1:10" s="76" customFormat="1" x14ac:dyDescent="0.25">
      <c r="A65" s="862" t="s">
        <v>545</v>
      </c>
      <c r="B65" s="46" t="s">
        <v>1396</v>
      </c>
      <c r="C65" s="46" t="s">
        <v>1316</v>
      </c>
      <c r="D65" s="46" t="s">
        <v>1397</v>
      </c>
      <c r="E65" s="588"/>
      <c r="F65" s="588"/>
      <c r="G65" s="266">
        <v>1</v>
      </c>
      <c r="H65" s="2"/>
      <c r="I65" s="1105">
        <f t="shared" si="0"/>
        <v>0</v>
      </c>
      <c r="J65" s="412"/>
    </row>
    <row r="66" spans="1:10" s="76" customFormat="1" x14ac:dyDescent="0.25">
      <c r="A66" s="862" t="s">
        <v>546</v>
      </c>
      <c r="B66" s="46" t="s">
        <v>1396</v>
      </c>
      <c r="C66" s="46" t="s">
        <v>1316</v>
      </c>
      <c r="D66" s="46" t="s">
        <v>1398</v>
      </c>
      <c r="E66" s="588"/>
      <c r="F66" s="588"/>
      <c r="G66" s="266">
        <v>1</v>
      </c>
      <c r="H66" s="2"/>
      <c r="I66" s="1105">
        <f t="shared" si="0"/>
        <v>0</v>
      </c>
      <c r="J66" s="412"/>
    </row>
    <row r="67" spans="1:10" s="76" customFormat="1" x14ac:dyDescent="0.25">
      <c r="A67" s="862" t="s">
        <v>547</v>
      </c>
      <c r="B67" s="46" t="s">
        <v>1396</v>
      </c>
      <c r="C67" s="46" t="s">
        <v>1316</v>
      </c>
      <c r="D67" s="46" t="s">
        <v>1399</v>
      </c>
      <c r="E67" s="588"/>
      <c r="F67" s="588"/>
      <c r="G67" s="266">
        <v>1</v>
      </c>
      <c r="H67" s="2"/>
      <c r="I67" s="1105">
        <f t="shared" si="0"/>
        <v>0</v>
      </c>
      <c r="J67" s="412"/>
    </row>
    <row r="68" spans="1:10" s="76" customFormat="1" x14ac:dyDescent="0.25">
      <c r="A68" s="862" t="s">
        <v>548</v>
      </c>
      <c r="B68" s="46" t="s">
        <v>1400</v>
      </c>
      <c r="C68" s="46" t="s">
        <v>1316</v>
      </c>
      <c r="D68" s="46" t="s">
        <v>1401</v>
      </c>
      <c r="E68" s="588"/>
      <c r="F68" s="588"/>
      <c r="G68" s="266">
        <v>1</v>
      </c>
      <c r="H68" s="2"/>
      <c r="I68" s="1105">
        <f t="shared" si="0"/>
        <v>0</v>
      </c>
      <c r="J68" s="412"/>
    </row>
    <row r="69" spans="1:10" s="76" customFormat="1" x14ac:dyDescent="0.25">
      <c r="A69" s="862" t="s">
        <v>549</v>
      </c>
      <c r="B69" s="46" t="s">
        <v>1402</v>
      </c>
      <c r="C69" s="46" t="s">
        <v>1316</v>
      </c>
      <c r="D69" s="46" t="s">
        <v>1403</v>
      </c>
      <c r="E69" s="588"/>
      <c r="F69" s="588"/>
      <c r="G69" s="266">
        <v>1</v>
      </c>
      <c r="H69" s="2"/>
      <c r="I69" s="1105">
        <f t="shared" si="0"/>
        <v>0</v>
      </c>
      <c r="J69" s="412"/>
    </row>
    <row r="70" spans="1:10" s="76" customFormat="1" x14ac:dyDescent="0.25">
      <c r="A70" s="862" t="s">
        <v>550</v>
      </c>
      <c r="B70" s="46" t="s">
        <v>1404</v>
      </c>
      <c r="C70" s="46" t="s">
        <v>1316</v>
      </c>
      <c r="D70" s="46" t="s">
        <v>1405</v>
      </c>
      <c r="E70" s="588"/>
      <c r="F70" s="588"/>
      <c r="G70" s="266">
        <v>4</v>
      </c>
      <c r="H70" s="2"/>
      <c r="I70" s="1105">
        <f t="shared" si="0"/>
        <v>0</v>
      </c>
      <c r="J70" s="412"/>
    </row>
    <row r="71" spans="1:10" s="76" customFormat="1" x14ac:dyDescent="0.25">
      <c r="A71" s="862" t="s">
        <v>551</v>
      </c>
      <c r="B71" s="46" t="s">
        <v>1318</v>
      </c>
      <c r="C71" s="46" t="s">
        <v>1316</v>
      </c>
      <c r="D71" s="46" t="s">
        <v>1406</v>
      </c>
      <c r="E71" s="588"/>
      <c r="F71" s="588"/>
      <c r="G71" s="266">
        <v>9</v>
      </c>
      <c r="H71" s="2"/>
      <c r="I71" s="1105">
        <f t="shared" si="0"/>
        <v>0</v>
      </c>
      <c r="J71" s="412"/>
    </row>
    <row r="72" spans="1:10" s="76" customFormat="1" x14ac:dyDescent="0.25">
      <c r="A72" s="862" t="s">
        <v>552</v>
      </c>
      <c r="B72" s="46" t="s">
        <v>1318</v>
      </c>
      <c r="C72" s="46" t="s">
        <v>1319</v>
      </c>
      <c r="D72" s="46" t="s">
        <v>1407</v>
      </c>
      <c r="E72" s="588"/>
      <c r="F72" s="588"/>
      <c r="G72" s="266">
        <v>2</v>
      </c>
      <c r="H72" s="2"/>
      <c r="I72" s="1105">
        <f t="shared" si="0"/>
        <v>0</v>
      </c>
      <c r="J72" s="412"/>
    </row>
    <row r="73" spans="1:10" s="76" customFormat="1" x14ac:dyDescent="0.25">
      <c r="A73" s="862" t="s">
        <v>553</v>
      </c>
      <c r="B73" s="46" t="s">
        <v>1318</v>
      </c>
      <c r="C73" s="46" t="s">
        <v>1316</v>
      </c>
      <c r="D73" s="46" t="s">
        <v>1408</v>
      </c>
      <c r="E73" s="588"/>
      <c r="F73" s="588"/>
      <c r="G73" s="266">
        <v>1</v>
      </c>
      <c r="H73" s="2"/>
      <c r="I73" s="1105">
        <f t="shared" si="0"/>
        <v>0</v>
      </c>
      <c r="J73" s="412"/>
    </row>
    <row r="74" spans="1:10" s="76" customFormat="1" x14ac:dyDescent="0.25">
      <c r="A74" s="862" t="s">
        <v>554</v>
      </c>
      <c r="B74" s="46" t="s">
        <v>1318</v>
      </c>
      <c r="C74" s="46" t="s">
        <v>1319</v>
      </c>
      <c r="D74" s="46" t="s">
        <v>1409</v>
      </c>
      <c r="E74" s="588"/>
      <c r="F74" s="588"/>
      <c r="G74" s="266">
        <v>1</v>
      </c>
      <c r="H74" s="2"/>
      <c r="I74" s="1105">
        <f t="shared" si="0"/>
        <v>0</v>
      </c>
      <c r="J74" s="412"/>
    </row>
    <row r="75" spans="1:10" s="76" customFormat="1" x14ac:dyDescent="0.25">
      <c r="A75" s="862" t="s">
        <v>555</v>
      </c>
      <c r="B75" s="46" t="s">
        <v>1318</v>
      </c>
      <c r="C75" s="46" t="s">
        <v>1316</v>
      </c>
      <c r="D75" s="46" t="s">
        <v>1410</v>
      </c>
      <c r="E75" s="588"/>
      <c r="F75" s="588"/>
      <c r="G75" s="266">
        <v>4</v>
      </c>
      <c r="H75" s="2"/>
      <c r="I75" s="1105">
        <f t="shared" si="0"/>
        <v>0</v>
      </c>
      <c r="J75" s="412"/>
    </row>
    <row r="76" spans="1:10" s="76" customFormat="1" x14ac:dyDescent="0.25">
      <c r="A76" s="862" t="s">
        <v>556</v>
      </c>
      <c r="B76" s="46" t="s">
        <v>1411</v>
      </c>
      <c r="C76" s="46" t="s">
        <v>1316</v>
      </c>
      <c r="D76" s="46" t="s">
        <v>1412</v>
      </c>
      <c r="E76" s="588"/>
      <c r="F76" s="588"/>
      <c r="G76" s="266">
        <v>5</v>
      </c>
      <c r="H76" s="2"/>
      <c r="I76" s="1105">
        <f t="shared" si="0"/>
        <v>0</v>
      </c>
      <c r="J76" s="412"/>
    </row>
    <row r="77" spans="1:10" s="76" customFormat="1" x14ac:dyDescent="0.25">
      <c r="A77" s="862" t="s">
        <v>557</v>
      </c>
      <c r="B77" s="46" t="s">
        <v>1411</v>
      </c>
      <c r="C77" s="46" t="s">
        <v>1316</v>
      </c>
      <c r="D77" s="46" t="s">
        <v>1413</v>
      </c>
      <c r="E77" s="588"/>
      <c r="F77" s="588"/>
      <c r="G77" s="266">
        <v>2</v>
      </c>
      <c r="H77" s="2"/>
      <c r="I77" s="1105">
        <f t="shared" si="0"/>
        <v>0</v>
      </c>
      <c r="J77" s="412"/>
    </row>
    <row r="78" spans="1:10" s="76" customFormat="1" x14ac:dyDescent="0.25">
      <c r="A78" s="862" t="s">
        <v>558</v>
      </c>
      <c r="B78" s="46" t="s">
        <v>1411</v>
      </c>
      <c r="C78" s="46" t="s">
        <v>1414</v>
      </c>
      <c r="D78" s="46" t="s">
        <v>1415</v>
      </c>
      <c r="E78" s="588"/>
      <c r="F78" s="588"/>
      <c r="G78" s="266">
        <v>2</v>
      </c>
      <c r="H78" s="2"/>
      <c r="I78" s="1105">
        <f t="shared" si="0"/>
        <v>0</v>
      </c>
      <c r="J78" s="412"/>
    </row>
    <row r="79" spans="1:10" s="76" customFormat="1" x14ac:dyDescent="0.25">
      <c r="A79" s="862" t="s">
        <v>559</v>
      </c>
      <c r="B79" s="46" t="s">
        <v>1411</v>
      </c>
      <c r="C79" s="46" t="s">
        <v>1414</v>
      </c>
      <c r="D79" s="46" t="s">
        <v>1416</v>
      </c>
      <c r="E79" s="588"/>
      <c r="F79" s="588"/>
      <c r="G79" s="266">
        <v>2</v>
      </c>
      <c r="H79" s="2"/>
      <c r="I79" s="1105">
        <f t="shared" si="0"/>
        <v>0</v>
      </c>
      <c r="J79" s="412"/>
    </row>
    <row r="80" spans="1:10" s="76" customFormat="1" x14ac:dyDescent="0.25">
      <c r="A80" s="862" t="s">
        <v>560</v>
      </c>
      <c r="B80" s="46" t="s">
        <v>1417</v>
      </c>
      <c r="C80" s="46" t="s">
        <v>1316</v>
      </c>
      <c r="D80" s="46" t="s">
        <v>1418</v>
      </c>
      <c r="E80" s="588"/>
      <c r="F80" s="588"/>
      <c r="G80" s="266">
        <v>3</v>
      </c>
      <c r="H80" s="2"/>
      <c r="I80" s="1105">
        <f t="shared" si="0"/>
        <v>0</v>
      </c>
      <c r="J80" s="412"/>
    </row>
    <row r="81" spans="1:10" s="76" customFormat="1" x14ac:dyDescent="0.25">
      <c r="A81" s="862" t="s">
        <v>561</v>
      </c>
      <c r="B81" s="46" t="s">
        <v>1417</v>
      </c>
      <c r="C81" s="46" t="s">
        <v>1316</v>
      </c>
      <c r="D81" s="46" t="s">
        <v>1419</v>
      </c>
      <c r="E81" s="588"/>
      <c r="F81" s="588"/>
      <c r="G81" s="266">
        <v>2</v>
      </c>
      <c r="H81" s="2"/>
      <c r="I81" s="1105">
        <f t="shared" si="0"/>
        <v>0</v>
      </c>
      <c r="J81" s="412"/>
    </row>
    <row r="82" spans="1:10" s="76" customFormat="1" ht="25.5" x14ac:dyDescent="0.25">
      <c r="A82" s="862" t="s">
        <v>562</v>
      </c>
      <c r="B82" s="46" t="s">
        <v>1417</v>
      </c>
      <c r="C82" s="46" t="s">
        <v>1316</v>
      </c>
      <c r="D82" s="46" t="s">
        <v>1420</v>
      </c>
      <c r="E82" s="588"/>
      <c r="F82" s="588"/>
      <c r="G82" s="266">
        <v>1</v>
      </c>
      <c r="H82" s="2"/>
      <c r="I82" s="1105">
        <f t="shared" si="0"/>
        <v>0</v>
      </c>
      <c r="J82" s="412"/>
    </row>
    <row r="83" spans="1:10" s="76" customFormat="1" x14ac:dyDescent="0.25">
      <c r="A83" s="862" t="s">
        <v>563</v>
      </c>
      <c r="B83" s="46" t="s">
        <v>1417</v>
      </c>
      <c r="C83" s="46" t="s">
        <v>1316</v>
      </c>
      <c r="D83" s="46" t="s">
        <v>1421</v>
      </c>
      <c r="E83" s="588"/>
      <c r="F83" s="588"/>
      <c r="G83" s="266">
        <v>3</v>
      </c>
      <c r="H83" s="2"/>
      <c r="I83" s="1105">
        <f t="shared" si="0"/>
        <v>0</v>
      </c>
      <c r="J83" s="412"/>
    </row>
    <row r="84" spans="1:10" s="76" customFormat="1" ht="25.5" x14ac:dyDescent="0.25">
      <c r="A84" s="862" t="s">
        <v>564</v>
      </c>
      <c r="B84" s="46" t="s">
        <v>1417</v>
      </c>
      <c r="C84" s="46" t="s">
        <v>1316</v>
      </c>
      <c r="D84" s="46" t="s">
        <v>1422</v>
      </c>
      <c r="E84" s="588"/>
      <c r="F84" s="588"/>
      <c r="G84" s="266">
        <v>2</v>
      </c>
      <c r="H84" s="2"/>
      <c r="I84" s="1105">
        <f t="shared" si="0"/>
        <v>0</v>
      </c>
      <c r="J84" s="412"/>
    </row>
    <row r="85" spans="1:10" s="76" customFormat="1" x14ac:dyDescent="0.25">
      <c r="A85" s="862" t="s">
        <v>565</v>
      </c>
      <c r="B85" s="46" t="s">
        <v>1417</v>
      </c>
      <c r="C85" s="46" t="s">
        <v>1316</v>
      </c>
      <c r="D85" s="46" t="s">
        <v>1423</v>
      </c>
      <c r="E85" s="588"/>
      <c r="F85" s="588"/>
      <c r="G85" s="266">
        <v>1</v>
      </c>
      <c r="H85" s="2"/>
      <c r="I85" s="1105">
        <f t="shared" si="0"/>
        <v>0</v>
      </c>
      <c r="J85" s="412"/>
    </row>
    <row r="86" spans="1:10" s="76" customFormat="1" x14ac:dyDescent="0.25">
      <c r="A86" s="862" t="s">
        <v>566</v>
      </c>
      <c r="B86" s="46" t="s">
        <v>1417</v>
      </c>
      <c r="C86" s="46" t="s">
        <v>1316</v>
      </c>
      <c r="D86" s="46" t="s">
        <v>1424</v>
      </c>
      <c r="E86" s="588"/>
      <c r="F86" s="588"/>
      <c r="G86" s="266">
        <v>1</v>
      </c>
      <c r="H86" s="2"/>
      <c r="I86" s="1105">
        <f t="shared" si="0"/>
        <v>0</v>
      </c>
      <c r="J86" s="412"/>
    </row>
    <row r="87" spans="1:10" s="76" customFormat="1" x14ac:dyDescent="0.25">
      <c r="A87" s="862" t="s">
        <v>567</v>
      </c>
      <c r="B87" s="46" t="s">
        <v>1425</v>
      </c>
      <c r="C87" s="46" t="s">
        <v>1426</v>
      </c>
      <c r="D87" s="46" t="s">
        <v>1427</v>
      </c>
      <c r="E87" s="588"/>
      <c r="F87" s="588"/>
      <c r="G87" s="266">
        <v>1</v>
      </c>
      <c r="H87" s="2"/>
      <c r="I87" s="1105">
        <f t="shared" si="0"/>
        <v>0</v>
      </c>
      <c r="J87" s="412"/>
    </row>
    <row r="88" spans="1:10" s="76" customFormat="1" x14ac:dyDescent="0.25">
      <c r="A88" s="862" t="s">
        <v>568</v>
      </c>
      <c r="B88" s="46" t="s">
        <v>1425</v>
      </c>
      <c r="C88" s="46" t="s">
        <v>1426</v>
      </c>
      <c r="D88" s="46" t="s">
        <v>1428</v>
      </c>
      <c r="E88" s="588"/>
      <c r="F88" s="588"/>
      <c r="G88" s="266">
        <v>1</v>
      </c>
      <c r="H88" s="2"/>
      <c r="I88" s="1105">
        <f t="shared" si="0"/>
        <v>0</v>
      </c>
      <c r="J88" s="412"/>
    </row>
    <row r="89" spans="1:10" s="76" customFormat="1" x14ac:dyDescent="0.25">
      <c r="A89" s="862" t="s">
        <v>569</v>
      </c>
      <c r="B89" s="46" t="s">
        <v>1425</v>
      </c>
      <c r="C89" s="46" t="s">
        <v>1426</v>
      </c>
      <c r="D89" s="46" t="s">
        <v>1429</v>
      </c>
      <c r="E89" s="588"/>
      <c r="F89" s="588"/>
      <c r="G89" s="266">
        <v>3</v>
      </c>
      <c r="H89" s="2"/>
      <c r="I89" s="1105">
        <f t="shared" si="0"/>
        <v>0</v>
      </c>
      <c r="J89" s="412"/>
    </row>
    <row r="90" spans="1:10" s="76" customFormat="1" x14ac:dyDescent="0.25">
      <c r="A90" s="862" t="s">
        <v>570</v>
      </c>
      <c r="B90" s="46" t="s">
        <v>1425</v>
      </c>
      <c r="C90" s="60" t="s">
        <v>1426</v>
      </c>
      <c r="D90" s="60" t="s">
        <v>1430</v>
      </c>
      <c r="E90" s="588"/>
      <c r="F90" s="588"/>
      <c r="G90" s="266">
        <v>1</v>
      </c>
      <c r="H90" s="2"/>
      <c r="I90" s="1105">
        <f t="shared" si="0"/>
        <v>0</v>
      </c>
      <c r="J90" s="412"/>
    </row>
    <row r="91" spans="1:10" s="76" customFormat="1" x14ac:dyDescent="0.25">
      <c r="A91" s="862" t="s">
        <v>571</v>
      </c>
      <c r="B91" s="46" t="s">
        <v>1425</v>
      </c>
      <c r="C91" s="46" t="s">
        <v>1426</v>
      </c>
      <c r="D91" s="46" t="s">
        <v>1431</v>
      </c>
      <c r="E91" s="588"/>
      <c r="F91" s="588"/>
      <c r="G91" s="266">
        <v>1</v>
      </c>
      <c r="H91" s="2"/>
      <c r="I91" s="1105">
        <f t="shared" si="0"/>
        <v>0</v>
      </c>
      <c r="J91" s="412"/>
    </row>
    <row r="92" spans="1:10" s="76" customFormat="1" x14ac:dyDescent="0.25">
      <c r="A92" s="862" t="s">
        <v>572</v>
      </c>
      <c r="B92" s="46" t="s">
        <v>1432</v>
      </c>
      <c r="C92" s="46" t="s">
        <v>1316</v>
      </c>
      <c r="D92" s="46" t="s">
        <v>1433</v>
      </c>
      <c r="E92" s="588"/>
      <c r="F92" s="588"/>
      <c r="G92" s="266">
        <v>4</v>
      </c>
      <c r="H92" s="2"/>
      <c r="I92" s="1105">
        <f t="shared" si="0"/>
        <v>0</v>
      </c>
      <c r="J92" s="412"/>
    </row>
    <row r="93" spans="1:10" s="76" customFormat="1" x14ac:dyDescent="0.25">
      <c r="A93" s="862" t="s">
        <v>573</v>
      </c>
      <c r="B93" s="46" t="s">
        <v>1434</v>
      </c>
      <c r="C93" s="46" t="s">
        <v>1316</v>
      </c>
      <c r="D93" s="46" t="s">
        <v>1435</v>
      </c>
      <c r="E93" s="588"/>
      <c r="F93" s="588"/>
      <c r="G93" s="266">
        <v>2</v>
      </c>
      <c r="H93" s="2"/>
      <c r="I93" s="1105">
        <f t="shared" si="0"/>
        <v>0</v>
      </c>
      <c r="J93" s="412"/>
    </row>
    <row r="94" spans="1:10" s="76" customFormat="1" x14ac:dyDescent="0.25">
      <c r="A94" s="862" t="s">
        <v>574</v>
      </c>
      <c r="B94" s="46" t="s">
        <v>1318</v>
      </c>
      <c r="C94" s="46" t="s">
        <v>1316</v>
      </c>
      <c r="D94" s="46" t="s">
        <v>1436</v>
      </c>
      <c r="E94" s="588"/>
      <c r="F94" s="588"/>
      <c r="G94" s="266">
        <v>2</v>
      </c>
      <c r="H94" s="2"/>
      <c r="I94" s="1105">
        <f t="shared" si="0"/>
        <v>0</v>
      </c>
      <c r="J94" s="412"/>
    </row>
    <row r="95" spans="1:10" s="76" customFormat="1" x14ac:dyDescent="0.25">
      <c r="A95" s="862" t="s">
        <v>575</v>
      </c>
      <c r="B95" s="46" t="s">
        <v>1437</v>
      </c>
      <c r="C95" s="46" t="s">
        <v>1316</v>
      </c>
      <c r="D95" s="46" t="s">
        <v>1438</v>
      </c>
      <c r="E95" s="588"/>
      <c r="F95" s="588"/>
      <c r="G95" s="266">
        <v>1</v>
      </c>
      <c r="H95" s="2"/>
      <c r="I95" s="1105">
        <f t="shared" si="0"/>
        <v>0</v>
      </c>
      <c r="J95" s="412"/>
    </row>
    <row r="96" spans="1:10" s="76" customFormat="1" x14ac:dyDescent="0.25">
      <c r="A96" s="862" t="s">
        <v>576</v>
      </c>
      <c r="B96" s="46" t="s">
        <v>1439</v>
      </c>
      <c r="C96" s="46" t="s">
        <v>1440</v>
      </c>
      <c r="D96" s="46" t="s">
        <v>1441</v>
      </c>
      <c r="E96" s="588"/>
      <c r="F96" s="588"/>
      <c r="G96" s="266">
        <v>1</v>
      </c>
      <c r="H96" s="2"/>
      <c r="I96" s="1105">
        <f t="shared" si="0"/>
        <v>0</v>
      </c>
      <c r="J96" s="412"/>
    </row>
    <row r="97" spans="1:10" s="76" customFormat="1" x14ac:dyDescent="0.25">
      <c r="A97" s="862" t="s">
        <v>577</v>
      </c>
      <c r="B97" s="46" t="s">
        <v>1442</v>
      </c>
      <c r="C97" s="46" t="s">
        <v>1316</v>
      </c>
      <c r="D97" s="46" t="s">
        <v>1443</v>
      </c>
      <c r="E97" s="588"/>
      <c r="F97" s="588"/>
      <c r="G97" s="266">
        <v>3</v>
      </c>
      <c r="H97" s="2"/>
      <c r="I97" s="1105">
        <f t="shared" si="0"/>
        <v>0</v>
      </c>
      <c r="J97" s="412"/>
    </row>
    <row r="98" spans="1:10" s="76" customFormat="1" x14ac:dyDescent="0.25">
      <c r="A98" s="862" t="s">
        <v>578</v>
      </c>
      <c r="B98" s="46" t="s">
        <v>1417</v>
      </c>
      <c r="C98" s="46" t="s">
        <v>1316</v>
      </c>
      <c r="D98" s="46" t="s">
        <v>1444</v>
      </c>
      <c r="E98" s="588"/>
      <c r="F98" s="588"/>
      <c r="G98" s="266">
        <v>2</v>
      </c>
      <c r="H98" s="2"/>
      <c r="I98" s="1105">
        <f t="shared" si="0"/>
        <v>0</v>
      </c>
      <c r="J98" s="412"/>
    </row>
    <row r="99" spans="1:10" s="76" customFormat="1" x14ac:dyDescent="0.25">
      <c r="A99" s="862" t="s">
        <v>579</v>
      </c>
      <c r="B99" s="46" t="s">
        <v>1417</v>
      </c>
      <c r="C99" s="46" t="s">
        <v>1316</v>
      </c>
      <c r="D99" s="46" t="s">
        <v>1445</v>
      </c>
      <c r="E99" s="588"/>
      <c r="F99" s="588"/>
      <c r="G99" s="266">
        <v>1</v>
      </c>
      <c r="H99" s="2"/>
      <c r="I99" s="1105">
        <f t="shared" si="0"/>
        <v>0</v>
      </c>
      <c r="J99" s="412"/>
    </row>
    <row r="100" spans="1:10" s="76" customFormat="1" x14ac:dyDescent="0.25">
      <c r="A100" s="862" t="s">
        <v>580</v>
      </c>
      <c r="B100" s="46" t="s">
        <v>1417</v>
      </c>
      <c r="C100" s="46" t="s">
        <v>1316</v>
      </c>
      <c r="D100" s="46" t="s">
        <v>1446</v>
      </c>
      <c r="E100" s="588"/>
      <c r="F100" s="588"/>
      <c r="G100" s="266">
        <v>1</v>
      </c>
      <c r="H100" s="2"/>
      <c r="I100" s="1105">
        <f t="shared" si="0"/>
        <v>0</v>
      </c>
      <c r="J100" s="412"/>
    </row>
    <row r="101" spans="1:10" s="76" customFormat="1" x14ac:dyDescent="0.25">
      <c r="A101" s="862" t="s">
        <v>581</v>
      </c>
      <c r="B101" s="46" t="s">
        <v>1447</v>
      </c>
      <c r="C101" s="46" t="s">
        <v>1316</v>
      </c>
      <c r="D101" s="46" t="s">
        <v>1448</v>
      </c>
      <c r="E101" s="588"/>
      <c r="F101" s="588"/>
      <c r="G101" s="266">
        <v>3</v>
      </c>
      <c r="H101" s="2"/>
      <c r="I101" s="1105">
        <f t="shared" si="0"/>
        <v>0</v>
      </c>
      <c r="J101" s="412"/>
    </row>
    <row r="102" spans="1:10" s="76" customFormat="1" x14ac:dyDescent="0.25">
      <c r="A102" s="862" t="s">
        <v>582</v>
      </c>
      <c r="B102" s="46" t="s">
        <v>1449</v>
      </c>
      <c r="C102" s="46" t="s">
        <v>1316</v>
      </c>
      <c r="D102" s="46" t="s">
        <v>1450</v>
      </c>
      <c r="E102" s="588"/>
      <c r="F102" s="588"/>
      <c r="G102" s="266">
        <v>3</v>
      </c>
      <c r="H102" s="2"/>
      <c r="I102" s="1105">
        <f t="shared" si="0"/>
        <v>0</v>
      </c>
      <c r="J102" s="412"/>
    </row>
    <row r="103" spans="1:10" s="76" customFormat="1" x14ac:dyDescent="0.25">
      <c r="A103" s="862" t="s">
        <v>583</v>
      </c>
      <c r="B103" s="46" t="s">
        <v>1451</v>
      </c>
      <c r="C103" s="46" t="s">
        <v>1316</v>
      </c>
      <c r="D103" s="46" t="s">
        <v>1452</v>
      </c>
      <c r="E103" s="588"/>
      <c r="F103" s="588"/>
      <c r="G103" s="266">
        <v>1</v>
      </c>
      <c r="H103" s="2"/>
      <c r="I103" s="1105">
        <f t="shared" si="0"/>
        <v>0</v>
      </c>
      <c r="J103" s="412"/>
    </row>
    <row r="104" spans="1:10" s="76" customFormat="1" ht="25.5" x14ac:dyDescent="0.25">
      <c r="A104" s="862" t="s">
        <v>584</v>
      </c>
      <c r="B104" s="46" t="s">
        <v>1336</v>
      </c>
      <c r="C104" s="46" t="s">
        <v>1316</v>
      </c>
      <c r="D104" s="46" t="s">
        <v>1453</v>
      </c>
      <c r="E104" s="588"/>
      <c r="F104" s="588"/>
      <c r="G104" s="266">
        <v>1</v>
      </c>
      <c r="H104" s="2"/>
      <c r="I104" s="1105">
        <f t="shared" si="0"/>
        <v>0</v>
      </c>
      <c r="J104" s="412"/>
    </row>
    <row r="105" spans="1:10" s="76" customFormat="1" ht="25.5" x14ac:dyDescent="0.25">
      <c r="A105" s="862" t="s">
        <v>585</v>
      </c>
      <c r="B105" s="46" t="s">
        <v>1454</v>
      </c>
      <c r="C105" s="46" t="s">
        <v>1316</v>
      </c>
      <c r="D105" s="46" t="s">
        <v>1455</v>
      </c>
      <c r="E105" s="588"/>
      <c r="F105" s="588"/>
      <c r="G105" s="266">
        <v>1</v>
      </c>
      <c r="H105" s="2"/>
      <c r="I105" s="1105">
        <f t="shared" si="0"/>
        <v>0</v>
      </c>
      <c r="J105" s="412"/>
    </row>
    <row r="106" spans="1:10" s="76" customFormat="1" ht="15.75" thickBot="1" x14ac:dyDescent="0.3">
      <c r="A106" s="867" t="s">
        <v>586</v>
      </c>
      <c r="B106" s="485" t="s">
        <v>1456</v>
      </c>
      <c r="C106" s="485"/>
      <c r="D106" s="485"/>
      <c r="E106" s="597"/>
      <c r="F106" s="597"/>
      <c r="G106" s="486">
        <v>1</v>
      </c>
      <c r="H106" s="911"/>
      <c r="I106" s="1102">
        <f>G106*ROUND(H106, 2)</f>
        <v>0</v>
      </c>
      <c r="J106" s="412"/>
    </row>
    <row r="107" spans="1:10" s="76" customFormat="1" ht="15.75" thickBot="1" x14ac:dyDescent="0.3">
      <c r="A107" s="77"/>
      <c r="G107" s="77"/>
      <c r="H107" s="807" t="s">
        <v>76</v>
      </c>
      <c r="I107" s="808">
        <f>SUM(I7:I106)</f>
        <v>0</v>
      </c>
      <c r="J107" s="412"/>
    </row>
    <row r="109" spans="1:10" ht="75" customHeight="1" x14ac:dyDescent="0.25">
      <c r="A109" s="1835" t="s">
        <v>1328</v>
      </c>
      <c r="B109" s="1836"/>
      <c r="C109" s="1836"/>
      <c r="D109" s="1836"/>
      <c r="E109" s="1836"/>
      <c r="F109" s="1836"/>
      <c r="G109" s="1836"/>
      <c r="H109" s="1836"/>
      <c r="I109" s="1836"/>
    </row>
    <row r="110" spans="1:10" x14ac:dyDescent="0.25">
      <c r="A110" s="64"/>
      <c r="B110" s="18"/>
    </row>
    <row r="111" spans="1:10" x14ac:dyDescent="0.25">
      <c r="A111" s="64"/>
      <c r="B111" s="18"/>
    </row>
  </sheetData>
  <sheetProtection algorithmName="SHA-512" hashValue="e+rk9Aws4UafQQLo5Vn1MYoIzjM6jNvaIU9Oll4+UPsOoSXjy/WXtAh8Hyu6jGB/S260RB+rx96hioIqw902PQ==" saltValue="ALFuDk1GhpoD0OfHhK37SQ==" spinCount="100000" sheet="1" objects="1" scenarios="1" sort="0" autoFilter="0" pivotTables="0"/>
  <mergeCells count="13">
    <mergeCell ref="A2:I2"/>
    <mergeCell ref="A3:I3"/>
    <mergeCell ref="A4:I4"/>
    <mergeCell ref="G1:I1"/>
    <mergeCell ref="A1:F1"/>
    <mergeCell ref="H5:H6"/>
    <mergeCell ref="I5:I6"/>
    <mergeCell ref="A109:I109"/>
    <mergeCell ref="A5:A6"/>
    <mergeCell ref="B5:B6"/>
    <mergeCell ref="C5:D5"/>
    <mergeCell ref="E5:F5"/>
    <mergeCell ref="G5:G6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7" fitToHeight="0" orientation="landscape" r:id="rId1"/>
  <headerFooter>
    <oddFooter>Strana &amp;P z &amp;N</oddFooter>
  </headerFooter>
  <drawing r:id="rId2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0">
    <tabColor rgb="FFFFFF00"/>
    <pageSetUpPr fitToPage="1"/>
  </sheetPr>
  <dimension ref="A1:K73"/>
  <sheetViews>
    <sheetView workbookViewId="0">
      <selection activeCell="A3" sqref="A3:I3"/>
    </sheetView>
  </sheetViews>
  <sheetFormatPr defaultColWidth="9.140625" defaultRowHeight="15" x14ac:dyDescent="0.25"/>
  <cols>
    <col min="1" max="1" width="5.7109375" style="1446" customWidth="1"/>
    <col min="2" max="2" width="42.7109375" style="17" customWidth="1"/>
    <col min="3" max="3" width="16.7109375" style="17" customWidth="1"/>
    <col min="4" max="4" width="24.7109375" style="17" customWidth="1"/>
    <col min="5" max="5" width="16.7109375" style="17" customWidth="1"/>
    <col min="6" max="6" width="24.7109375" style="17" customWidth="1"/>
    <col min="7" max="7" width="12.7109375" style="1446" customWidth="1"/>
    <col min="8" max="8" width="16.7109375" style="1446" customWidth="1"/>
    <col min="9" max="9" width="18.7109375" style="1446" customWidth="1"/>
    <col min="10" max="10" width="9.42578125" style="17" bestFit="1" customWidth="1"/>
    <col min="11" max="16384" width="9.140625" style="17"/>
  </cols>
  <sheetData>
    <row r="1" spans="1:10" ht="54" customHeight="1" x14ac:dyDescent="0.25">
      <c r="A1" s="1543"/>
      <c r="B1" s="1543"/>
      <c r="C1" s="1543"/>
      <c r="D1" s="1543"/>
      <c r="E1" s="1543"/>
      <c r="F1" s="1543"/>
      <c r="G1" s="1544" t="s">
        <v>2703</v>
      </c>
      <c r="H1" s="1544"/>
      <c r="I1" s="1544"/>
    </row>
    <row r="2" spans="1:10" ht="15.75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</row>
    <row r="3" spans="1:10" ht="15.75" x14ac:dyDescent="0.25">
      <c r="A3" s="1540" t="s">
        <v>472</v>
      </c>
      <c r="B3" s="1540"/>
      <c r="C3" s="1540"/>
      <c r="D3" s="1540"/>
      <c r="E3" s="1540"/>
      <c r="F3" s="1540"/>
      <c r="G3" s="1540"/>
      <c r="H3" s="1540"/>
      <c r="I3" s="1540"/>
    </row>
    <row r="4" spans="1:10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</row>
    <row r="5" spans="1:10" ht="30" customHeight="1" thickBot="1" x14ac:dyDescent="0.3">
      <c r="A5" s="1514" t="s">
        <v>486</v>
      </c>
      <c r="B5" s="1541" t="s">
        <v>0</v>
      </c>
      <c r="C5" s="1837" t="s">
        <v>1310</v>
      </c>
      <c r="D5" s="1838"/>
      <c r="E5" s="1837" t="s">
        <v>1311</v>
      </c>
      <c r="F5" s="1838"/>
      <c r="G5" s="1514" t="s">
        <v>1312</v>
      </c>
      <c r="H5" s="1514" t="s">
        <v>4413</v>
      </c>
      <c r="I5" s="1514" t="s">
        <v>4414</v>
      </c>
    </row>
    <row r="6" spans="1:10" ht="30" customHeight="1" thickBot="1" x14ac:dyDescent="0.3">
      <c r="A6" s="1542"/>
      <c r="B6" s="1542"/>
      <c r="C6" s="1445" t="s">
        <v>1313</v>
      </c>
      <c r="D6" s="1445" t="s">
        <v>1314</v>
      </c>
      <c r="E6" s="1445" t="s">
        <v>1313</v>
      </c>
      <c r="F6" s="1445" t="s">
        <v>1314</v>
      </c>
      <c r="G6" s="1515"/>
      <c r="H6" s="1515"/>
      <c r="I6" s="1515"/>
    </row>
    <row r="7" spans="1:10" s="76" customFormat="1" x14ac:dyDescent="0.25">
      <c r="A7" s="1106"/>
      <c r="B7" s="1839" t="s">
        <v>1457</v>
      </c>
      <c r="C7" s="1839"/>
      <c r="D7" s="1839"/>
      <c r="E7" s="1839"/>
      <c r="F7" s="1839"/>
      <c r="G7" s="1839"/>
      <c r="H7" s="1839"/>
      <c r="I7" s="1840"/>
    </row>
    <row r="8" spans="1:10" s="76" customFormat="1" x14ac:dyDescent="0.25">
      <c r="A8" s="1103" t="s">
        <v>487</v>
      </c>
      <c r="B8" s="267" t="s">
        <v>1458</v>
      </c>
      <c r="C8" s="46" t="s">
        <v>1459</v>
      </c>
      <c r="D8" s="268"/>
      <c r="E8" s="589"/>
      <c r="F8" s="589"/>
      <c r="G8" s="266">
        <v>1</v>
      </c>
      <c r="H8" s="2"/>
      <c r="I8" s="1104">
        <f t="shared" ref="I8:I34" si="0">G8*ROUND(H8, 2)</f>
        <v>0</v>
      </c>
      <c r="J8" s="412"/>
    </row>
    <row r="9" spans="1:10" s="76" customFormat="1" x14ac:dyDescent="0.25">
      <c r="A9" s="862" t="s">
        <v>488</v>
      </c>
      <c r="B9" s="267" t="s">
        <v>1460</v>
      </c>
      <c r="C9" s="46" t="s">
        <v>1459</v>
      </c>
      <c r="D9" s="268"/>
      <c r="E9" s="589"/>
      <c r="F9" s="589"/>
      <c r="G9" s="266">
        <v>6</v>
      </c>
      <c r="H9" s="2"/>
      <c r="I9" s="1104">
        <f t="shared" si="0"/>
        <v>0</v>
      </c>
      <c r="J9" s="412"/>
    </row>
    <row r="10" spans="1:10" s="76" customFormat="1" x14ac:dyDescent="0.25">
      <c r="A10" s="862" t="s">
        <v>489</v>
      </c>
      <c r="B10" s="267" t="s">
        <v>1461</v>
      </c>
      <c r="C10" s="46" t="s">
        <v>1459</v>
      </c>
      <c r="D10" s="268"/>
      <c r="E10" s="589"/>
      <c r="F10" s="589"/>
      <c r="G10" s="266">
        <v>1</v>
      </c>
      <c r="H10" s="2"/>
      <c r="I10" s="1104">
        <f t="shared" si="0"/>
        <v>0</v>
      </c>
      <c r="J10" s="412"/>
    </row>
    <row r="11" spans="1:10" s="76" customFormat="1" x14ac:dyDescent="0.25">
      <c r="A11" s="862" t="s">
        <v>490</v>
      </c>
      <c r="B11" s="267" t="s">
        <v>1462</v>
      </c>
      <c r="C11" s="46" t="s">
        <v>1459</v>
      </c>
      <c r="D11" s="268"/>
      <c r="E11" s="589"/>
      <c r="F11" s="589"/>
      <c r="G11" s="266">
        <v>1</v>
      </c>
      <c r="H11" s="2"/>
      <c r="I11" s="1104">
        <f t="shared" si="0"/>
        <v>0</v>
      </c>
      <c r="J11" s="412"/>
    </row>
    <row r="12" spans="1:10" s="76" customFormat="1" x14ac:dyDescent="0.25">
      <c r="A12" s="862" t="s">
        <v>491</v>
      </c>
      <c r="B12" s="267" t="s">
        <v>1463</v>
      </c>
      <c r="C12" s="46" t="s">
        <v>1459</v>
      </c>
      <c r="D12" s="268"/>
      <c r="E12" s="589"/>
      <c r="F12" s="589"/>
      <c r="G12" s="266">
        <v>1</v>
      </c>
      <c r="H12" s="2"/>
      <c r="I12" s="1104">
        <f t="shared" si="0"/>
        <v>0</v>
      </c>
      <c r="J12" s="412"/>
    </row>
    <row r="13" spans="1:10" s="76" customFormat="1" x14ac:dyDescent="0.25">
      <c r="A13" s="862" t="s">
        <v>492</v>
      </c>
      <c r="B13" s="267" t="s">
        <v>1464</v>
      </c>
      <c r="C13" s="46" t="s">
        <v>1459</v>
      </c>
      <c r="D13" s="268"/>
      <c r="E13" s="589"/>
      <c r="F13" s="589"/>
      <c r="G13" s="266">
        <v>1</v>
      </c>
      <c r="H13" s="2"/>
      <c r="I13" s="1104">
        <f t="shared" si="0"/>
        <v>0</v>
      </c>
      <c r="J13" s="412"/>
    </row>
    <row r="14" spans="1:10" s="76" customFormat="1" x14ac:dyDescent="0.25">
      <c r="A14" s="862" t="s">
        <v>493</v>
      </c>
      <c r="B14" s="267" t="s">
        <v>1465</v>
      </c>
      <c r="C14" s="46" t="s">
        <v>1459</v>
      </c>
      <c r="D14" s="268"/>
      <c r="E14" s="589"/>
      <c r="F14" s="589"/>
      <c r="G14" s="266">
        <v>1</v>
      </c>
      <c r="H14" s="2"/>
      <c r="I14" s="1104">
        <f t="shared" si="0"/>
        <v>0</v>
      </c>
      <c r="J14" s="412"/>
    </row>
    <row r="15" spans="1:10" s="76" customFormat="1" x14ac:dyDescent="0.25">
      <c r="A15" s="862" t="s">
        <v>494</v>
      </c>
      <c r="B15" s="267" t="s">
        <v>1466</v>
      </c>
      <c r="C15" s="46" t="s">
        <v>1459</v>
      </c>
      <c r="D15" s="268"/>
      <c r="E15" s="589"/>
      <c r="F15" s="589"/>
      <c r="G15" s="266">
        <v>1</v>
      </c>
      <c r="H15" s="2"/>
      <c r="I15" s="1104">
        <f t="shared" si="0"/>
        <v>0</v>
      </c>
      <c r="J15" s="412"/>
    </row>
    <row r="16" spans="1:10" s="76" customFormat="1" x14ac:dyDescent="0.25">
      <c r="A16" s="862" t="s">
        <v>495</v>
      </c>
      <c r="B16" s="267" t="s">
        <v>1467</v>
      </c>
      <c r="C16" s="46" t="s">
        <v>1459</v>
      </c>
      <c r="D16" s="268"/>
      <c r="E16" s="589"/>
      <c r="F16" s="589"/>
      <c r="G16" s="266">
        <v>1</v>
      </c>
      <c r="H16" s="2"/>
      <c r="I16" s="1104">
        <f t="shared" si="0"/>
        <v>0</v>
      </c>
      <c r="J16" s="412"/>
    </row>
    <row r="17" spans="1:10" s="76" customFormat="1" x14ac:dyDescent="0.25">
      <c r="A17" s="862" t="s">
        <v>496</v>
      </c>
      <c r="B17" s="267" t="s">
        <v>1468</v>
      </c>
      <c r="C17" s="46" t="s">
        <v>1459</v>
      </c>
      <c r="D17" s="268"/>
      <c r="E17" s="589"/>
      <c r="F17" s="589"/>
      <c r="G17" s="266">
        <v>1</v>
      </c>
      <c r="H17" s="2"/>
      <c r="I17" s="1104">
        <f t="shared" si="0"/>
        <v>0</v>
      </c>
      <c r="J17" s="412"/>
    </row>
    <row r="18" spans="1:10" s="76" customFormat="1" x14ac:dyDescent="0.25">
      <c r="A18" s="862" t="s">
        <v>497</v>
      </c>
      <c r="B18" s="267" t="s">
        <v>1469</v>
      </c>
      <c r="C18" s="46" t="s">
        <v>1459</v>
      </c>
      <c r="D18" s="268"/>
      <c r="E18" s="589"/>
      <c r="F18" s="589"/>
      <c r="G18" s="266">
        <v>1</v>
      </c>
      <c r="H18" s="2"/>
      <c r="I18" s="1104">
        <f t="shared" si="0"/>
        <v>0</v>
      </c>
      <c r="J18" s="412"/>
    </row>
    <row r="19" spans="1:10" s="76" customFormat="1" x14ac:dyDescent="0.25">
      <c r="A19" s="862" t="s">
        <v>498</v>
      </c>
      <c r="B19" s="267" t="s">
        <v>1470</v>
      </c>
      <c r="C19" s="46" t="s">
        <v>1459</v>
      </c>
      <c r="D19" s="268"/>
      <c r="E19" s="589"/>
      <c r="F19" s="589"/>
      <c r="G19" s="266">
        <v>1</v>
      </c>
      <c r="H19" s="2"/>
      <c r="I19" s="1104">
        <f t="shared" si="0"/>
        <v>0</v>
      </c>
      <c r="J19" s="412"/>
    </row>
    <row r="20" spans="1:10" s="76" customFormat="1" x14ac:dyDescent="0.25">
      <c r="A20" s="862" t="s">
        <v>499</v>
      </c>
      <c r="B20" s="267" t="s">
        <v>1471</v>
      </c>
      <c r="C20" s="46" t="s">
        <v>1459</v>
      </c>
      <c r="D20" s="268"/>
      <c r="E20" s="589"/>
      <c r="F20" s="589"/>
      <c r="G20" s="266">
        <v>1</v>
      </c>
      <c r="H20" s="2"/>
      <c r="I20" s="1104">
        <f t="shared" si="0"/>
        <v>0</v>
      </c>
      <c r="J20" s="412"/>
    </row>
    <row r="21" spans="1:10" s="76" customFormat="1" x14ac:dyDescent="0.25">
      <c r="A21" s="862" t="s">
        <v>500</v>
      </c>
      <c r="B21" s="267" t="s">
        <v>1472</v>
      </c>
      <c r="C21" s="46" t="s">
        <v>1459</v>
      </c>
      <c r="D21" s="268"/>
      <c r="E21" s="589"/>
      <c r="F21" s="589"/>
      <c r="G21" s="266">
        <v>4</v>
      </c>
      <c r="H21" s="2"/>
      <c r="I21" s="1104">
        <f t="shared" si="0"/>
        <v>0</v>
      </c>
      <c r="J21" s="412"/>
    </row>
    <row r="22" spans="1:10" s="76" customFormat="1" x14ac:dyDescent="0.25">
      <c r="A22" s="862" t="s">
        <v>501</v>
      </c>
      <c r="B22" s="267" t="s">
        <v>1473</v>
      </c>
      <c r="C22" s="46" t="s">
        <v>1459</v>
      </c>
      <c r="D22" s="268"/>
      <c r="E22" s="589"/>
      <c r="F22" s="589"/>
      <c r="G22" s="266">
        <v>1</v>
      </c>
      <c r="H22" s="2"/>
      <c r="I22" s="1104">
        <f t="shared" si="0"/>
        <v>0</v>
      </c>
      <c r="J22" s="412"/>
    </row>
    <row r="23" spans="1:10" s="76" customFormat="1" x14ac:dyDescent="0.25">
      <c r="A23" s="862" t="s">
        <v>502</v>
      </c>
      <c r="B23" s="267" t="s">
        <v>1474</v>
      </c>
      <c r="C23" s="46" t="s">
        <v>1459</v>
      </c>
      <c r="D23" s="268"/>
      <c r="E23" s="589"/>
      <c r="F23" s="589"/>
      <c r="G23" s="266">
        <v>2</v>
      </c>
      <c r="H23" s="2"/>
      <c r="I23" s="1104">
        <f t="shared" si="0"/>
        <v>0</v>
      </c>
      <c r="J23" s="412"/>
    </row>
    <row r="24" spans="1:10" s="76" customFormat="1" x14ac:dyDescent="0.25">
      <c r="A24" s="862" t="s">
        <v>503</v>
      </c>
      <c r="B24" s="267" t="s">
        <v>1475</v>
      </c>
      <c r="C24" s="46" t="s">
        <v>1459</v>
      </c>
      <c r="D24" s="268"/>
      <c r="E24" s="589"/>
      <c r="F24" s="589"/>
      <c r="G24" s="266">
        <v>480</v>
      </c>
      <c r="H24" s="2"/>
      <c r="I24" s="1104">
        <f t="shared" si="0"/>
        <v>0</v>
      </c>
      <c r="J24" s="412"/>
    </row>
    <row r="25" spans="1:10" s="76" customFormat="1" x14ac:dyDescent="0.25">
      <c r="A25" s="862" t="s">
        <v>504</v>
      </c>
      <c r="B25" s="267" t="s">
        <v>1476</v>
      </c>
      <c r="C25" s="46" t="s">
        <v>1459</v>
      </c>
      <c r="D25" s="268"/>
      <c r="E25" s="589"/>
      <c r="F25" s="589"/>
      <c r="G25" s="266">
        <v>8</v>
      </c>
      <c r="H25" s="2"/>
      <c r="I25" s="1104">
        <f t="shared" si="0"/>
        <v>0</v>
      </c>
      <c r="J25" s="412"/>
    </row>
    <row r="26" spans="1:10" s="76" customFormat="1" x14ac:dyDescent="0.25">
      <c r="A26" s="862" t="s">
        <v>505</v>
      </c>
      <c r="B26" s="267" t="s">
        <v>1477</v>
      </c>
      <c r="C26" s="46" t="s">
        <v>1459</v>
      </c>
      <c r="D26" s="268"/>
      <c r="E26" s="589"/>
      <c r="F26" s="589"/>
      <c r="G26" s="266">
        <v>8</v>
      </c>
      <c r="H26" s="2"/>
      <c r="I26" s="1104">
        <f t="shared" si="0"/>
        <v>0</v>
      </c>
      <c r="J26" s="412"/>
    </row>
    <row r="27" spans="1:10" s="76" customFormat="1" x14ac:dyDescent="0.25">
      <c r="A27" s="862" t="s">
        <v>506</v>
      </c>
      <c r="B27" s="267" t="s">
        <v>1478</v>
      </c>
      <c r="C27" s="46" t="s">
        <v>1459</v>
      </c>
      <c r="D27" s="268"/>
      <c r="E27" s="589"/>
      <c r="F27" s="589"/>
      <c r="G27" s="266">
        <v>8</v>
      </c>
      <c r="H27" s="2"/>
      <c r="I27" s="1104">
        <f t="shared" si="0"/>
        <v>0</v>
      </c>
      <c r="J27" s="412"/>
    </row>
    <row r="28" spans="1:10" s="76" customFormat="1" x14ac:dyDescent="0.25">
      <c r="A28" s="862" t="s">
        <v>507</v>
      </c>
      <c r="B28" s="267" t="s">
        <v>1479</v>
      </c>
      <c r="C28" s="46" t="s">
        <v>1459</v>
      </c>
      <c r="D28" s="268"/>
      <c r="E28" s="589"/>
      <c r="F28" s="589"/>
      <c r="G28" s="266">
        <v>8</v>
      </c>
      <c r="H28" s="2"/>
      <c r="I28" s="1104">
        <f t="shared" si="0"/>
        <v>0</v>
      </c>
      <c r="J28" s="412"/>
    </row>
    <row r="29" spans="1:10" s="76" customFormat="1" x14ac:dyDescent="0.25">
      <c r="A29" s="862" t="s">
        <v>508</v>
      </c>
      <c r="B29" s="267" t="s">
        <v>1480</v>
      </c>
      <c r="C29" s="46" t="s">
        <v>1459</v>
      </c>
      <c r="D29" s="268"/>
      <c r="E29" s="589"/>
      <c r="F29" s="589"/>
      <c r="G29" s="266">
        <v>16</v>
      </c>
      <c r="H29" s="2"/>
      <c r="I29" s="1104">
        <f t="shared" si="0"/>
        <v>0</v>
      </c>
      <c r="J29" s="412"/>
    </row>
    <row r="30" spans="1:10" s="76" customFormat="1" x14ac:dyDescent="0.25">
      <c r="A30" s="862" t="s">
        <v>509</v>
      </c>
      <c r="B30" s="267" t="s">
        <v>1481</v>
      </c>
      <c r="C30" s="46" t="s">
        <v>1459</v>
      </c>
      <c r="D30" s="268"/>
      <c r="E30" s="589"/>
      <c r="F30" s="589"/>
      <c r="G30" s="266">
        <v>8</v>
      </c>
      <c r="H30" s="2"/>
      <c r="I30" s="1104">
        <f t="shared" si="0"/>
        <v>0</v>
      </c>
      <c r="J30" s="412"/>
    </row>
    <row r="31" spans="1:10" s="76" customFormat="1" ht="25.5" x14ac:dyDescent="0.25">
      <c r="A31" s="892" t="s">
        <v>510</v>
      </c>
      <c r="B31" s="269" t="s">
        <v>1482</v>
      </c>
      <c r="C31" s="90" t="s">
        <v>1459</v>
      </c>
      <c r="D31" s="270"/>
      <c r="E31" s="590"/>
      <c r="F31" s="590"/>
      <c r="G31" s="271">
        <v>56</v>
      </c>
      <c r="H31" s="2"/>
      <c r="I31" s="1105">
        <f t="shared" si="0"/>
        <v>0</v>
      </c>
      <c r="J31" s="412"/>
    </row>
    <row r="32" spans="1:10" s="76" customFormat="1" x14ac:dyDescent="0.25">
      <c r="A32" s="892" t="s">
        <v>511</v>
      </c>
      <c r="B32" s="269" t="s">
        <v>3502</v>
      </c>
      <c r="C32" s="90" t="s">
        <v>1459</v>
      </c>
      <c r="D32" s="270"/>
      <c r="E32" s="590"/>
      <c r="F32" s="590"/>
      <c r="G32" s="271">
        <v>1</v>
      </c>
      <c r="H32" s="2"/>
      <c r="I32" s="1105">
        <f t="shared" si="0"/>
        <v>0</v>
      </c>
      <c r="J32" s="412"/>
    </row>
    <row r="33" spans="1:10" s="76" customFormat="1" x14ac:dyDescent="0.25">
      <c r="A33" s="892" t="s">
        <v>512</v>
      </c>
      <c r="B33" s="269" t="s">
        <v>3500</v>
      </c>
      <c r="C33" s="90"/>
      <c r="D33" s="270"/>
      <c r="E33" s="590"/>
      <c r="F33" s="590"/>
      <c r="G33" s="271">
        <v>1</v>
      </c>
      <c r="H33" s="2"/>
      <c r="I33" s="1105">
        <f t="shared" si="0"/>
        <v>0</v>
      </c>
      <c r="J33" s="412"/>
    </row>
    <row r="34" spans="1:10" s="76" customFormat="1" ht="15.75" thickBot="1" x14ac:dyDescent="0.3">
      <c r="A34" s="867" t="s">
        <v>513</v>
      </c>
      <c r="B34" s="315" t="s">
        <v>3501</v>
      </c>
      <c r="C34" s="485"/>
      <c r="D34" s="1210"/>
      <c r="E34" s="591"/>
      <c r="F34" s="591"/>
      <c r="G34" s="486">
        <v>1</v>
      </c>
      <c r="H34" s="911"/>
      <c r="I34" s="1117">
        <f t="shared" si="0"/>
        <v>0</v>
      </c>
      <c r="J34" s="412"/>
    </row>
    <row r="35" spans="1:10" s="76" customFormat="1" x14ac:dyDescent="0.25">
      <c r="A35" s="1106"/>
      <c r="B35" s="1839" t="s">
        <v>1483</v>
      </c>
      <c r="C35" s="1839"/>
      <c r="D35" s="1839"/>
      <c r="E35" s="1839"/>
      <c r="F35" s="1839"/>
      <c r="G35" s="1839"/>
      <c r="H35" s="1839"/>
      <c r="I35" s="1840"/>
      <c r="J35" s="412"/>
    </row>
    <row r="36" spans="1:10" s="76" customFormat="1" x14ac:dyDescent="0.25">
      <c r="A36" s="862" t="s">
        <v>514</v>
      </c>
      <c r="B36" s="267" t="s">
        <v>1484</v>
      </c>
      <c r="C36" s="46" t="s">
        <v>1459</v>
      </c>
      <c r="D36" s="268"/>
      <c r="E36" s="589"/>
      <c r="F36" s="589"/>
      <c r="G36" s="266">
        <v>1</v>
      </c>
      <c r="H36" s="2"/>
      <c r="I36" s="1104">
        <f t="shared" ref="I36:I59" si="1">G36*ROUND(H36, 2)</f>
        <v>0</v>
      </c>
      <c r="J36" s="412"/>
    </row>
    <row r="37" spans="1:10" s="76" customFormat="1" x14ac:dyDescent="0.25">
      <c r="A37" s="862" t="s">
        <v>515</v>
      </c>
      <c r="B37" s="267" t="s">
        <v>1485</v>
      </c>
      <c r="C37" s="46" t="s">
        <v>1459</v>
      </c>
      <c r="D37" s="268"/>
      <c r="E37" s="589"/>
      <c r="F37" s="589"/>
      <c r="G37" s="266">
        <v>3</v>
      </c>
      <c r="H37" s="2"/>
      <c r="I37" s="1104">
        <f t="shared" si="1"/>
        <v>0</v>
      </c>
      <c r="J37" s="412"/>
    </row>
    <row r="38" spans="1:10" s="76" customFormat="1" x14ac:dyDescent="0.25">
      <c r="A38" s="862" t="s">
        <v>516</v>
      </c>
      <c r="B38" s="267" t="s">
        <v>1486</v>
      </c>
      <c r="C38" s="46" t="s">
        <v>1459</v>
      </c>
      <c r="D38" s="268"/>
      <c r="E38" s="589"/>
      <c r="F38" s="589"/>
      <c r="G38" s="266">
        <v>1</v>
      </c>
      <c r="H38" s="2"/>
      <c r="I38" s="1104">
        <f t="shared" si="1"/>
        <v>0</v>
      </c>
      <c r="J38" s="412"/>
    </row>
    <row r="39" spans="1:10" s="76" customFormat="1" x14ac:dyDescent="0.25">
      <c r="A39" s="862" t="s">
        <v>517</v>
      </c>
      <c r="B39" s="267" t="s">
        <v>1487</v>
      </c>
      <c r="C39" s="46" t="s">
        <v>1459</v>
      </c>
      <c r="D39" s="268"/>
      <c r="E39" s="589"/>
      <c r="F39" s="589"/>
      <c r="G39" s="266">
        <v>3</v>
      </c>
      <c r="H39" s="2"/>
      <c r="I39" s="1104">
        <f t="shared" si="1"/>
        <v>0</v>
      </c>
      <c r="J39" s="412"/>
    </row>
    <row r="40" spans="1:10" s="76" customFormat="1" x14ac:dyDescent="0.25">
      <c r="A40" s="862" t="s">
        <v>518</v>
      </c>
      <c r="B40" s="267" t="s">
        <v>1488</v>
      </c>
      <c r="C40" s="46" t="s">
        <v>1459</v>
      </c>
      <c r="D40" s="268"/>
      <c r="E40" s="589"/>
      <c r="F40" s="589"/>
      <c r="G40" s="266">
        <v>2</v>
      </c>
      <c r="H40" s="2"/>
      <c r="I40" s="1104">
        <f t="shared" si="1"/>
        <v>0</v>
      </c>
      <c r="J40" s="412"/>
    </row>
    <row r="41" spans="1:10" s="76" customFormat="1" x14ac:dyDescent="0.25">
      <c r="A41" s="862" t="s">
        <v>519</v>
      </c>
      <c r="B41" s="267" t="s">
        <v>1489</v>
      </c>
      <c r="C41" s="46" t="s">
        <v>1459</v>
      </c>
      <c r="D41" s="268"/>
      <c r="E41" s="589"/>
      <c r="F41" s="589"/>
      <c r="G41" s="266">
        <v>1</v>
      </c>
      <c r="H41" s="2"/>
      <c r="I41" s="1104">
        <f t="shared" si="1"/>
        <v>0</v>
      </c>
      <c r="J41" s="412"/>
    </row>
    <row r="42" spans="1:10" s="76" customFormat="1" x14ac:dyDescent="0.25">
      <c r="A42" s="862" t="s">
        <v>520</v>
      </c>
      <c r="B42" s="267" t="s">
        <v>1490</v>
      </c>
      <c r="C42" s="46" t="s">
        <v>1459</v>
      </c>
      <c r="D42" s="268"/>
      <c r="E42" s="589"/>
      <c r="F42" s="589"/>
      <c r="G42" s="266">
        <v>3</v>
      </c>
      <c r="H42" s="2"/>
      <c r="I42" s="1104">
        <f t="shared" si="1"/>
        <v>0</v>
      </c>
      <c r="J42" s="412"/>
    </row>
    <row r="43" spans="1:10" s="76" customFormat="1" x14ac:dyDescent="0.25">
      <c r="A43" s="862" t="s">
        <v>521</v>
      </c>
      <c r="B43" s="267" t="s">
        <v>1491</v>
      </c>
      <c r="C43" s="46" t="s">
        <v>1459</v>
      </c>
      <c r="D43" s="268"/>
      <c r="E43" s="589"/>
      <c r="F43" s="589"/>
      <c r="G43" s="266">
        <v>1</v>
      </c>
      <c r="H43" s="2"/>
      <c r="I43" s="1104">
        <f t="shared" si="1"/>
        <v>0</v>
      </c>
      <c r="J43" s="412"/>
    </row>
    <row r="44" spans="1:10" s="76" customFormat="1" x14ac:dyDescent="0.25">
      <c r="A44" s="862" t="s">
        <v>522</v>
      </c>
      <c r="B44" s="267" t="s">
        <v>1492</v>
      </c>
      <c r="C44" s="46" t="s">
        <v>1459</v>
      </c>
      <c r="D44" s="268"/>
      <c r="E44" s="589"/>
      <c r="F44" s="589"/>
      <c r="G44" s="266">
        <v>1</v>
      </c>
      <c r="H44" s="2"/>
      <c r="I44" s="1104">
        <f t="shared" si="1"/>
        <v>0</v>
      </c>
      <c r="J44" s="412"/>
    </row>
    <row r="45" spans="1:10" s="76" customFormat="1" ht="25.5" x14ac:dyDescent="0.25">
      <c r="A45" s="862" t="s">
        <v>523</v>
      </c>
      <c r="B45" s="267" t="s">
        <v>1493</v>
      </c>
      <c r="C45" s="46" t="s">
        <v>1459</v>
      </c>
      <c r="D45" s="268"/>
      <c r="E45" s="589"/>
      <c r="F45" s="589"/>
      <c r="G45" s="266">
        <v>1</v>
      </c>
      <c r="H45" s="2"/>
      <c r="I45" s="1104">
        <f t="shared" si="1"/>
        <v>0</v>
      </c>
      <c r="J45" s="412"/>
    </row>
    <row r="46" spans="1:10" s="76" customFormat="1" x14ac:dyDescent="0.25">
      <c r="A46" s="862" t="s">
        <v>524</v>
      </c>
      <c r="B46" s="267" t="s">
        <v>1494</v>
      </c>
      <c r="C46" s="46" t="s">
        <v>1459</v>
      </c>
      <c r="D46" s="268"/>
      <c r="E46" s="589"/>
      <c r="F46" s="589"/>
      <c r="G46" s="266">
        <v>1</v>
      </c>
      <c r="H46" s="2"/>
      <c r="I46" s="1104">
        <f t="shared" si="1"/>
        <v>0</v>
      </c>
      <c r="J46" s="412"/>
    </row>
    <row r="47" spans="1:10" s="76" customFormat="1" x14ac:dyDescent="0.25">
      <c r="A47" s="862" t="s">
        <v>525</v>
      </c>
      <c r="B47" s="267" t="s">
        <v>1495</v>
      </c>
      <c r="C47" s="46" t="s">
        <v>1459</v>
      </c>
      <c r="D47" s="268"/>
      <c r="E47" s="589"/>
      <c r="F47" s="589"/>
      <c r="G47" s="266">
        <v>1</v>
      </c>
      <c r="H47" s="2"/>
      <c r="I47" s="1104">
        <f t="shared" si="1"/>
        <v>0</v>
      </c>
      <c r="J47" s="412"/>
    </row>
    <row r="48" spans="1:10" s="76" customFormat="1" x14ac:dyDescent="0.25">
      <c r="A48" s="862" t="s">
        <v>526</v>
      </c>
      <c r="B48" s="267" t="s">
        <v>1496</v>
      </c>
      <c r="C48" s="46" t="s">
        <v>1459</v>
      </c>
      <c r="D48" s="268"/>
      <c r="E48" s="589"/>
      <c r="F48" s="589"/>
      <c r="G48" s="266">
        <v>2</v>
      </c>
      <c r="H48" s="2"/>
      <c r="I48" s="1104">
        <f t="shared" si="1"/>
        <v>0</v>
      </c>
      <c r="J48" s="412"/>
    </row>
    <row r="49" spans="1:10" s="76" customFormat="1" x14ac:dyDescent="0.25">
      <c r="A49" s="862" t="s">
        <v>527</v>
      </c>
      <c r="B49" s="267" t="s">
        <v>1497</v>
      </c>
      <c r="C49" s="46" t="s">
        <v>1459</v>
      </c>
      <c r="D49" s="268"/>
      <c r="E49" s="589"/>
      <c r="F49" s="589"/>
      <c r="G49" s="266">
        <v>2</v>
      </c>
      <c r="H49" s="2"/>
      <c r="I49" s="1104">
        <f t="shared" si="1"/>
        <v>0</v>
      </c>
      <c r="J49" s="412"/>
    </row>
    <row r="50" spans="1:10" s="76" customFormat="1" x14ac:dyDescent="0.25">
      <c r="A50" s="862" t="s">
        <v>528</v>
      </c>
      <c r="B50" s="267" t="s">
        <v>1498</v>
      </c>
      <c r="C50" s="46" t="s">
        <v>1459</v>
      </c>
      <c r="D50" s="268"/>
      <c r="E50" s="589"/>
      <c r="F50" s="589"/>
      <c r="G50" s="266">
        <v>4</v>
      </c>
      <c r="H50" s="2"/>
      <c r="I50" s="1104">
        <f>G50*ROUND(H50, 2)</f>
        <v>0</v>
      </c>
      <c r="J50" s="412"/>
    </row>
    <row r="51" spans="1:10" s="76" customFormat="1" x14ac:dyDescent="0.25">
      <c r="A51" s="862" t="s">
        <v>529</v>
      </c>
      <c r="B51" s="267" t="s">
        <v>1499</v>
      </c>
      <c r="C51" s="46" t="s">
        <v>1459</v>
      </c>
      <c r="D51" s="268"/>
      <c r="E51" s="589"/>
      <c r="F51" s="589"/>
      <c r="G51" s="266">
        <v>4</v>
      </c>
      <c r="H51" s="2"/>
      <c r="I51" s="1104">
        <f>G51*ROUND(H51, 2)</f>
        <v>0</v>
      </c>
      <c r="J51" s="412"/>
    </row>
    <row r="52" spans="1:10" s="76" customFormat="1" x14ac:dyDescent="0.25">
      <c r="A52" s="862" t="s">
        <v>530</v>
      </c>
      <c r="B52" s="267" t="s">
        <v>1500</v>
      </c>
      <c r="C52" s="46" t="s">
        <v>1502</v>
      </c>
      <c r="D52" s="267" t="s">
        <v>1501</v>
      </c>
      <c r="E52" s="589"/>
      <c r="F52" s="589"/>
      <c r="G52" s="266">
        <v>1</v>
      </c>
      <c r="H52" s="2"/>
      <c r="I52" s="1104">
        <f t="shared" si="1"/>
        <v>0</v>
      </c>
      <c r="J52" s="412"/>
    </row>
    <row r="53" spans="1:10" s="76" customFormat="1" ht="25.5" x14ac:dyDescent="0.25">
      <c r="A53" s="862" t="s">
        <v>531</v>
      </c>
      <c r="B53" s="269" t="s">
        <v>1503</v>
      </c>
      <c r="C53" s="90" t="s">
        <v>1502</v>
      </c>
      <c r="D53" s="269" t="s">
        <v>1504</v>
      </c>
      <c r="E53" s="590"/>
      <c r="F53" s="590"/>
      <c r="G53" s="271">
        <v>1</v>
      </c>
      <c r="H53" s="2"/>
      <c r="I53" s="1107">
        <f t="shared" si="1"/>
        <v>0</v>
      </c>
      <c r="J53" s="412"/>
    </row>
    <row r="54" spans="1:10" s="76" customFormat="1" x14ac:dyDescent="0.25">
      <c r="A54" s="862" t="s">
        <v>532</v>
      </c>
      <c r="B54" s="269" t="s">
        <v>2608</v>
      </c>
      <c r="C54" s="90"/>
      <c r="D54" s="269"/>
      <c r="E54" s="590"/>
      <c r="F54" s="590"/>
      <c r="G54" s="271">
        <v>1</v>
      </c>
      <c r="H54" s="2"/>
      <c r="I54" s="1107">
        <f t="shared" si="1"/>
        <v>0</v>
      </c>
      <c r="J54" s="412"/>
    </row>
    <row r="55" spans="1:10" s="76" customFormat="1" ht="25.5" x14ac:dyDescent="0.25">
      <c r="A55" s="862" t="s">
        <v>533</v>
      </c>
      <c r="B55" s="267" t="s">
        <v>3368</v>
      </c>
      <c r="C55" s="46"/>
      <c r="D55" s="267"/>
      <c r="E55" s="589"/>
      <c r="F55" s="589"/>
      <c r="G55" s="266">
        <v>12</v>
      </c>
      <c r="H55" s="2"/>
      <c r="I55" s="1101">
        <f t="shared" si="1"/>
        <v>0</v>
      </c>
      <c r="J55" s="412"/>
    </row>
    <row r="56" spans="1:10" s="76" customFormat="1" x14ac:dyDescent="0.25">
      <c r="A56" s="862" t="s">
        <v>534</v>
      </c>
      <c r="B56" s="267" t="s">
        <v>4227</v>
      </c>
      <c r="C56" s="46"/>
      <c r="D56" s="267"/>
      <c r="E56" s="589"/>
      <c r="F56" s="589"/>
      <c r="G56" s="266">
        <v>3</v>
      </c>
      <c r="H56" s="2"/>
      <c r="I56" s="1101">
        <f t="shared" si="1"/>
        <v>0</v>
      </c>
      <c r="J56" s="412"/>
    </row>
    <row r="57" spans="1:10" s="76" customFormat="1" ht="25.5" x14ac:dyDescent="0.25">
      <c r="A57" s="862" t="s">
        <v>535</v>
      </c>
      <c r="B57" s="267" t="s">
        <v>3503</v>
      </c>
      <c r="C57" s="46"/>
      <c r="D57" s="267"/>
      <c r="E57" s="589"/>
      <c r="F57" s="589"/>
      <c r="G57" s="266">
        <v>1</v>
      </c>
      <c r="H57" s="2"/>
      <c r="I57" s="1101">
        <f t="shared" si="1"/>
        <v>0</v>
      </c>
      <c r="J57" s="412"/>
    </row>
    <row r="58" spans="1:10" s="76" customFormat="1" ht="25.5" x14ac:dyDescent="0.25">
      <c r="A58" s="892" t="s">
        <v>536</v>
      </c>
      <c r="B58" s="269" t="s">
        <v>3504</v>
      </c>
      <c r="C58" s="90"/>
      <c r="D58" s="269"/>
      <c r="E58" s="590"/>
      <c r="F58" s="590"/>
      <c r="G58" s="271">
        <v>1</v>
      </c>
      <c r="H58" s="2"/>
      <c r="I58" s="1107">
        <f t="shared" si="1"/>
        <v>0</v>
      </c>
      <c r="J58" s="412"/>
    </row>
    <row r="59" spans="1:10" s="76" customFormat="1" ht="38.25" x14ac:dyDescent="0.25">
      <c r="A59" s="862" t="s">
        <v>537</v>
      </c>
      <c r="B59" s="267" t="s">
        <v>3505</v>
      </c>
      <c r="C59" s="46"/>
      <c r="D59" s="267"/>
      <c r="E59" s="589"/>
      <c r="F59" s="589"/>
      <c r="G59" s="266">
        <v>1</v>
      </c>
      <c r="H59" s="2"/>
      <c r="I59" s="1101">
        <f t="shared" si="1"/>
        <v>0</v>
      </c>
      <c r="J59" s="412"/>
    </row>
    <row r="60" spans="1:10" s="76" customFormat="1" ht="15.75" thickBot="1" x14ac:dyDescent="0.3">
      <c r="A60" s="867" t="s">
        <v>538</v>
      </c>
      <c r="B60" s="315" t="s">
        <v>3551</v>
      </c>
      <c r="C60" s="485"/>
      <c r="D60" s="315"/>
      <c r="E60" s="591"/>
      <c r="F60" s="591"/>
      <c r="G60" s="486">
        <v>16</v>
      </c>
      <c r="H60" s="2"/>
      <c r="I60" s="1102">
        <f t="shared" ref="I60" si="2">G60*ROUND(H60, 2)</f>
        <v>0</v>
      </c>
      <c r="J60" s="412"/>
    </row>
    <row r="61" spans="1:10" s="76" customFormat="1" x14ac:dyDescent="0.25">
      <c r="A61" s="1106"/>
      <c r="B61" s="1839" t="s">
        <v>3369</v>
      </c>
      <c r="C61" s="1839"/>
      <c r="D61" s="1839"/>
      <c r="E61" s="1839"/>
      <c r="F61" s="1839"/>
      <c r="G61" s="1839"/>
      <c r="H61" s="1839"/>
      <c r="I61" s="1840"/>
      <c r="J61" s="412"/>
    </row>
    <row r="62" spans="1:10" s="76" customFormat="1" ht="25.5" x14ac:dyDescent="0.25">
      <c r="A62" s="862" t="s">
        <v>539</v>
      </c>
      <c r="B62" s="267" t="s">
        <v>3371</v>
      </c>
      <c r="C62" s="46"/>
      <c r="D62" s="267"/>
      <c r="E62" s="589"/>
      <c r="F62" s="589"/>
      <c r="G62" s="266">
        <v>1</v>
      </c>
      <c r="H62" s="2"/>
      <c r="I62" s="1101">
        <f t="shared" ref="I62:I63" si="3">G62*ROUND(H62, 2)</f>
        <v>0</v>
      </c>
      <c r="J62" s="412"/>
    </row>
    <row r="63" spans="1:10" s="76" customFormat="1" ht="15.75" thickBot="1" x14ac:dyDescent="0.3">
      <c r="A63" s="1108" t="s">
        <v>540</v>
      </c>
      <c r="B63" s="315" t="s">
        <v>3370</v>
      </c>
      <c r="C63" s="485"/>
      <c r="D63" s="315"/>
      <c r="E63" s="591"/>
      <c r="F63" s="591"/>
      <c r="G63" s="486">
        <v>1</v>
      </c>
      <c r="H63" s="2"/>
      <c r="I63" s="1102">
        <f t="shared" si="3"/>
        <v>0</v>
      </c>
      <c r="J63" s="412"/>
    </row>
    <row r="64" spans="1:10" s="76" customFormat="1" ht="15.75" thickBot="1" x14ac:dyDescent="0.3">
      <c r="A64" s="1109"/>
      <c r="B64" s="1841" t="s">
        <v>1949</v>
      </c>
      <c r="C64" s="1842"/>
      <c r="D64" s="1842"/>
      <c r="E64" s="1842"/>
      <c r="F64" s="1842"/>
      <c r="G64" s="1842"/>
      <c r="H64" s="1842"/>
      <c r="I64" s="1843"/>
      <c r="J64" s="412"/>
    </row>
    <row r="65" spans="1:11" s="76" customFormat="1" x14ac:dyDescent="0.25">
      <c r="A65" s="1110" t="s">
        <v>541</v>
      </c>
      <c r="B65" s="490" t="s">
        <v>3472</v>
      </c>
      <c r="C65" s="489"/>
      <c r="D65" s="490" t="s">
        <v>3471</v>
      </c>
      <c r="E65" s="825"/>
      <c r="F65" s="825"/>
      <c r="G65" s="441">
        <v>1</v>
      </c>
      <c r="H65" s="826"/>
      <c r="I65" s="1111">
        <f>G65*ROUND(H65, 2)</f>
        <v>0</v>
      </c>
      <c r="J65" s="412"/>
    </row>
    <row r="66" spans="1:11" s="76" customFormat="1" x14ac:dyDescent="0.25">
      <c r="A66" s="862" t="s">
        <v>542</v>
      </c>
      <c r="B66" s="267" t="s">
        <v>3651</v>
      </c>
      <c r="C66" s="46"/>
      <c r="D66" s="267" t="s">
        <v>3650</v>
      </c>
      <c r="E66" s="589"/>
      <c r="F66" s="589"/>
      <c r="G66" s="266">
        <v>1</v>
      </c>
      <c r="H66" s="2"/>
      <c r="I66" s="1101">
        <f>G66*ROUND(H66, 2)</f>
        <v>0</v>
      </c>
      <c r="J66" s="412"/>
    </row>
    <row r="67" spans="1:11" s="76" customFormat="1" x14ac:dyDescent="0.25">
      <c r="A67" s="862" t="s">
        <v>543</v>
      </c>
      <c r="B67" s="267" t="s">
        <v>4175</v>
      </c>
      <c r="C67" s="46"/>
      <c r="D67" s="267" t="s">
        <v>4173</v>
      </c>
      <c r="E67" s="589"/>
      <c r="F67" s="589"/>
      <c r="G67" s="266">
        <v>1</v>
      </c>
      <c r="H67" s="2"/>
      <c r="I67" s="1101">
        <f>G67*ROUND(H67, 2)</f>
        <v>0</v>
      </c>
      <c r="J67" s="518"/>
      <c r="K67" s="517"/>
    </row>
    <row r="68" spans="1:11" s="76" customFormat="1" ht="15.75" thickBot="1" x14ac:dyDescent="0.3">
      <c r="A68" s="867" t="s">
        <v>544</v>
      </c>
      <c r="B68" s="315" t="s">
        <v>4175</v>
      </c>
      <c r="C68" s="485"/>
      <c r="D68" s="315" t="s">
        <v>4174</v>
      </c>
      <c r="E68" s="591"/>
      <c r="F68" s="591"/>
      <c r="G68" s="486">
        <v>1</v>
      </c>
      <c r="H68" s="911"/>
      <c r="I68" s="1102">
        <f>G68*ROUND(H68, 2)</f>
        <v>0</v>
      </c>
      <c r="J68" s="518"/>
      <c r="K68" s="517"/>
    </row>
    <row r="69" spans="1:11" s="76" customFormat="1" ht="15.75" thickBot="1" x14ac:dyDescent="0.3">
      <c r="A69" s="77"/>
      <c r="G69" s="77"/>
      <c r="H69" s="807" t="s">
        <v>76</v>
      </c>
      <c r="I69" s="808">
        <f>SUM(I8:I34,I36:I60,I62:I63,I65:I68)</f>
        <v>0</v>
      </c>
      <c r="J69" s="412"/>
    </row>
    <row r="71" spans="1:11" ht="75" customHeight="1" x14ac:dyDescent="0.25">
      <c r="A71" s="1835" t="s">
        <v>1328</v>
      </c>
      <c r="B71" s="1836"/>
      <c r="C71" s="1836"/>
      <c r="D71" s="1836"/>
      <c r="E71" s="1836"/>
      <c r="F71" s="1836"/>
      <c r="G71" s="1836"/>
      <c r="H71" s="1836"/>
      <c r="I71" s="1836"/>
    </row>
    <row r="72" spans="1:11" x14ac:dyDescent="0.25">
      <c r="A72" s="64"/>
      <c r="B72" s="18"/>
    </row>
    <row r="73" spans="1:11" x14ac:dyDescent="0.25">
      <c r="A73" s="64"/>
      <c r="B73" s="18"/>
    </row>
  </sheetData>
  <sheetProtection algorithmName="SHA-512" hashValue="r6ahSruD5oi0xTeiAeEZ262Ryb0zrqX+3u4UlmDfaut+ycR99SVGXesPuvTmuDY0pTAhHs0cyKx1R1AmfDP2Lw==" saltValue="0FA3u48Kz1GB4ELPwmKugw==" spinCount="100000" sheet="1" objects="1" scenarios="1" sort="0" autoFilter="0" pivotTables="0"/>
  <mergeCells count="17">
    <mergeCell ref="G1:I1"/>
    <mergeCell ref="A1:F1"/>
    <mergeCell ref="B7:I7"/>
    <mergeCell ref="B35:I35"/>
    <mergeCell ref="A71:I71"/>
    <mergeCell ref="A2:I2"/>
    <mergeCell ref="A3:I3"/>
    <mergeCell ref="A4:I4"/>
    <mergeCell ref="A5:A6"/>
    <mergeCell ref="B5:B6"/>
    <mergeCell ref="C5:D5"/>
    <mergeCell ref="E5:F5"/>
    <mergeCell ref="G5:G6"/>
    <mergeCell ref="H5:H6"/>
    <mergeCell ref="I5:I6"/>
    <mergeCell ref="B61:I61"/>
    <mergeCell ref="B64:I64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7" fitToHeight="0" orientation="landscape" horizontalDpi="4294967295" verticalDpi="4294967295" r:id="rId1"/>
  <headerFooter>
    <oddFooter>Strana &amp;P z &amp;N</oddFooter>
  </headerFooter>
  <drawing r:id="rId2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1">
    <tabColor rgb="FFFFFF00"/>
    <pageSetUpPr fitToPage="1"/>
  </sheetPr>
  <dimension ref="A1:J65"/>
  <sheetViews>
    <sheetView workbookViewId="0">
      <selection activeCell="A3" sqref="A3:I3"/>
    </sheetView>
  </sheetViews>
  <sheetFormatPr defaultColWidth="9.140625" defaultRowHeight="15" x14ac:dyDescent="0.25"/>
  <cols>
    <col min="1" max="1" width="5.7109375" style="1446" customWidth="1"/>
    <col min="2" max="2" width="42.7109375" style="17" customWidth="1"/>
    <col min="3" max="3" width="16.7109375" style="17" customWidth="1"/>
    <col min="4" max="4" width="24.7109375" style="17" customWidth="1"/>
    <col min="5" max="5" width="16.7109375" style="17" customWidth="1"/>
    <col min="6" max="6" width="24.7109375" style="17" customWidth="1"/>
    <col min="7" max="7" width="12.7109375" style="1446" customWidth="1"/>
    <col min="8" max="8" width="16.7109375" style="1446" customWidth="1"/>
    <col min="9" max="9" width="18.7109375" style="1446" customWidth="1"/>
    <col min="10" max="10" width="9.42578125" style="17" bestFit="1" customWidth="1"/>
    <col min="11" max="16384" width="9.140625" style="17"/>
  </cols>
  <sheetData>
    <row r="1" spans="1:10" ht="54" customHeight="1" x14ac:dyDescent="0.25">
      <c r="A1" s="1543"/>
      <c r="B1" s="1543"/>
      <c r="C1" s="1543"/>
      <c r="D1" s="1543"/>
      <c r="E1" s="1543"/>
      <c r="F1" s="1543"/>
      <c r="G1" s="1544" t="s">
        <v>2704</v>
      </c>
      <c r="H1" s="1544"/>
      <c r="I1" s="1544"/>
    </row>
    <row r="2" spans="1:10" ht="15.75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</row>
    <row r="3" spans="1:10" ht="15.75" x14ac:dyDescent="0.25">
      <c r="A3" s="1540" t="s">
        <v>473</v>
      </c>
      <c r="B3" s="1540"/>
      <c r="C3" s="1540"/>
      <c r="D3" s="1540"/>
      <c r="E3" s="1540"/>
      <c r="F3" s="1540"/>
      <c r="G3" s="1540"/>
      <c r="H3" s="1540"/>
      <c r="I3" s="1540"/>
    </row>
    <row r="4" spans="1:10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</row>
    <row r="5" spans="1:10" ht="30" customHeight="1" thickBot="1" x14ac:dyDescent="0.3">
      <c r="A5" s="1514" t="s">
        <v>486</v>
      </c>
      <c r="B5" s="1541" t="s">
        <v>0</v>
      </c>
      <c r="C5" s="1837" t="s">
        <v>1310</v>
      </c>
      <c r="D5" s="1838"/>
      <c r="E5" s="1837" t="s">
        <v>1311</v>
      </c>
      <c r="F5" s="1838"/>
      <c r="G5" s="1514" t="s">
        <v>1312</v>
      </c>
      <c r="H5" s="1514" t="s">
        <v>4413</v>
      </c>
      <c r="I5" s="1514" t="s">
        <v>4414</v>
      </c>
    </row>
    <row r="6" spans="1:10" ht="30" customHeight="1" thickBot="1" x14ac:dyDescent="0.3">
      <c r="A6" s="1542"/>
      <c r="B6" s="1542"/>
      <c r="C6" s="1445" t="s">
        <v>1313</v>
      </c>
      <c r="D6" s="1445" t="s">
        <v>1314</v>
      </c>
      <c r="E6" s="1445" t="s">
        <v>1313</v>
      </c>
      <c r="F6" s="1445" t="s">
        <v>1314</v>
      </c>
      <c r="G6" s="1515"/>
      <c r="H6" s="1515"/>
      <c r="I6" s="1515"/>
    </row>
    <row r="7" spans="1:10" s="76" customFormat="1" x14ac:dyDescent="0.25">
      <c r="A7" s="1200" t="s">
        <v>487</v>
      </c>
      <c r="B7" s="1201" t="s">
        <v>1346</v>
      </c>
      <c r="C7" s="1211" t="s">
        <v>1316</v>
      </c>
      <c r="D7" s="1211" t="s">
        <v>1505</v>
      </c>
      <c r="E7" s="1212"/>
      <c r="F7" s="1212"/>
      <c r="G7" s="1207">
        <v>1</v>
      </c>
      <c r="H7" s="1204"/>
      <c r="I7" s="1213">
        <f>G7*ROUND(H7, 2)</f>
        <v>0</v>
      </c>
      <c r="J7" s="412"/>
    </row>
    <row r="8" spans="1:10" s="76" customFormat="1" x14ac:dyDescent="0.25">
      <c r="A8" s="1100" t="s">
        <v>488</v>
      </c>
      <c r="B8" s="46" t="s">
        <v>1346</v>
      </c>
      <c r="C8" s="267" t="s">
        <v>1316</v>
      </c>
      <c r="D8" s="267" t="s">
        <v>1506</v>
      </c>
      <c r="E8" s="592"/>
      <c r="F8" s="592"/>
      <c r="G8" s="266">
        <v>1</v>
      </c>
      <c r="H8" s="5"/>
      <c r="I8" s="1112">
        <f>G8*ROUND(H8, 2)</f>
        <v>0</v>
      </c>
      <c r="J8" s="412"/>
    </row>
    <row r="9" spans="1:10" s="76" customFormat="1" ht="25.5" x14ac:dyDescent="0.25">
      <c r="A9" s="858" t="s">
        <v>489</v>
      </c>
      <c r="B9" s="267" t="s">
        <v>1507</v>
      </c>
      <c r="C9" s="267" t="s">
        <v>1316</v>
      </c>
      <c r="D9" s="267" t="s">
        <v>1508</v>
      </c>
      <c r="E9" s="592"/>
      <c r="F9" s="592"/>
      <c r="G9" s="266">
        <v>1</v>
      </c>
      <c r="H9" s="5"/>
      <c r="I9" s="1112">
        <f t="shared" ref="I9:I31" si="0">G9*ROUND(H9, 2)</f>
        <v>0</v>
      </c>
      <c r="J9" s="412"/>
    </row>
    <row r="10" spans="1:10" s="76" customFormat="1" ht="25.5" x14ac:dyDescent="0.25">
      <c r="A10" s="858" t="s">
        <v>490</v>
      </c>
      <c r="B10" s="267" t="s">
        <v>1507</v>
      </c>
      <c r="C10" s="267" t="s">
        <v>1316</v>
      </c>
      <c r="D10" s="267" t="s">
        <v>1508</v>
      </c>
      <c r="E10" s="592"/>
      <c r="F10" s="592"/>
      <c r="G10" s="266">
        <v>1</v>
      </c>
      <c r="H10" s="5"/>
      <c r="I10" s="1112">
        <f t="shared" si="0"/>
        <v>0</v>
      </c>
      <c r="J10" s="412"/>
    </row>
    <row r="11" spans="1:10" s="76" customFormat="1" x14ac:dyDescent="0.25">
      <c r="A11" s="858" t="s">
        <v>491</v>
      </c>
      <c r="B11" s="267" t="s">
        <v>1507</v>
      </c>
      <c r="C11" s="267" t="s">
        <v>1316</v>
      </c>
      <c r="D11" s="267" t="s">
        <v>1509</v>
      </c>
      <c r="E11" s="592"/>
      <c r="F11" s="592"/>
      <c r="G11" s="266">
        <v>1</v>
      </c>
      <c r="H11" s="5"/>
      <c r="I11" s="1112">
        <f t="shared" si="0"/>
        <v>0</v>
      </c>
      <c r="J11" s="412"/>
    </row>
    <row r="12" spans="1:10" s="76" customFormat="1" x14ac:dyDescent="0.25">
      <c r="A12" s="858" t="s">
        <v>492</v>
      </c>
      <c r="B12" s="46" t="s">
        <v>1325</v>
      </c>
      <c r="C12" s="267" t="s">
        <v>1316</v>
      </c>
      <c r="D12" s="267" t="s">
        <v>1510</v>
      </c>
      <c r="E12" s="592"/>
      <c r="F12" s="592"/>
      <c r="G12" s="266">
        <v>1</v>
      </c>
      <c r="H12" s="5"/>
      <c r="I12" s="1112">
        <f t="shared" si="0"/>
        <v>0</v>
      </c>
      <c r="J12" s="412"/>
    </row>
    <row r="13" spans="1:10" s="76" customFormat="1" x14ac:dyDescent="0.25">
      <c r="A13" s="860" t="s">
        <v>493</v>
      </c>
      <c r="B13" s="46" t="s">
        <v>1325</v>
      </c>
      <c r="C13" s="267" t="s">
        <v>1316</v>
      </c>
      <c r="D13" s="267" t="s">
        <v>1511</v>
      </c>
      <c r="E13" s="592"/>
      <c r="F13" s="592"/>
      <c r="G13" s="266">
        <v>1</v>
      </c>
      <c r="H13" s="5"/>
      <c r="I13" s="1113">
        <f t="shared" si="0"/>
        <v>0</v>
      </c>
      <c r="J13" s="412"/>
    </row>
    <row r="14" spans="1:10" s="76" customFormat="1" x14ac:dyDescent="0.25">
      <c r="A14" s="860" t="s">
        <v>494</v>
      </c>
      <c r="B14" s="46" t="s">
        <v>1325</v>
      </c>
      <c r="C14" s="267" t="s">
        <v>1316</v>
      </c>
      <c r="D14" s="267" t="s">
        <v>1512</v>
      </c>
      <c r="E14" s="592"/>
      <c r="F14" s="592"/>
      <c r="G14" s="266">
        <v>1</v>
      </c>
      <c r="H14" s="5"/>
      <c r="I14" s="1113">
        <f t="shared" si="0"/>
        <v>0</v>
      </c>
      <c r="J14" s="412"/>
    </row>
    <row r="15" spans="1:10" s="76" customFormat="1" x14ac:dyDescent="0.25">
      <c r="A15" s="860" t="s">
        <v>495</v>
      </c>
      <c r="B15" s="46" t="s">
        <v>1325</v>
      </c>
      <c r="C15" s="267" t="s">
        <v>1316</v>
      </c>
      <c r="D15" s="267" t="s">
        <v>1513</v>
      </c>
      <c r="E15" s="592"/>
      <c r="F15" s="592"/>
      <c r="G15" s="266">
        <v>1</v>
      </c>
      <c r="H15" s="5"/>
      <c r="I15" s="1113">
        <f t="shared" si="0"/>
        <v>0</v>
      </c>
      <c r="J15" s="412"/>
    </row>
    <row r="16" spans="1:10" s="76" customFormat="1" x14ac:dyDescent="0.25">
      <c r="A16" s="860" t="s">
        <v>496</v>
      </c>
      <c r="B16" s="267" t="s">
        <v>1318</v>
      </c>
      <c r="C16" s="267" t="s">
        <v>1514</v>
      </c>
      <c r="D16" s="267" t="s">
        <v>1515</v>
      </c>
      <c r="E16" s="592"/>
      <c r="F16" s="592"/>
      <c r="G16" s="266">
        <v>1</v>
      </c>
      <c r="H16" s="5"/>
      <c r="I16" s="1113">
        <f t="shared" si="0"/>
        <v>0</v>
      </c>
      <c r="J16" s="412"/>
    </row>
    <row r="17" spans="1:10" s="76" customFormat="1" x14ac:dyDescent="0.25">
      <c r="A17" s="860" t="s">
        <v>497</v>
      </c>
      <c r="B17" s="267" t="s">
        <v>1318</v>
      </c>
      <c r="C17" s="267" t="s">
        <v>1514</v>
      </c>
      <c r="D17" s="267" t="s">
        <v>1516</v>
      </c>
      <c r="E17" s="592"/>
      <c r="F17" s="592"/>
      <c r="G17" s="266">
        <v>1</v>
      </c>
      <c r="H17" s="5"/>
      <c r="I17" s="1113">
        <f t="shared" si="0"/>
        <v>0</v>
      </c>
      <c r="J17" s="412"/>
    </row>
    <row r="18" spans="1:10" s="76" customFormat="1" x14ac:dyDescent="0.25">
      <c r="A18" s="860" t="s">
        <v>498</v>
      </c>
      <c r="B18" s="267" t="s">
        <v>1330</v>
      </c>
      <c r="C18" s="267" t="s">
        <v>1517</v>
      </c>
      <c r="D18" s="267" t="s">
        <v>1518</v>
      </c>
      <c r="E18" s="592"/>
      <c r="F18" s="592"/>
      <c r="G18" s="266">
        <v>1</v>
      </c>
      <c r="H18" s="5"/>
      <c r="I18" s="1113">
        <f t="shared" si="0"/>
        <v>0</v>
      </c>
      <c r="J18" s="412"/>
    </row>
    <row r="19" spans="1:10" s="76" customFormat="1" x14ac:dyDescent="0.25">
      <c r="A19" s="860" t="s">
        <v>499</v>
      </c>
      <c r="B19" s="267" t="s">
        <v>1330</v>
      </c>
      <c r="C19" s="267" t="s">
        <v>1517</v>
      </c>
      <c r="D19" s="267" t="s">
        <v>1519</v>
      </c>
      <c r="E19" s="592"/>
      <c r="F19" s="592"/>
      <c r="G19" s="266">
        <v>1</v>
      </c>
      <c r="H19" s="5"/>
      <c r="I19" s="1113">
        <f t="shared" si="0"/>
        <v>0</v>
      </c>
      <c r="J19" s="412"/>
    </row>
    <row r="20" spans="1:10" s="76" customFormat="1" x14ac:dyDescent="0.25">
      <c r="A20" s="860" t="s">
        <v>500</v>
      </c>
      <c r="B20" s="267" t="s">
        <v>1520</v>
      </c>
      <c r="C20" s="267" t="s">
        <v>1521</v>
      </c>
      <c r="D20" s="267" t="s">
        <v>1522</v>
      </c>
      <c r="E20" s="592"/>
      <c r="F20" s="592"/>
      <c r="G20" s="266">
        <v>28</v>
      </c>
      <c r="H20" s="5"/>
      <c r="I20" s="1113">
        <f t="shared" si="0"/>
        <v>0</v>
      </c>
      <c r="J20" s="412"/>
    </row>
    <row r="21" spans="1:10" s="76" customFormat="1" x14ac:dyDescent="0.25">
      <c r="A21" s="860" t="s">
        <v>501</v>
      </c>
      <c r="B21" s="267" t="s">
        <v>1523</v>
      </c>
      <c r="C21" s="267" t="s">
        <v>1524</v>
      </c>
      <c r="D21" s="267" t="s">
        <v>1525</v>
      </c>
      <c r="E21" s="592"/>
      <c r="F21" s="592"/>
      <c r="G21" s="266">
        <v>1</v>
      </c>
      <c r="H21" s="5"/>
      <c r="I21" s="1113">
        <f t="shared" si="0"/>
        <v>0</v>
      </c>
      <c r="J21" s="412"/>
    </row>
    <row r="22" spans="1:10" s="76" customFormat="1" x14ac:dyDescent="0.25">
      <c r="A22" s="860" t="s">
        <v>502</v>
      </c>
      <c r="B22" s="267" t="s">
        <v>1526</v>
      </c>
      <c r="C22" s="267" t="s">
        <v>1316</v>
      </c>
      <c r="D22" s="267" t="s">
        <v>1527</v>
      </c>
      <c r="E22" s="592"/>
      <c r="F22" s="592"/>
      <c r="G22" s="266">
        <v>1</v>
      </c>
      <c r="H22" s="5"/>
      <c r="I22" s="1113">
        <f t="shared" si="0"/>
        <v>0</v>
      </c>
      <c r="J22" s="412"/>
    </row>
    <row r="23" spans="1:10" s="76" customFormat="1" x14ac:dyDescent="0.25">
      <c r="A23" s="860" t="s">
        <v>503</v>
      </c>
      <c r="B23" s="267" t="s">
        <v>1528</v>
      </c>
      <c r="C23" s="267" t="s">
        <v>1316</v>
      </c>
      <c r="D23" s="267" t="s">
        <v>1529</v>
      </c>
      <c r="E23" s="592"/>
      <c r="F23" s="592"/>
      <c r="G23" s="266">
        <v>4</v>
      </c>
      <c r="H23" s="5"/>
      <c r="I23" s="1113">
        <f t="shared" si="0"/>
        <v>0</v>
      </c>
      <c r="J23" s="412"/>
    </row>
    <row r="24" spans="1:10" s="76" customFormat="1" x14ac:dyDescent="0.25">
      <c r="A24" s="860" t="s">
        <v>504</v>
      </c>
      <c r="B24" s="267" t="s">
        <v>1530</v>
      </c>
      <c r="C24" s="267" t="s">
        <v>1531</v>
      </c>
      <c r="D24" s="267" t="s">
        <v>1532</v>
      </c>
      <c r="E24" s="592"/>
      <c r="F24" s="592"/>
      <c r="G24" s="266">
        <v>1</v>
      </c>
      <c r="H24" s="5"/>
      <c r="I24" s="1113">
        <f t="shared" si="0"/>
        <v>0</v>
      </c>
      <c r="J24" s="412"/>
    </row>
    <row r="25" spans="1:10" s="76" customFormat="1" x14ac:dyDescent="0.25">
      <c r="A25" s="860" t="s">
        <v>505</v>
      </c>
      <c r="B25" s="267" t="s">
        <v>1533</v>
      </c>
      <c r="C25" s="267" t="s">
        <v>1531</v>
      </c>
      <c r="D25" s="267"/>
      <c r="E25" s="592"/>
      <c r="F25" s="592"/>
      <c r="G25" s="266">
        <v>2</v>
      </c>
      <c r="H25" s="5"/>
      <c r="I25" s="1113">
        <f t="shared" si="0"/>
        <v>0</v>
      </c>
      <c r="J25" s="412"/>
    </row>
    <row r="26" spans="1:10" s="76" customFormat="1" x14ac:dyDescent="0.25">
      <c r="A26" s="860" t="s">
        <v>506</v>
      </c>
      <c r="B26" s="267" t="s">
        <v>1534</v>
      </c>
      <c r="C26" s="267" t="s">
        <v>1531</v>
      </c>
      <c r="D26" s="267"/>
      <c r="E26" s="592"/>
      <c r="F26" s="592"/>
      <c r="G26" s="266">
        <v>2</v>
      </c>
      <c r="H26" s="5"/>
      <c r="I26" s="1113">
        <f t="shared" si="0"/>
        <v>0</v>
      </c>
      <c r="J26" s="412"/>
    </row>
    <row r="27" spans="1:10" s="76" customFormat="1" x14ac:dyDescent="0.25">
      <c r="A27" s="860" t="s">
        <v>507</v>
      </c>
      <c r="B27" s="267" t="s">
        <v>1535</v>
      </c>
      <c r="C27" s="267" t="s">
        <v>1531</v>
      </c>
      <c r="D27" s="267"/>
      <c r="E27" s="592"/>
      <c r="F27" s="592"/>
      <c r="G27" s="266">
        <v>2</v>
      </c>
      <c r="H27" s="5"/>
      <c r="I27" s="1113">
        <f t="shared" si="0"/>
        <v>0</v>
      </c>
      <c r="J27" s="412"/>
    </row>
    <row r="28" spans="1:10" s="76" customFormat="1" x14ac:dyDescent="0.25">
      <c r="A28" s="860" t="s">
        <v>508</v>
      </c>
      <c r="B28" s="267" t="s">
        <v>1536</v>
      </c>
      <c r="C28" s="267" t="s">
        <v>1531</v>
      </c>
      <c r="D28" s="267"/>
      <c r="E28" s="592"/>
      <c r="F28" s="592"/>
      <c r="G28" s="266">
        <v>3</v>
      </c>
      <c r="H28" s="5"/>
      <c r="I28" s="1113">
        <f t="shared" si="0"/>
        <v>0</v>
      </c>
      <c r="J28" s="412"/>
    </row>
    <row r="29" spans="1:10" s="76" customFormat="1" x14ac:dyDescent="0.25">
      <c r="A29" s="860" t="s">
        <v>509</v>
      </c>
      <c r="B29" s="272" t="s">
        <v>1537</v>
      </c>
      <c r="C29" s="267" t="s">
        <v>1538</v>
      </c>
      <c r="D29" s="273">
        <v>214012</v>
      </c>
      <c r="E29" s="593"/>
      <c r="F29" s="593"/>
      <c r="G29" s="266">
        <v>56</v>
      </c>
      <c r="H29" s="5"/>
      <c r="I29" s="1113">
        <f t="shared" si="0"/>
        <v>0</v>
      </c>
      <c r="J29" s="412"/>
    </row>
    <row r="30" spans="1:10" s="76" customFormat="1" x14ac:dyDescent="0.25">
      <c r="A30" s="860" t="s">
        <v>510</v>
      </c>
      <c r="B30" s="272" t="s">
        <v>1539</v>
      </c>
      <c r="C30" s="267" t="s">
        <v>1538</v>
      </c>
      <c r="D30" s="273">
        <v>214004</v>
      </c>
      <c r="E30" s="593"/>
      <c r="F30" s="593"/>
      <c r="G30" s="266">
        <v>2</v>
      </c>
      <c r="H30" s="5"/>
      <c r="I30" s="1113">
        <f t="shared" si="0"/>
        <v>0</v>
      </c>
      <c r="J30" s="412"/>
    </row>
    <row r="31" spans="1:10" s="76" customFormat="1" x14ac:dyDescent="0.25">
      <c r="A31" s="860" t="s">
        <v>511</v>
      </c>
      <c r="B31" s="272" t="s">
        <v>1540</v>
      </c>
      <c r="C31" s="267"/>
      <c r="D31" s="273"/>
      <c r="E31" s="593"/>
      <c r="F31" s="593"/>
      <c r="G31" s="266">
        <v>14</v>
      </c>
      <c r="H31" s="5"/>
      <c r="I31" s="1113">
        <f t="shared" si="0"/>
        <v>0</v>
      </c>
      <c r="J31" s="412"/>
    </row>
    <row r="32" spans="1:10" s="76" customFormat="1" x14ac:dyDescent="0.25">
      <c r="A32" s="860" t="s">
        <v>512</v>
      </c>
      <c r="B32" s="272" t="s">
        <v>1541</v>
      </c>
      <c r="C32" s="267"/>
      <c r="D32" s="273"/>
      <c r="E32" s="593"/>
      <c r="F32" s="593"/>
      <c r="G32" s="266">
        <v>14</v>
      </c>
      <c r="H32" s="5"/>
      <c r="I32" s="1113">
        <f t="shared" ref="I32:I60" si="1">G32*ROUND(H32, 2)</f>
        <v>0</v>
      </c>
      <c r="J32" s="412"/>
    </row>
    <row r="33" spans="1:10" s="76" customFormat="1" ht="25.5" x14ac:dyDescent="0.25">
      <c r="A33" s="860" t="s">
        <v>513</v>
      </c>
      <c r="B33" s="272" t="s">
        <v>3552</v>
      </c>
      <c r="C33" s="267"/>
      <c r="D33" s="273" t="s">
        <v>3553</v>
      </c>
      <c r="E33" s="593"/>
      <c r="F33" s="593"/>
      <c r="G33" s="266">
        <v>14</v>
      </c>
      <c r="H33" s="5"/>
      <c r="I33" s="1113">
        <f t="shared" si="1"/>
        <v>0</v>
      </c>
      <c r="J33" s="412"/>
    </row>
    <row r="34" spans="1:10" s="76" customFormat="1" x14ac:dyDescent="0.25">
      <c r="A34" s="860" t="s">
        <v>514</v>
      </c>
      <c r="B34" s="272" t="s">
        <v>1549</v>
      </c>
      <c r="C34" s="267" t="s">
        <v>1531</v>
      </c>
      <c r="D34" s="273"/>
      <c r="E34" s="593"/>
      <c r="F34" s="593"/>
      <c r="G34" s="266">
        <v>1</v>
      </c>
      <c r="H34" s="5"/>
      <c r="I34" s="1113">
        <f t="shared" si="1"/>
        <v>0</v>
      </c>
      <c r="J34" s="412"/>
    </row>
    <row r="35" spans="1:10" s="76" customFormat="1" x14ac:dyDescent="0.25">
      <c r="A35" s="860" t="s">
        <v>515</v>
      </c>
      <c r="B35" s="274" t="s">
        <v>1542</v>
      </c>
      <c r="C35" s="275" t="s">
        <v>1531</v>
      </c>
      <c r="D35" s="275"/>
      <c r="E35" s="728"/>
      <c r="F35" s="728"/>
      <c r="G35" s="276">
        <v>1</v>
      </c>
      <c r="H35" s="5"/>
      <c r="I35" s="1113">
        <f t="shared" si="1"/>
        <v>0</v>
      </c>
      <c r="J35" s="412"/>
    </row>
    <row r="36" spans="1:10" s="76" customFormat="1" x14ac:dyDescent="0.25">
      <c r="A36" s="860" t="s">
        <v>516</v>
      </c>
      <c r="B36" s="275" t="s">
        <v>1543</v>
      </c>
      <c r="C36" s="275"/>
      <c r="D36" s="275" t="s">
        <v>1544</v>
      </c>
      <c r="E36" s="728"/>
      <c r="F36" s="728"/>
      <c r="G36" s="276">
        <v>1</v>
      </c>
      <c r="H36" s="5"/>
      <c r="I36" s="1113">
        <f t="shared" si="1"/>
        <v>0</v>
      </c>
      <c r="J36" s="412"/>
    </row>
    <row r="37" spans="1:10" s="76" customFormat="1" x14ac:dyDescent="0.25">
      <c r="A37" s="860" t="s">
        <v>517</v>
      </c>
      <c r="B37" s="275" t="s">
        <v>1545</v>
      </c>
      <c r="C37" s="275" t="s">
        <v>1316</v>
      </c>
      <c r="D37" s="275" t="s">
        <v>1546</v>
      </c>
      <c r="E37" s="728"/>
      <c r="F37" s="728"/>
      <c r="G37" s="276">
        <v>1</v>
      </c>
      <c r="H37" s="5"/>
      <c r="I37" s="1113">
        <f t="shared" si="1"/>
        <v>0</v>
      </c>
      <c r="J37" s="412"/>
    </row>
    <row r="38" spans="1:10" s="76" customFormat="1" x14ac:dyDescent="0.25">
      <c r="A38" s="860" t="s">
        <v>518</v>
      </c>
      <c r="B38" s="275" t="s">
        <v>1547</v>
      </c>
      <c r="C38" s="275" t="s">
        <v>1316</v>
      </c>
      <c r="D38" s="275" t="s">
        <v>1548</v>
      </c>
      <c r="E38" s="728"/>
      <c r="F38" s="728"/>
      <c r="G38" s="276">
        <v>1</v>
      </c>
      <c r="H38" s="5"/>
      <c r="I38" s="1113">
        <f t="shared" si="1"/>
        <v>0</v>
      </c>
      <c r="J38" s="412"/>
    </row>
    <row r="39" spans="1:10" s="76" customFormat="1" x14ac:dyDescent="0.25">
      <c r="A39" s="860" t="s">
        <v>519</v>
      </c>
      <c r="B39" s="302" t="s">
        <v>1550</v>
      </c>
      <c r="C39" s="269" t="s">
        <v>1316</v>
      </c>
      <c r="D39" s="303" t="s">
        <v>1551</v>
      </c>
      <c r="E39" s="646"/>
      <c r="F39" s="646"/>
      <c r="G39" s="271">
        <v>1</v>
      </c>
      <c r="H39" s="1421"/>
      <c r="I39" s="1113">
        <f t="shared" si="1"/>
        <v>0</v>
      </c>
      <c r="J39" s="412"/>
    </row>
    <row r="40" spans="1:10" x14ac:dyDescent="0.25">
      <c r="A40" s="860" t="s">
        <v>520</v>
      </c>
      <c r="B40" s="1424" t="s">
        <v>4417</v>
      </c>
      <c r="C40" s="1425" t="s">
        <v>4418</v>
      </c>
      <c r="D40" s="30" t="s">
        <v>4419</v>
      </c>
      <c r="E40" s="1422" t="s">
        <v>4418</v>
      </c>
      <c r="F40" s="1422" t="s">
        <v>4419</v>
      </c>
      <c r="G40" s="8">
        <v>1</v>
      </c>
      <c r="H40" s="5"/>
      <c r="I40" s="1113">
        <f t="shared" si="1"/>
        <v>0</v>
      </c>
    </row>
    <row r="41" spans="1:10" s="76" customFormat="1" x14ac:dyDescent="0.25">
      <c r="A41" s="860" t="s">
        <v>521</v>
      </c>
      <c r="B41" s="1426" t="s">
        <v>4420</v>
      </c>
      <c r="C41" s="1425" t="s">
        <v>4421</v>
      </c>
      <c r="D41" s="30" t="s">
        <v>4419</v>
      </c>
      <c r="E41" s="1422" t="s">
        <v>4421</v>
      </c>
      <c r="F41" s="1422" t="s">
        <v>4419</v>
      </c>
      <c r="G41" s="8">
        <v>1</v>
      </c>
      <c r="H41" s="5"/>
      <c r="I41" s="1113">
        <f t="shared" si="1"/>
        <v>0</v>
      </c>
    </row>
    <row r="42" spans="1:10" s="76" customFormat="1" ht="38.25" x14ac:dyDescent="0.25">
      <c r="A42" s="860" t="s">
        <v>522</v>
      </c>
      <c r="B42" s="1427" t="s">
        <v>4422</v>
      </c>
      <c r="C42" s="1428" t="s">
        <v>4423</v>
      </c>
      <c r="D42" s="30" t="s">
        <v>4419</v>
      </c>
      <c r="E42" s="1422" t="s">
        <v>4423</v>
      </c>
      <c r="F42" s="1422" t="s">
        <v>4419</v>
      </c>
      <c r="G42" s="8">
        <v>1</v>
      </c>
      <c r="H42" s="5"/>
      <c r="I42" s="1113">
        <f t="shared" si="1"/>
        <v>0</v>
      </c>
    </row>
    <row r="43" spans="1:10" s="76" customFormat="1" ht="114.75" x14ac:dyDescent="0.25">
      <c r="A43" s="860" t="s">
        <v>523</v>
      </c>
      <c r="B43" s="1429" t="s">
        <v>4424</v>
      </c>
      <c r="C43" s="1428" t="s">
        <v>4425</v>
      </c>
      <c r="D43" s="30" t="s">
        <v>4419</v>
      </c>
      <c r="E43" s="1422" t="s">
        <v>4425</v>
      </c>
      <c r="F43" s="1422" t="s">
        <v>4419</v>
      </c>
      <c r="G43" s="8">
        <v>1</v>
      </c>
      <c r="H43" s="5"/>
      <c r="I43" s="1113">
        <f t="shared" si="1"/>
        <v>0</v>
      </c>
    </row>
    <row r="44" spans="1:10" s="76" customFormat="1" ht="38.25" x14ac:dyDescent="0.25">
      <c r="A44" s="860" t="s">
        <v>524</v>
      </c>
      <c r="B44" s="1430" t="s">
        <v>4426</v>
      </c>
      <c r="C44" s="1428" t="s">
        <v>4427</v>
      </c>
      <c r="D44" s="30" t="s">
        <v>4419</v>
      </c>
      <c r="E44" s="1422" t="s">
        <v>4427</v>
      </c>
      <c r="F44" s="1422" t="s">
        <v>4419</v>
      </c>
      <c r="G44" s="8">
        <v>1</v>
      </c>
      <c r="H44" s="5"/>
      <c r="I44" s="1113">
        <f t="shared" si="1"/>
        <v>0</v>
      </c>
    </row>
    <row r="45" spans="1:10" s="76" customFormat="1" x14ac:dyDescent="0.25">
      <c r="A45" s="860" t="s">
        <v>525</v>
      </c>
      <c r="B45" s="1426" t="s">
        <v>4428</v>
      </c>
      <c r="C45" s="1425" t="s">
        <v>4429</v>
      </c>
      <c r="D45" s="30" t="s">
        <v>4419</v>
      </c>
      <c r="E45" s="1422" t="s">
        <v>4429</v>
      </c>
      <c r="F45" s="1422" t="s">
        <v>4419</v>
      </c>
      <c r="G45" s="8">
        <v>1</v>
      </c>
      <c r="H45" s="5"/>
      <c r="I45" s="1113">
        <f t="shared" si="1"/>
        <v>0</v>
      </c>
    </row>
    <row r="46" spans="1:10" s="76" customFormat="1" ht="25.5" x14ac:dyDescent="0.25">
      <c r="A46" s="860" t="s">
        <v>526</v>
      </c>
      <c r="B46" s="1430" t="s">
        <v>4430</v>
      </c>
      <c r="C46" s="1428" t="s">
        <v>4431</v>
      </c>
      <c r="D46" s="30" t="s">
        <v>4419</v>
      </c>
      <c r="E46" s="1422" t="s">
        <v>4431</v>
      </c>
      <c r="F46" s="1422" t="s">
        <v>4419</v>
      </c>
      <c r="G46" s="8">
        <v>4</v>
      </c>
      <c r="H46" s="5"/>
      <c r="I46" s="1113">
        <f t="shared" si="1"/>
        <v>0</v>
      </c>
    </row>
    <row r="47" spans="1:10" s="76" customFormat="1" x14ac:dyDescent="0.25">
      <c r="A47" s="860" t="s">
        <v>527</v>
      </c>
      <c r="B47" s="1430" t="s">
        <v>4432</v>
      </c>
      <c r="C47" s="1428" t="s">
        <v>4433</v>
      </c>
      <c r="D47" s="30" t="s">
        <v>4419</v>
      </c>
      <c r="E47" s="1422" t="s">
        <v>4433</v>
      </c>
      <c r="F47" s="1422" t="s">
        <v>4419</v>
      </c>
      <c r="G47" s="8">
        <v>4</v>
      </c>
      <c r="H47" s="5"/>
      <c r="I47" s="1113">
        <f t="shared" si="1"/>
        <v>0</v>
      </c>
    </row>
    <row r="48" spans="1:10" s="76" customFormat="1" ht="51" x14ac:dyDescent="0.25">
      <c r="A48" s="860" t="s">
        <v>528</v>
      </c>
      <c r="B48" s="1428" t="s">
        <v>4434</v>
      </c>
      <c r="C48" s="1428" t="s">
        <v>4435</v>
      </c>
      <c r="D48" s="30" t="s">
        <v>4419</v>
      </c>
      <c r="E48" s="1422" t="s">
        <v>4435</v>
      </c>
      <c r="F48" s="1422" t="s">
        <v>4419</v>
      </c>
      <c r="G48" s="8">
        <v>1</v>
      </c>
      <c r="H48" s="5"/>
      <c r="I48" s="1113">
        <f t="shared" si="1"/>
        <v>0</v>
      </c>
    </row>
    <row r="49" spans="1:10" s="76" customFormat="1" ht="63.75" x14ac:dyDescent="0.25">
      <c r="A49" s="860" t="s">
        <v>529</v>
      </c>
      <c r="B49" s="1427" t="s">
        <v>4436</v>
      </c>
      <c r="C49" s="1428" t="s">
        <v>4437</v>
      </c>
      <c r="D49" s="30" t="s">
        <v>4419</v>
      </c>
      <c r="E49" s="1422" t="s">
        <v>4437</v>
      </c>
      <c r="F49" s="1422" t="s">
        <v>4419</v>
      </c>
      <c r="G49" s="8">
        <v>2</v>
      </c>
      <c r="H49" s="5"/>
      <c r="I49" s="1113">
        <f t="shared" si="1"/>
        <v>0</v>
      </c>
    </row>
    <row r="50" spans="1:10" s="76" customFormat="1" ht="25.5" x14ac:dyDescent="0.25">
      <c r="A50" s="860" t="s">
        <v>530</v>
      </c>
      <c r="B50" s="1427" t="s">
        <v>4438</v>
      </c>
      <c r="C50" s="1428" t="s">
        <v>4439</v>
      </c>
      <c r="D50" s="30" t="s">
        <v>4419</v>
      </c>
      <c r="E50" s="1422" t="s">
        <v>4439</v>
      </c>
      <c r="F50" s="1422" t="s">
        <v>4419</v>
      </c>
      <c r="G50" s="8">
        <v>2</v>
      </c>
      <c r="H50" s="5"/>
      <c r="I50" s="1113">
        <f t="shared" si="1"/>
        <v>0</v>
      </c>
    </row>
    <row r="51" spans="1:10" s="76" customFormat="1" ht="25.5" x14ac:dyDescent="0.25">
      <c r="A51" s="860" t="s">
        <v>531</v>
      </c>
      <c r="B51" s="1427" t="s">
        <v>4440</v>
      </c>
      <c r="C51" s="1428" t="s">
        <v>4441</v>
      </c>
      <c r="D51" s="30" t="s">
        <v>4419</v>
      </c>
      <c r="E51" s="1422" t="s">
        <v>4441</v>
      </c>
      <c r="F51" s="1422" t="s">
        <v>4419</v>
      </c>
      <c r="G51" s="8">
        <v>2</v>
      </c>
      <c r="H51" s="5"/>
      <c r="I51" s="1113">
        <f t="shared" si="1"/>
        <v>0</v>
      </c>
    </row>
    <row r="52" spans="1:10" s="76" customFormat="1" x14ac:dyDescent="0.25">
      <c r="A52" s="860" t="s">
        <v>532</v>
      </c>
      <c r="B52" s="1427" t="s">
        <v>4442</v>
      </c>
      <c r="C52" s="1428" t="s">
        <v>4443</v>
      </c>
      <c r="D52" s="30" t="s">
        <v>4419</v>
      </c>
      <c r="E52" s="1422" t="s">
        <v>4443</v>
      </c>
      <c r="F52" s="1422" t="s">
        <v>4419</v>
      </c>
      <c r="G52" s="8">
        <v>1</v>
      </c>
      <c r="H52" s="5"/>
      <c r="I52" s="1113">
        <f t="shared" si="1"/>
        <v>0</v>
      </c>
    </row>
    <row r="53" spans="1:10" s="76" customFormat="1" ht="25.5" x14ac:dyDescent="0.25">
      <c r="A53" s="860" t="s">
        <v>533</v>
      </c>
      <c r="B53" s="1427" t="s">
        <v>4444</v>
      </c>
      <c r="C53" s="1428" t="s">
        <v>4445</v>
      </c>
      <c r="D53" s="30" t="s">
        <v>4419</v>
      </c>
      <c r="E53" s="1422" t="s">
        <v>4445</v>
      </c>
      <c r="F53" s="1422" t="s">
        <v>4419</v>
      </c>
      <c r="G53" s="8">
        <v>1</v>
      </c>
      <c r="H53" s="5"/>
      <c r="I53" s="1113">
        <f t="shared" si="1"/>
        <v>0</v>
      </c>
    </row>
    <row r="54" spans="1:10" s="76" customFormat="1" ht="25.5" x14ac:dyDescent="0.25">
      <c r="A54" s="860" t="s">
        <v>534</v>
      </c>
      <c r="B54" s="1427" t="s">
        <v>4446</v>
      </c>
      <c r="C54" s="1428" t="s">
        <v>4447</v>
      </c>
      <c r="D54" s="30"/>
      <c r="E54" s="1422"/>
      <c r="F54" s="1422"/>
      <c r="G54" s="8">
        <v>2</v>
      </c>
      <c r="H54" s="5"/>
      <c r="I54" s="1113">
        <f t="shared" si="1"/>
        <v>0</v>
      </c>
    </row>
    <row r="55" spans="1:10" s="76" customFormat="1" ht="25.5" x14ac:dyDescent="0.25">
      <c r="A55" s="860" t="s">
        <v>535</v>
      </c>
      <c r="B55" s="1427" t="s">
        <v>4448</v>
      </c>
      <c r="C55" s="1428" t="s">
        <v>4449</v>
      </c>
      <c r="D55" s="30"/>
      <c r="E55" s="1422"/>
      <c r="F55" s="1422"/>
      <c r="G55" s="8">
        <v>2</v>
      </c>
      <c r="H55" s="5"/>
      <c r="I55" s="1113">
        <f t="shared" si="1"/>
        <v>0</v>
      </c>
    </row>
    <row r="56" spans="1:10" s="76" customFormat="1" ht="25.5" x14ac:dyDescent="0.25">
      <c r="A56" s="860" t="s">
        <v>536</v>
      </c>
      <c r="B56" s="1427" t="s">
        <v>4450</v>
      </c>
      <c r="C56" s="1428" t="s">
        <v>4451</v>
      </c>
      <c r="D56" s="30"/>
      <c r="E56" s="1422"/>
      <c r="F56" s="1422"/>
      <c r="G56" s="8">
        <v>1</v>
      </c>
      <c r="H56" s="5"/>
      <c r="I56" s="1113">
        <f t="shared" si="1"/>
        <v>0</v>
      </c>
    </row>
    <row r="57" spans="1:10" s="76" customFormat="1" x14ac:dyDescent="0.25">
      <c r="A57" s="860" t="s">
        <v>537</v>
      </c>
      <c r="B57" s="1427" t="s">
        <v>4452</v>
      </c>
      <c r="C57" s="1428" t="s">
        <v>4453</v>
      </c>
      <c r="D57" s="30"/>
      <c r="E57" s="1422"/>
      <c r="F57" s="1422"/>
      <c r="G57" s="8">
        <v>2</v>
      </c>
      <c r="H57" s="5"/>
      <c r="I57" s="1113">
        <f t="shared" si="1"/>
        <v>0</v>
      </c>
    </row>
    <row r="58" spans="1:10" s="76" customFormat="1" x14ac:dyDescent="0.25">
      <c r="A58" s="860" t="s">
        <v>538</v>
      </c>
      <c r="B58" s="1427" t="s">
        <v>4454</v>
      </c>
      <c r="C58" s="1428" t="s">
        <v>4455</v>
      </c>
      <c r="D58" s="30"/>
      <c r="E58" s="1422"/>
      <c r="F58" s="1422"/>
      <c r="G58" s="8">
        <v>1</v>
      </c>
      <c r="H58" s="5"/>
      <c r="I58" s="1113">
        <f t="shared" si="1"/>
        <v>0</v>
      </c>
    </row>
    <row r="59" spans="1:10" s="76" customFormat="1" x14ac:dyDescent="0.25">
      <c r="A59" s="860" t="s">
        <v>539</v>
      </c>
      <c r="B59" s="1427" t="s">
        <v>4456</v>
      </c>
      <c r="C59" s="1428" t="s">
        <v>4457</v>
      </c>
      <c r="D59" s="30"/>
      <c r="E59" s="1422"/>
      <c r="F59" s="1422"/>
      <c r="G59" s="8">
        <v>1</v>
      </c>
      <c r="H59" s="5"/>
      <c r="I59" s="1113">
        <f t="shared" si="1"/>
        <v>0</v>
      </c>
    </row>
    <row r="60" spans="1:10" s="76" customFormat="1" x14ac:dyDescent="0.25">
      <c r="A60" s="860" t="s">
        <v>540</v>
      </c>
      <c r="B60" s="1427" t="s">
        <v>4458</v>
      </c>
      <c r="C60" s="1428" t="s">
        <v>4459</v>
      </c>
      <c r="D60" s="30"/>
      <c r="E60" s="1422"/>
      <c r="F60" s="1422"/>
      <c r="G60" s="8">
        <v>2</v>
      </c>
      <c r="H60" s="5"/>
      <c r="I60" s="1113">
        <f t="shared" si="1"/>
        <v>0</v>
      </c>
    </row>
    <row r="61" spans="1:10" s="76" customFormat="1" ht="15.75" thickBot="1" x14ac:dyDescent="0.3">
      <c r="A61" s="874" t="s">
        <v>541</v>
      </c>
      <c r="B61" s="1431" t="s">
        <v>4460</v>
      </c>
      <c r="C61" s="1432" t="s">
        <v>4461</v>
      </c>
      <c r="D61" s="1433"/>
      <c r="E61" s="1423"/>
      <c r="F61" s="1423"/>
      <c r="G61" s="1434">
        <v>3</v>
      </c>
      <c r="H61" s="1380"/>
      <c r="I61" s="1142">
        <f>G61*ROUND(H61, 2)</f>
        <v>0</v>
      </c>
    </row>
    <row r="62" spans="1:10" s="76" customFormat="1" ht="15.75" thickBot="1" x14ac:dyDescent="0.3">
      <c r="A62" s="77"/>
      <c r="G62" s="77"/>
      <c r="H62" s="1098" t="s">
        <v>76</v>
      </c>
      <c r="I62" s="1099">
        <f>SUM(I7:I61)</f>
        <v>0</v>
      </c>
      <c r="J62" s="412"/>
    </row>
    <row r="64" spans="1:10" ht="75" customHeight="1" x14ac:dyDescent="0.25">
      <c r="A64" s="1835" t="s">
        <v>1328</v>
      </c>
      <c r="B64" s="1836"/>
      <c r="C64" s="1836"/>
      <c r="D64" s="1836"/>
      <c r="E64" s="1836"/>
      <c r="F64" s="1836"/>
      <c r="G64" s="1836"/>
      <c r="H64" s="1836"/>
      <c r="I64" s="1836"/>
    </row>
    <row r="65" spans="1:2" x14ac:dyDescent="0.25">
      <c r="A65" s="64"/>
      <c r="B65" s="18"/>
    </row>
  </sheetData>
  <sheetProtection algorithmName="SHA-512" hashValue="zHmAZtGpDiVSDTygvwopfdC/XmmsxB3AnJaC2x5sdML94uxjhcmfixciDxJ1lEZ+/P0qY30UnCmtenAL710l5Q==" saltValue="+nSI4nky4K/rDmYN4+8jfw==" spinCount="100000" sheet="1" objects="1" scenarios="1" sort="0" autoFilter="0" pivotTables="0"/>
  <mergeCells count="13">
    <mergeCell ref="A2:I2"/>
    <mergeCell ref="A3:I3"/>
    <mergeCell ref="A4:I4"/>
    <mergeCell ref="G1:I1"/>
    <mergeCell ref="A1:F1"/>
    <mergeCell ref="H5:H6"/>
    <mergeCell ref="I5:I6"/>
    <mergeCell ref="A64:I64"/>
    <mergeCell ref="A5:A6"/>
    <mergeCell ref="B5:B6"/>
    <mergeCell ref="C5:D5"/>
    <mergeCell ref="E5:F5"/>
    <mergeCell ref="G5:G6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7" fitToHeight="0" orientation="landscape" horizontalDpi="4294967295" verticalDpi="4294967295" r:id="rId1"/>
  <headerFooter>
    <oddFooter>Strana &amp;P z &amp;N</oddFooter>
  </headerFooter>
  <drawing r:id="rId2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2">
    <tabColor rgb="FFFFFF00"/>
    <pageSetUpPr fitToPage="1"/>
  </sheetPr>
  <dimension ref="A1:J58"/>
  <sheetViews>
    <sheetView workbookViewId="0">
      <selection activeCell="A3" sqref="A3:I3"/>
    </sheetView>
  </sheetViews>
  <sheetFormatPr defaultColWidth="9.140625" defaultRowHeight="15" x14ac:dyDescent="0.25"/>
  <cols>
    <col min="1" max="1" width="5.7109375" style="1446" customWidth="1"/>
    <col min="2" max="2" width="42.7109375" style="17" customWidth="1"/>
    <col min="3" max="3" width="16.7109375" style="17" customWidth="1"/>
    <col min="4" max="4" width="24.7109375" style="17" customWidth="1"/>
    <col min="5" max="5" width="16.7109375" style="17" customWidth="1"/>
    <col min="6" max="6" width="24.7109375" style="17" customWidth="1"/>
    <col min="7" max="7" width="12.7109375" style="1446" customWidth="1"/>
    <col min="8" max="8" width="16.7109375" style="1446" customWidth="1"/>
    <col min="9" max="9" width="18.7109375" style="1446" customWidth="1"/>
    <col min="10" max="16384" width="9.140625" style="17"/>
  </cols>
  <sheetData>
    <row r="1" spans="1:10" ht="54" customHeight="1" x14ac:dyDescent="0.25">
      <c r="A1" s="1543"/>
      <c r="B1" s="1543"/>
      <c r="C1" s="1543"/>
      <c r="D1" s="1543"/>
      <c r="E1" s="1543"/>
      <c r="F1" s="1543"/>
      <c r="G1" s="1544" t="s">
        <v>2705</v>
      </c>
      <c r="H1" s="1544"/>
      <c r="I1" s="1544"/>
    </row>
    <row r="2" spans="1:10" ht="15.75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</row>
    <row r="3" spans="1:10" ht="15.75" x14ac:dyDescent="0.25">
      <c r="A3" s="1540" t="s">
        <v>474</v>
      </c>
      <c r="B3" s="1540"/>
      <c r="C3" s="1540"/>
      <c r="D3" s="1540"/>
      <c r="E3" s="1540"/>
      <c r="F3" s="1540"/>
      <c r="G3" s="1540"/>
      <c r="H3" s="1540"/>
      <c r="I3" s="1540"/>
    </row>
    <row r="4" spans="1:10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</row>
    <row r="5" spans="1:10" ht="30" customHeight="1" thickBot="1" x14ac:dyDescent="0.3">
      <c r="A5" s="1514" t="s">
        <v>486</v>
      </c>
      <c r="B5" s="1541" t="s">
        <v>0</v>
      </c>
      <c r="C5" s="1837" t="s">
        <v>1310</v>
      </c>
      <c r="D5" s="1838"/>
      <c r="E5" s="1837" t="s">
        <v>1311</v>
      </c>
      <c r="F5" s="1838"/>
      <c r="G5" s="1514" t="s">
        <v>1312</v>
      </c>
      <c r="H5" s="1514" t="s">
        <v>4413</v>
      </c>
      <c r="I5" s="1514" t="s">
        <v>4414</v>
      </c>
    </row>
    <row r="6" spans="1:10" ht="30" customHeight="1" thickBot="1" x14ac:dyDescent="0.3">
      <c r="A6" s="1542"/>
      <c r="B6" s="1542"/>
      <c r="C6" s="1445" t="s">
        <v>1313</v>
      </c>
      <c r="D6" s="1445" t="s">
        <v>1314</v>
      </c>
      <c r="E6" s="1445" t="s">
        <v>1313</v>
      </c>
      <c r="F6" s="1445" t="s">
        <v>1314</v>
      </c>
      <c r="G6" s="1515"/>
      <c r="H6" s="1515"/>
      <c r="I6" s="1515"/>
    </row>
    <row r="7" spans="1:10" s="76" customFormat="1" x14ac:dyDescent="0.25">
      <c r="A7" s="1106"/>
      <c r="B7" s="1839" t="s">
        <v>1552</v>
      </c>
      <c r="C7" s="1839"/>
      <c r="D7" s="1839"/>
      <c r="E7" s="1839"/>
      <c r="F7" s="1839"/>
      <c r="G7" s="1839"/>
      <c r="H7" s="1839"/>
      <c r="I7" s="1840"/>
    </row>
    <row r="8" spans="1:10" s="76" customFormat="1" x14ac:dyDescent="0.25">
      <c r="A8" s="1103" t="s">
        <v>487</v>
      </c>
      <c r="B8" s="46" t="s">
        <v>1553</v>
      </c>
      <c r="C8" s="277" t="s">
        <v>1554</v>
      </c>
      <c r="D8" s="75" t="s">
        <v>1555</v>
      </c>
      <c r="E8" s="594"/>
      <c r="F8" s="594"/>
      <c r="G8" s="266">
        <v>1</v>
      </c>
      <c r="H8" s="2"/>
      <c r="I8" s="1104">
        <f>G8*ROUND(H8, 2)</f>
        <v>0</v>
      </c>
      <c r="J8" s="412"/>
    </row>
    <row r="9" spans="1:10" s="76" customFormat="1" ht="15.75" thickBot="1" x14ac:dyDescent="0.3">
      <c r="A9" s="892" t="s">
        <v>488</v>
      </c>
      <c r="B9" s="90" t="s">
        <v>1556</v>
      </c>
      <c r="C9" s="278" t="s">
        <v>1557</v>
      </c>
      <c r="D9" s="279" t="s">
        <v>1558</v>
      </c>
      <c r="E9" s="595"/>
      <c r="F9" s="595"/>
      <c r="G9" s="271">
        <v>1</v>
      </c>
      <c r="H9" s="2"/>
      <c r="I9" s="1105">
        <f>G9*ROUND(H9, 2)</f>
        <v>0</v>
      </c>
      <c r="J9" s="412"/>
    </row>
    <row r="10" spans="1:10" s="76" customFormat="1" x14ac:dyDescent="0.25">
      <c r="A10" s="1106"/>
      <c r="B10" s="1844" t="s">
        <v>1559</v>
      </c>
      <c r="C10" s="1845"/>
      <c r="D10" s="1845"/>
      <c r="E10" s="1845"/>
      <c r="F10" s="1845"/>
      <c r="G10" s="1845"/>
      <c r="H10" s="1845"/>
      <c r="I10" s="1846"/>
      <c r="J10" s="412"/>
    </row>
    <row r="11" spans="1:10" s="76" customFormat="1" x14ac:dyDescent="0.25">
      <c r="A11" s="862" t="s">
        <v>489</v>
      </c>
      <c r="B11" s="46" t="s">
        <v>1553</v>
      </c>
      <c r="C11" s="277" t="s">
        <v>1554</v>
      </c>
      <c r="D11" s="75" t="s">
        <v>1560</v>
      </c>
      <c r="E11" s="594"/>
      <c r="F11" s="594"/>
      <c r="G11" s="266">
        <v>2</v>
      </c>
      <c r="H11" s="2"/>
      <c r="I11" s="1104">
        <f>G11*ROUND(H11, 2)</f>
        <v>0</v>
      </c>
      <c r="J11" s="412"/>
    </row>
    <row r="12" spans="1:10" s="76" customFormat="1" x14ac:dyDescent="0.25">
      <c r="A12" s="862" t="s">
        <v>490</v>
      </c>
      <c r="B12" s="46" t="s">
        <v>1561</v>
      </c>
      <c r="C12" s="277"/>
      <c r="D12" s="75" t="s">
        <v>1562</v>
      </c>
      <c r="E12" s="594"/>
      <c r="F12" s="594"/>
      <c r="G12" s="266">
        <v>2</v>
      </c>
      <c r="H12" s="2"/>
      <c r="I12" s="1104">
        <f>G12*ROUND(H12, 2)</f>
        <v>0</v>
      </c>
      <c r="J12" s="412"/>
    </row>
    <row r="13" spans="1:10" s="76" customFormat="1" ht="26.25" thickBot="1" x14ac:dyDescent="0.3">
      <c r="A13" s="892" t="s">
        <v>491</v>
      </c>
      <c r="B13" s="90" t="s">
        <v>1563</v>
      </c>
      <c r="C13" s="278" t="s">
        <v>1564</v>
      </c>
      <c r="D13" s="279" t="s">
        <v>1565</v>
      </c>
      <c r="E13" s="594"/>
      <c r="F13" s="594"/>
      <c r="G13" s="271">
        <v>1</v>
      </c>
      <c r="H13" s="2"/>
      <c r="I13" s="1105">
        <f>G13*ROUND(H13, 2)</f>
        <v>0</v>
      </c>
      <c r="J13" s="412"/>
    </row>
    <row r="14" spans="1:10" s="76" customFormat="1" x14ac:dyDescent="0.25">
      <c r="A14" s="1106"/>
      <c r="B14" s="1844" t="s">
        <v>1566</v>
      </c>
      <c r="C14" s="1845"/>
      <c r="D14" s="1845"/>
      <c r="E14" s="1845"/>
      <c r="F14" s="1845"/>
      <c r="G14" s="1845"/>
      <c r="H14" s="1845"/>
      <c r="I14" s="1846"/>
      <c r="J14" s="412"/>
    </row>
    <row r="15" spans="1:10" s="76" customFormat="1" x14ac:dyDescent="0.25">
      <c r="A15" s="862" t="s">
        <v>492</v>
      </c>
      <c r="B15" s="46" t="s">
        <v>1567</v>
      </c>
      <c r="C15" s="277" t="s">
        <v>1568</v>
      </c>
      <c r="D15" s="75" t="s">
        <v>1569</v>
      </c>
      <c r="E15" s="594"/>
      <c r="F15" s="594"/>
      <c r="G15" s="266">
        <v>1</v>
      </c>
      <c r="H15" s="2"/>
      <c r="I15" s="1104">
        <f>G15*ROUND(H15, 2)</f>
        <v>0</v>
      </c>
      <c r="J15" s="412"/>
    </row>
    <row r="16" spans="1:10" s="76" customFormat="1" ht="25.5" x14ac:dyDescent="0.25">
      <c r="A16" s="862" t="s">
        <v>493</v>
      </c>
      <c r="B16" s="46" t="s">
        <v>1570</v>
      </c>
      <c r="C16" s="277" t="s">
        <v>1571</v>
      </c>
      <c r="D16" s="75" t="s">
        <v>1572</v>
      </c>
      <c r="E16" s="594"/>
      <c r="F16" s="594"/>
      <c r="G16" s="266">
        <v>1</v>
      </c>
      <c r="H16" s="2"/>
      <c r="I16" s="1104">
        <f>G16*ROUND(H16, 2)</f>
        <v>0</v>
      </c>
      <c r="J16" s="412"/>
    </row>
    <row r="17" spans="1:10" s="76" customFormat="1" x14ac:dyDescent="0.25">
      <c r="A17" s="862" t="s">
        <v>494</v>
      </c>
      <c r="B17" s="46" t="s">
        <v>1573</v>
      </c>
      <c r="C17" s="277" t="s">
        <v>1568</v>
      </c>
      <c r="D17" s="75" t="s">
        <v>1574</v>
      </c>
      <c r="E17" s="594"/>
      <c r="F17" s="594"/>
      <c r="G17" s="266">
        <v>2</v>
      </c>
      <c r="H17" s="2"/>
      <c r="I17" s="1104">
        <f>G17*ROUND(H17, 2)</f>
        <v>0</v>
      </c>
      <c r="J17" s="412"/>
    </row>
    <row r="18" spans="1:10" s="76" customFormat="1" x14ac:dyDescent="0.25">
      <c r="A18" s="862" t="s">
        <v>495</v>
      </c>
      <c r="B18" s="46" t="s">
        <v>1575</v>
      </c>
      <c r="C18" s="277"/>
      <c r="D18" s="75" t="s">
        <v>1576</v>
      </c>
      <c r="E18" s="594"/>
      <c r="F18" s="594"/>
      <c r="G18" s="266">
        <v>4</v>
      </c>
      <c r="H18" s="2"/>
      <c r="I18" s="1104">
        <f>G18*ROUND(H18, 2)</f>
        <v>0</v>
      </c>
      <c r="J18" s="412"/>
    </row>
    <row r="19" spans="1:10" s="76" customFormat="1" ht="15.75" thickBot="1" x14ac:dyDescent="0.3">
      <c r="A19" s="892" t="s">
        <v>496</v>
      </c>
      <c r="B19" s="90" t="s">
        <v>1577</v>
      </c>
      <c r="C19" s="278" t="s">
        <v>1564</v>
      </c>
      <c r="D19" s="279" t="s">
        <v>1578</v>
      </c>
      <c r="E19" s="595"/>
      <c r="F19" s="595"/>
      <c r="G19" s="271">
        <v>1</v>
      </c>
      <c r="H19" s="2"/>
      <c r="I19" s="1105">
        <f>G19*ROUND(H19, 2)</f>
        <v>0</v>
      </c>
      <c r="J19" s="412"/>
    </row>
    <row r="20" spans="1:10" s="76" customFormat="1" x14ac:dyDescent="0.25">
      <c r="A20" s="1106"/>
      <c r="B20" s="1844" t="s">
        <v>1579</v>
      </c>
      <c r="C20" s="1845"/>
      <c r="D20" s="1845"/>
      <c r="E20" s="1845"/>
      <c r="F20" s="1845"/>
      <c r="G20" s="1845"/>
      <c r="H20" s="1845"/>
      <c r="I20" s="1846"/>
      <c r="J20" s="412"/>
    </row>
    <row r="21" spans="1:10" s="76" customFormat="1" ht="25.5" x14ac:dyDescent="0.25">
      <c r="A21" s="862" t="s">
        <v>497</v>
      </c>
      <c r="B21" s="46" t="s">
        <v>1580</v>
      </c>
      <c r="C21" s="277" t="s">
        <v>1581</v>
      </c>
      <c r="D21" s="75" t="s">
        <v>1582</v>
      </c>
      <c r="E21" s="594"/>
      <c r="F21" s="594"/>
      <c r="G21" s="266">
        <v>1</v>
      </c>
      <c r="H21" s="2"/>
      <c r="I21" s="1104">
        <f t="shared" ref="I21:I49" si="0">G21*ROUND(H21, 2)</f>
        <v>0</v>
      </c>
      <c r="J21" s="412"/>
    </row>
    <row r="22" spans="1:10" s="76" customFormat="1" ht="25.5" x14ac:dyDescent="0.25">
      <c r="A22" s="862" t="s">
        <v>498</v>
      </c>
      <c r="B22" s="46" t="s">
        <v>1583</v>
      </c>
      <c r="C22" s="267" t="s">
        <v>1581</v>
      </c>
      <c r="D22" s="46" t="s">
        <v>1584</v>
      </c>
      <c r="E22" s="588"/>
      <c r="F22" s="588"/>
      <c r="G22" s="266">
        <v>1</v>
      </c>
      <c r="H22" s="2"/>
      <c r="I22" s="1104">
        <f t="shared" si="0"/>
        <v>0</v>
      </c>
      <c r="J22" s="412"/>
    </row>
    <row r="23" spans="1:10" s="76" customFormat="1" x14ac:dyDescent="0.25">
      <c r="A23" s="862" t="s">
        <v>499</v>
      </c>
      <c r="B23" s="46" t="s">
        <v>1585</v>
      </c>
      <c r="C23" s="267" t="s">
        <v>1586</v>
      </c>
      <c r="D23" s="46" t="s">
        <v>1587</v>
      </c>
      <c r="E23" s="588"/>
      <c r="F23" s="588"/>
      <c r="G23" s="266">
        <v>1</v>
      </c>
      <c r="H23" s="2"/>
      <c r="I23" s="1104">
        <f t="shared" si="0"/>
        <v>0</v>
      </c>
      <c r="J23" s="412"/>
    </row>
    <row r="24" spans="1:10" s="76" customFormat="1" x14ac:dyDescent="0.25">
      <c r="A24" s="862" t="s">
        <v>500</v>
      </c>
      <c r="B24" s="46" t="s">
        <v>1588</v>
      </c>
      <c r="C24" s="267" t="s">
        <v>1586</v>
      </c>
      <c r="D24" s="46" t="s">
        <v>1589</v>
      </c>
      <c r="E24" s="588"/>
      <c r="F24" s="588"/>
      <c r="G24" s="266">
        <v>1</v>
      </c>
      <c r="H24" s="2"/>
      <c r="I24" s="1104">
        <f t="shared" si="0"/>
        <v>0</v>
      </c>
      <c r="J24" s="412"/>
    </row>
    <row r="25" spans="1:10" s="76" customFormat="1" ht="25.5" x14ac:dyDescent="0.25">
      <c r="A25" s="862" t="s">
        <v>501</v>
      </c>
      <c r="B25" s="46" t="s">
        <v>1590</v>
      </c>
      <c r="C25" s="267" t="s">
        <v>1591</v>
      </c>
      <c r="D25" s="46" t="s">
        <v>1592</v>
      </c>
      <c r="E25" s="588"/>
      <c r="F25" s="588"/>
      <c r="G25" s="266">
        <v>1</v>
      </c>
      <c r="H25" s="2"/>
      <c r="I25" s="1104">
        <f t="shared" si="0"/>
        <v>0</v>
      </c>
      <c r="J25" s="412"/>
    </row>
    <row r="26" spans="1:10" s="76" customFormat="1" ht="25.5" x14ac:dyDescent="0.25">
      <c r="A26" s="892" t="s">
        <v>502</v>
      </c>
      <c r="B26" s="90" t="s">
        <v>1593</v>
      </c>
      <c r="C26" s="269" t="s">
        <v>1591</v>
      </c>
      <c r="D26" s="90" t="s">
        <v>1594</v>
      </c>
      <c r="E26" s="596"/>
      <c r="F26" s="596"/>
      <c r="G26" s="271">
        <v>1</v>
      </c>
      <c r="H26" s="2"/>
      <c r="I26" s="1105">
        <f t="shared" si="0"/>
        <v>0</v>
      </c>
      <c r="J26" s="412"/>
    </row>
    <row r="27" spans="1:10" s="76" customFormat="1" ht="89.25" x14ac:dyDescent="0.25">
      <c r="A27" s="892" t="s">
        <v>503</v>
      </c>
      <c r="B27" s="90" t="s">
        <v>1619</v>
      </c>
      <c r="C27" s="269"/>
      <c r="D27" s="90"/>
      <c r="E27" s="596"/>
      <c r="F27" s="596"/>
      <c r="G27" s="271">
        <v>1</v>
      </c>
      <c r="H27" s="2"/>
      <c r="I27" s="1105">
        <f t="shared" si="0"/>
        <v>0</v>
      </c>
      <c r="J27" s="412"/>
    </row>
    <row r="28" spans="1:10" s="76" customFormat="1" ht="25.5" x14ac:dyDescent="0.25">
      <c r="A28" s="892" t="s">
        <v>504</v>
      </c>
      <c r="B28" s="280" t="s">
        <v>1595</v>
      </c>
      <c r="C28" s="281"/>
      <c r="D28" s="282"/>
      <c r="E28" s="729"/>
      <c r="F28" s="729"/>
      <c r="G28" s="283">
        <v>1</v>
      </c>
      <c r="H28" s="2"/>
      <c r="I28" s="1105">
        <f t="shared" si="0"/>
        <v>0</v>
      </c>
      <c r="J28" s="412"/>
    </row>
    <row r="29" spans="1:10" s="76" customFormat="1" x14ac:dyDescent="0.25">
      <c r="A29" s="892" t="s">
        <v>505</v>
      </c>
      <c r="B29" s="274" t="s">
        <v>1596</v>
      </c>
      <c r="C29" s="284"/>
      <c r="D29" s="285" t="s">
        <v>1597</v>
      </c>
      <c r="E29" s="730"/>
      <c r="F29" s="730"/>
      <c r="G29" s="283">
        <v>1</v>
      </c>
      <c r="H29" s="2"/>
      <c r="I29" s="1105">
        <f t="shared" si="0"/>
        <v>0</v>
      </c>
      <c r="J29" s="412"/>
    </row>
    <row r="30" spans="1:10" s="76" customFormat="1" x14ac:dyDescent="0.25">
      <c r="A30" s="892" t="s">
        <v>506</v>
      </c>
      <c r="B30" s="274" t="s">
        <v>1598</v>
      </c>
      <c r="C30" s="284"/>
      <c r="D30" s="285"/>
      <c r="E30" s="730"/>
      <c r="F30" s="730"/>
      <c r="G30" s="283">
        <v>1</v>
      </c>
      <c r="H30" s="2"/>
      <c r="I30" s="1105">
        <f t="shared" si="0"/>
        <v>0</v>
      </c>
      <c r="J30" s="412"/>
    </row>
    <row r="31" spans="1:10" s="76" customFormat="1" x14ac:dyDescent="0.25">
      <c r="A31" s="892" t="s">
        <v>507</v>
      </c>
      <c r="B31" s="280" t="s">
        <v>1599</v>
      </c>
      <c r="C31" s="281"/>
      <c r="D31" s="282" t="s">
        <v>1600</v>
      </c>
      <c r="E31" s="729"/>
      <c r="F31" s="729"/>
      <c r="G31" s="283">
        <v>1</v>
      </c>
      <c r="H31" s="2"/>
      <c r="I31" s="1105">
        <f t="shared" si="0"/>
        <v>0</v>
      </c>
      <c r="J31" s="412"/>
    </row>
    <row r="32" spans="1:10" s="76" customFormat="1" ht="25.5" x14ac:dyDescent="0.25">
      <c r="A32" s="892" t="s">
        <v>508</v>
      </c>
      <c r="B32" s="274" t="s">
        <v>1601</v>
      </c>
      <c r="C32" s="284" t="s">
        <v>1602</v>
      </c>
      <c r="D32" s="285"/>
      <c r="E32" s="730"/>
      <c r="F32" s="730"/>
      <c r="G32" s="283">
        <v>1</v>
      </c>
      <c r="H32" s="2"/>
      <c r="I32" s="1105">
        <f t="shared" si="0"/>
        <v>0</v>
      </c>
      <c r="J32" s="412"/>
    </row>
    <row r="33" spans="1:10" s="76" customFormat="1" ht="25.5" x14ac:dyDescent="0.25">
      <c r="A33" s="892" t="s">
        <v>509</v>
      </c>
      <c r="B33" s="274" t="s">
        <v>1603</v>
      </c>
      <c r="C33" s="284"/>
      <c r="D33" s="285"/>
      <c r="E33" s="730"/>
      <c r="F33" s="730"/>
      <c r="G33" s="283">
        <v>1</v>
      </c>
      <c r="H33" s="2"/>
      <c r="I33" s="1105">
        <f t="shared" si="0"/>
        <v>0</v>
      </c>
      <c r="J33" s="412"/>
    </row>
    <row r="34" spans="1:10" s="76" customFormat="1" x14ac:dyDescent="0.25">
      <c r="A34" s="892" t="s">
        <v>510</v>
      </c>
      <c r="B34" s="274" t="s">
        <v>1604</v>
      </c>
      <c r="C34" s="284"/>
      <c r="D34" s="285"/>
      <c r="E34" s="730"/>
      <c r="F34" s="730"/>
      <c r="G34" s="283">
        <v>1</v>
      </c>
      <c r="H34" s="2"/>
      <c r="I34" s="1105">
        <f t="shared" si="0"/>
        <v>0</v>
      </c>
      <c r="J34" s="412"/>
    </row>
    <row r="35" spans="1:10" s="76" customFormat="1" ht="25.5" x14ac:dyDescent="0.25">
      <c r="A35" s="892" t="s">
        <v>511</v>
      </c>
      <c r="B35" s="280" t="s">
        <v>1605</v>
      </c>
      <c r="C35" s="281"/>
      <c r="D35" s="282" t="s">
        <v>1606</v>
      </c>
      <c r="E35" s="729"/>
      <c r="F35" s="729"/>
      <c r="G35" s="283">
        <v>1</v>
      </c>
      <c r="H35" s="2"/>
      <c r="I35" s="1105">
        <f t="shared" si="0"/>
        <v>0</v>
      </c>
      <c r="J35" s="412"/>
    </row>
    <row r="36" spans="1:10" s="76" customFormat="1" x14ac:dyDescent="0.25">
      <c r="A36" s="892" t="s">
        <v>512</v>
      </c>
      <c r="B36" s="280" t="s">
        <v>1607</v>
      </c>
      <c r="C36" s="281"/>
      <c r="D36" s="282"/>
      <c r="E36" s="729"/>
      <c r="F36" s="729"/>
      <c r="G36" s="283">
        <v>1</v>
      </c>
      <c r="H36" s="2"/>
      <c r="I36" s="1105">
        <f t="shared" si="0"/>
        <v>0</v>
      </c>
      <c r="J36" s="412"/>
    </row>
    <row r="37" spans="1:10" s="76" customFormat="1" x14ac:dyDescent="0.25">
      <c r="A37" s="892" t="s">
        <v>513</v>
      </c>
      <c r="B37" s="280" t="s">
        <v>1608</v>
      </c>
      <c r="C37" s="281"/>
      <c r="D37" s="282"/>
      <c r="E37" s="729"/>
      <c r="F37" s="729"/>
      <c r="G37" s="283">
        <v>1</v>
      </c>
      <c r="H37" s="2"/>
      <c r="I37" s="1105">
        <f t="shared" si="0"/>
        <v>0</v>
      </c>
      <c r="J37" s="412"/>
    </row>
    <row r="38" spans="1:10" s="76" customFormat="1" x14ac:dyDescent="0.25">
      <c r="A38" s="892" t="s">
        <v>514</v>
      </c>
      <c r="B38" s="280" t="s">
        <v>1609</v>
      </c>
      <c r="C38" s="281"/>
      <c r="D38" s="282"/>
      <c r="E38" s="729"/>
      <c r="F38" s="729"/>
      <c r="G38" s="283">
        <v>1</v>
      </c>
      <c r="H38" s="2"/>
      <c r="I38" s="1105">
        <f t="shared" si="0"/>
        <v>0</v>
      </c>
      <c r="J38" s="412"/>
    </row>
    <row r="39" spans="1:10" s="76" customFormat="1" x14ac:dyDescent="0.25">
      <c r="A39" s="892" t="s">
        <v>515</v>
      </c>
      <c r="B39" s="280" t="s">
        <v>1610</v>
      </c>
      <c r="C39" s="281"/>
      <c r="D39" s="282"/>
      <c r="E39" s="729"/>
      <c r="F39" s="729"/>
      <c r="G39" s="283">
        <v>1</v>
      </c>
      <c r="H39" s="2"/>
      <c r="I39" s="1105">
        <f t="shared" si="0"/>
        <v>0</v>
      </c>
      <c r="J39" s="412"/>
    </row>
    <row r="40" spans="1:10" s="76" customFormat="1" ht="25.5" x14ac:dyDescent="0.25">
      <c r="A40" s="892" t="s">
        <v>516</v>
      </c>
      <c r="B40" s="280" t="s">
        <v>1611</v>
      </c>
      <c r="C40" s="281"/>
      <c r="D40" s="282"/>
      <c r="E40" s="729"/>
      <c r="F40" s="729"/>
      <c r="G40" s="283">
        <v>1</v>
      </c>
      <c r="H40" s="2"/>
      <c r="I40" s="1105">
        <f t="shared" si="0"/>
        <v>0</v>
      </c>
      <c r="J40" s="412"/>
    </row>
    <row r="41" spans="1:10" s="76" customFormat="1" x14ac:dyDescent="0.25">
      <c r="A41" s="892" t="s">
        <v>517</v>
      </c>
      <c r="B41" s="280" t="s">
        <v>1612</v>
      </c>
      <c r="C41" s="281"/>
      <c r="D41" s="282"/>
      <c r="E41" s="729"/>
      <c r="F41" s="729"/>
      <c r="G41" s="283">
        <v>1</v>
      </c>
      <c r="H41" s="2"/>
      <c r="I41" s="1105">
        <f t="shared" si="0"/>
        <v>0</v>
      </c>
      <c r="J41" s="412"/>
    </row>
    <row r="42" spans="1:10" s="76" customFormat="1" x14ac:dyDescent="0.25">
      <c r="A42" s="892" t="s">
        <v>518</v>
      </c>
      <c r="B42" s="280" t="s">
        <v>1613</v>
      </c>
      <c r="C42" s="281"/>
      <c r="D42" s="282"/>
      <c r="E42" s="729"/>
      <c r="F42" s="729"/>
      <c r="G42" s="283">
        <v>1</v>
      </c>
      <c r="H42" s="2"/>
      <c r="I42" s="1105">
        <f t="shared" si="0"/>
        <v>0</v>
      </c>
      <c r="J42" s="412"/>
    </row>
    <row r="43" spans="1:10" s="76" customFormat="1" x14ac:dyDescent="0.25">
      <c r="A43" s="892" t="s">
        <v>519</v>
      </c>
      <c r="B43" s="280" t="s">
        <v>1614</v>
      </c>
      <c r="C43" s="281"/>
      <c r="D43" s="282"/>
      <c r="E43" s="729"/>
      <c r="F43" s="729"/>
      <c r="G43" s="283">
        <v>1</v>
      </c>
      <c r="H43" s="2"/>
      <c r="I43" s="1105">
        <f t="shared" si="0"/>
        <v>0</v>
      </c>
      <c r="J43" s="412"/>
    </row>
    <row r="44" spans="1:10" s="76" customFormat="1" ht="38.25" x14ac:dyDescent="0.25">
      <c r="A44" s="892" t="s">
        <v>520</v>
      </c>
      <c r="B44" s="280" t="s">
        <v>1615</v>
      </c>
      <c r="C44" s="281" t="s">
        <v>1571</v>
      </c>
      <c r="D44" s="282"/>
      <c r="E44" s="729"/>
      <c r="F44" s="729"/>
      <c r="G44" s="283">
        <v>1</v>
      </c>
      <c r="H44" s="2"/>
      <c r="I44" s="1105">
        <f t="shared" si="0"/>
        <v>0</v>
      </c>
      <c r="J44" s="412"/>
    </row>
    <row r="45" spans="1:10" s="76" customFormat="1" x14ac:dyDescent="0.25">
      <c r="A45" s="892" t="s">
        <v>521</v>
      </c>
      <c r="B45" s="280" t="s">
        <v>1616</v>
      </c>
      <c r="C45" s="281"/>
      <c r="D45" s="282"/>
      <c r="E45" s="729"/>
      <c r="F45" s="729"/>
      <c r="G45" s="283">
        <v>1</v>
      </c>
      <c r="H45" s="2"/>
      <c r="I45" s="1105">
        <f t="shared" si="0"/>
        <v>0</v>
      </c>
      <c r="J45" s="412"/>
    </row>
    <row r="46" spans="1:10" s="76" customFormat="1" ht="26.25" thickBot="1" x14ac:dyDescent="0.3">
      <c r="A46" s="867" t="s">
        <v>522</v>
      </c>
      <c r="B46" s="331" t="s">
        <v>3760</v>
      </c>
      <c r="C46" s="1164" t="s">
        <v>1618</v>
      </c>
      <c r="D46" s="1165" t="s">
        <v>1617</v>
      </c>
      <c r="E46" s="1166"/>
      <c r="F46" s="1166"/>
      <c r="G46" s="1127">
        <v>1</v>
      </c>
      <c r="H46" s="911"/>
      <c r="I46" s="1117">
        <f t="shared" si="0"/>
        <v>0</v>
      </c>
      <c r="J46" s="412"/>
    </row>
    <row r="47" spans="1:10" s="76" customFormat="1" x14ac:dyDescent="0.25">
      <c r="A47" s="1106"/>
      <c r="B47" s="1844" t="s">
        <v>3453</v>
      </c>
      <c r="C47" s="1845"/>
      <c r="D47" s="1845"/>
      <c r="E47" s="1845"/>
      <c r="F47" s="1845"/>
      <c r="G47" s="1845"/>
      <c r="H47" s="1845"/>
      <c r="I47" s="1846"/>
      <c r="J47" s="412"/>
    </row>
    <row r="48" spans="1:10" s="76" customFormat="1" x14ac:dyDescent="0.25">
      <c r="A48" s="892" t="s">
        <v>523</v>
      </c>
      <c r="B48" s="280" t="s">
        <v>3454</v>
      </c>
      <c r="C48" s="281"/>
      <c r="D48" s="282"/>
      <c r="E48" s="729"/>
      <c r="F48" s="729"/>
      <c r="G48" s="283">
        <v>2</v>
      </c>
      <c r="H48" s="2"/>
      <c r="I48" s="1105">
        <f t="shared" si="0"/>
        <v>0</v>
      </c>
      <c r="J48" s="412"/>
    </row>
    <row r="49" spans="1:10" s="76" customFormat="1" ht="26.25" thickBot="1" x14ac:dyDescent="0.3">
      <c r="A49" s="867" t="s">
        <v>524</v>
      </c>
      <c r="B49" s="485" t="s">
        <v>3452</v>
      </c>
      <c r="C49" s="315" t="s">
        <v>1981</v>
      </c>
      <c r="D49" s="485" t="s">
        <v>3451</v>
      </c>
      <c r="E49" s="597"/>
      <c r="F49" s="597"/>
      <c r="G49" s="486">
        <v>1</v>
      </c>
      <c r="H49" s="911"/>
      <c r="I49" s="1117">
        <f t="shared" si="0"/>
        <v>0</v>
      </c>
      <c r="J49" s="412"/>
    </row>
    <row r="50" spans="1:10" s="76" customFormat="1" x14ac:dyDescent="0.25">
      <c r="A50" s="1118"/>
      <c r="B50" s="1847" t="s">
        <v>3473</v>
      </c>
      <c r="C50" s="1848"/>
      <c r="D50" s="1848"/>
      <c r="E50" s="1848"/>
      <c r="F50" s="1848"/>
      <c r="G50" s="1848"/>
      <c r="H50" s="1848"/>
      <c r="I50" s="1849"/>
      <c r="J50" s="412"/>
    </row>
    <row r="51" spans="1:10" s="76" customFormat="1" x14ac:dyDescent="0.25">
      <c r="A51" s="892" t="s">
        <v>525</v>
      </c>
      <c r="B51" s="280" t="s">
        <v>3474</v>
      </c>
      <c r="C51" s="281"/>
      <c r="D51" s="282"/>
      <c r="E51" s="729"/>
      <c r="F51" s="729"/>
      <c r="G51" s="283">
        <v>1</v>
      </c>
      <c r="H51" s="2"/>
      <c r="I51" s="1105">
        <f t="shared" ref="I51:I53" si="1">G51*ROUND(H51, 2)</f>
        <v>0</v>
      </c>
      <c r="J51" s="412"/>
    </row>
    <row r="52" spans="1:10" s="76" customFormat="1" x14ac:dyDescent="0.25">
      <c r="A52" s="892" t="s">
        <v>526</v>
      </c>
      <c r="B52" s="280" t="s">
        <v>3475</v>
      </c>
      <c r="C52" s="281"/>
      <c r="D52" s="282"/>
      <c r="E52" s="729"/>
      <c r="F52" s="729"/>
      <c r="G52" s="283">
        <v>1</v>
      </c>
      <c r="H52" s="2"/>
      <c r="I52" s="1105">
        <f t="shared" si="1"/>
        <v>0</v>
      </c>
      <c r="J52" s="412"/>
    </row>
    <row r="53" spans="1:10" s="76" customFormat="1" ht="15.75" thickBot="1" x14ac:dyDescent="0.3">
      <c r="A53" s="867" t="s">
        <v>527</v>
      </c>
      <c r="B53" s="485" t="s">
        <v>3476</v>
      </c>
      <c r="C53" s="315"/>
      <c r="D53" s="485"/>
      <c r="E53" s="597"/>
      <c r="F53" s="597"/>
      <c r="G53" s="486">
        <v>1</v>
      </c>
      <c r="H53" s="911"/>
      <c r="I53" s="1117">
        <f t="shared" si="1"/>
        <v>0</v>
      </c>
      <c r="J53" s="412"/>
    </row>
    <row r="54" spans="1:10" s="76" customFormat="1" ht="15.75" thickBot="1" x14ac:dyDescent="0.3">
      <c r="A54" s="77"/>
      <c r="G54" s="77"/>
      <c r="H54" s="807" t="s">
        <v>76</v>
      </c>
      <c r="I54" s="808">
        <f>SUM(I8:I9,I11:I13,I15:I19,I21:I46,I48:I49,I51:I53)</f>
        <v>0</v>
      </c>
      <c r="J54" s="412"/>
    </row>
    <row r="56" spans="1:10" ht="75" customHeight="1" x14ac:dyDescent="0.25">
      <c r="A56" s="1835" t="s">
        <v>1328</v>
      </c>
      <c r="B56" s="1836"/>
      <c r="C56" s="1836"/>
      <c r="D56" s="1836"/>
      <c r="E56" s="1836"/>
      <c r="F56" s="1836"/>
      <c r="G56" s="1836"/>
      <c r="H56" s="1836"/>
      <c r="I56" s="1836"/>
    </row>
    <row r="57" spans="1:10" x14ac:dyDescent="0.25">
      <c r="A57" s="64"/>
      <c r="B57" s="18"/>
    </row>
    <row r="58" spans="1:10" x14ac:dyDescent="0.25">
      <c r="A58" s="64"/>
      <c r="B58" s="18"/>
    </row>
  </sheetData>
  <sheetProtection algorithmName="SHA-512" hashValue="20fKIZnJ2Pg9/bJq1N+9J9qGsc2pNzLz3FBjjFjSgH0ZYEiW4ksA/OpFDFYp/G3iZC39Zmmia0cclcGyPmfVRw==" saltValue="WyVyaa/BZaRzVBg+HkVpyQ==" spinCount="100000" sheet="1" objects="1" scenarios="1" sort="0" autoFilter="0" pivotTables="0"/>
  <mergeCells count="19">
    <mergeCell ref="A2:I2"/>
    <mergeCell ref="A3:I3"/>
    <mergeCell ref="A4:I4"/>
    <mergeCell ref="G1:I1"/>
    <mergeCell ref="A1:F1"/>
    <mergeCell ref="A56:I56"/>
    <mergeCell ref="H5:H6"/>
    <mergeCell ref="I5:I6"/>
    <mergeCell ref="B7:I7"/>
    <mergeCell ref="B10:I10"/>
    <mergeCell ref="B14:I14"/>
    <mergeCell ref="B20:I20"/>
    <mergeCell ref="A5:A6"/>
    <mergeCell ref="B5:B6"/>
    <mergeCell ref="C5:D5"/>
    <mergeCell ref="E5:F5"/>
    <mergeCell ref="G5:G6"/>
    <mergeCell ref="B47:I47"/>
    <mergeCell ref="B50:I50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7" fitToHeight="0" orientation="landscape" horizontalDpi="4294967295" verticalDpi="4294967295" r:id="rId1"/>
  <headerFooter>
    <oddFooter>Strana &amp;P z &amp;N</oddFooter>
  </headerFooter>
  <drawing r:id="rId2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3">
    <tabColor rgb="FFFFFF00"/>
    <pageSetUpPr fitToPage="1"/>
  </sheetPr>
  <dimension ref="A1:J44"/>
  <sheetViews>
    <sheetView workbookViewId="0">
      <selection activeCell="A3" sqref="A3:I3"/>
    </sheetView>
  </sheetViews>
  <sheetFormatPr defaultColWidth="9.140625" defaultRowHeight="15" x14ac:dyDescent="0.25"/>
  <cols>
    <col min="1" max="1" width="5.7109375" style="1446" customWidth="1"/>
    <col min="2" max="2" width="42.7109375" style="17" customWidth="1"/>
    <col min="3" max="3" width="16.7109375" style="17" customWidth="1"/>
    <col min="4" max="4" width="24.7109375" style="17" customWidth="1"/>
    <col min="5" max="5" width="16.7109375" style="17" customWidth="1"/>
    <col min="6" max="6" width="24.7109375" style="17" customWidth="1"/>
    <col min="7" max="7" width="12.7109375" style="1446" customWidth="1"/>
    <col min="8" max="8" width="16.7109375" style="1446" customWidth="1"/>
    <col min="9" max="9" width="18.7109375" style="1446" customWidth="1"/>
    <col min="10" max="16384" width="9.140625" style="17"/>
  </cols>
  <sheetData>
    <row r="1" spans="1:10" ht="54" customHeight="1" x14ac:dyDescent="0.25">
      <c r="A1" s="1543"/>
      <c r="B1" s="1543"/>
      <c r="C1" s="1543"/>
      <c r="D1" s="1543"/>
      <c r="E1" s="1543"/>
      <c r="F1" s="1543"/>
      <c r="G1" s="1544" t="s">
        <v>2706</v>
      </c>
      <c r="H1" s="1544"/>
      <c r="I1" s="1544"/>
    </row>
    <row r="2" spans="1:10" ht="15.75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</row>
    <row r="3" spans="1:10" ht="15.75" x14ac:dyDescent="0.25">
      <c r="A3" s="1540" t="s">
        <v>475</v>
      </c>
      <c r="B3" s="1540"/>
      <c r="C3" s="1540"/>
      <c r="D3" s="1540"/>
      <c r="E3" s="1540"/>
      <c r="F3" s="1540"/>
      <c r="G3" s="1540"/>
      <c r="H3" s="1540"/>
      <c r="I3" s="1540"/>
    </row>
    <row r="4" spans="1:10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</row>
    <row r="5" spans="1:10" ht="30" customHeight="1" thickBot="1" x14ac:dyDescent="0.3">
      <c r="A5" s="1514" t="s">
        <v>486</v>
      </c>
      <c r="B5" s="1541" t="s">
        <v>0</v>
      </c>
      <c r="C5" s="1837" t="s">
        <v>1310</v>
      </c>
      <c r="D5" s="1838"/>
      <c r="E5" s="1837" t="s">
        <v>1311</v>
      </c>
      <c r="F5" s="1838"/>
      <c r="G5" s="1514" t="s">
        <v>1312</v>
      </c>
      <c r="H5" s="1514" t="s">
        <v>4413</v>
      </c>
      <c r="I5" s="1514" t="s">
        <v>4414</v>
      </c>
    </row>
    <row r="6" spans="1:10" ht="30" customHeight="1" thickBot="1" x14ac:dyDescent="0.3">
      <c r="A6" s="1542"/>
      <c r="B6" s="1542"/>
      <c r="C6" s="1445" t="s">
        <v>1313</v>
      </c>
      <c r="D6" s="1445" t="s">
        <v>1314</v>
      </c>
      <c r="E6" s="1445" t="s">
        <v>1313</v>
      </c>
      <c r="F6" s="1445" t="s">
        <v>1314</v>
      </c>
      <c r="G6" s="1515"/>
      <c r="H6" s="1515"/>
      <c r="I6" s="1515"/>
    </row>
    <row r="7" spans="1:10" s="76" customFormat="1" x14ac:dyDescent="0.25">
      <c r="A7" s="1200" t="s">
        <v>487</v>
      </c>
      <c r="B7" s="1201" t="s">
        <v>1620</v>
      </c>
      <c r="C7" s="1214" t="s">
        <v>1621</v>
      </c>
      <c r="D7" s="1214" t="s">
        <v>1622</v>
      </c>
      <c r="E7" s="1215"/>
      <c r="F7" s="1215"/>
      <c r="G7" s="1207">
        <v>4</v>
      </c>
      <c r="H7" s="1208"/>
      <c r="I7" s="1216">
        <f>G7*ROUND(H7, 2)</f>
        <v>0</v>
      </c>
      <c r="J7" s="412"/>
    </row>
    <row r="8" spans="1:10" s="76" customFormat="1" x14ac:dyDescent="0.25">
      <c r="A8" s="1100" t="s">
        <v>488</v>
      </c>
      <c r="B8" s="46" t="s">
        <v>1623</v>
      </c>
      <c r="C8" s="286" t="s">
        <v>1624</v>
      </c>
      <c r="D8" s="286" t="s">
        <v>1625</v>
      </c>
      <c r="E8" s="598"/>
      <c r="F8" s="598"/>
      <c r="G8" s="266">
        <v>10</v>
      </c>
      <c r="H8" s="2"/>
      <c r="I8" s="1101">
        <f>G8*ROUND(H8, 2)</f>
        <v>0</v>
      </c>
      <c r="J8" s="412"/>
    </row>
    <row r="9" spans="1:10" s="76" customFormat="1" x14ac:dyDescent="0.25">
      <c r="A9" s="1100" t="s">
        <v>489</v>
      </c>
      <c r="B9" s="46" t="s">
        <v>1679</v>
      </c>
      <c r="C9" s="286"/>
      <c r="D9" s="286" t="s">
        <v>1680</v>
      </c>
      <c r="E9" s="598"/>
      <c r="F9" s="598"/>
      <c r="G9" s="266">
        <v>1</v>
      </c>
      <c r="H9" s="2"/>
      <c r="I9" s="1101">
        <f t="shared" ref="I9:I34" si="0">G9*ROUND(H9, 2)</f>
        <v>0</v>
      </c>
      <c r="J9" s="412"/>
    </row>
    <row r="10" spans="1:10" s="76" customFormat="1" x14ac:dyDescent="0.25">
      <c r="A10" s="1100" t="s">
        <v>490</v>
      </c>
      <c r="B10" s="289" t="s">
        <v>1647</v>
      </c>
      <c r="C10" s="290"/>
      <c r="D10" s="290" t="s">
        <v>1648</v>
      </c>
      <c r="E10" s="731"/>
      <c r="F10" s="731"/>
      <c r="G10" s="291">
        <v>1</v>
      </c>
      <c r="H10" s="2"/>
      <c r="I10" s="1101">
        <f t="shared" si="0"/>
        <v>0</v>
      </c>
      <c r="J10" s="412"/>
    </row>
    <row r="11" spans="1:10" s="76" customFormat="1" x14ac:dyDescent="0.25">
      <c r="A11" s="1100" t="s">
        <v>491</v>
      </c>
      <c r="B11" s="289" t="s">
        <v>1649</v>
      </c>
      <c r="C11" s="290"/>
      <c r="D11" s="290" t="s">
        <v>1650</v>
      </c>
      <c r="E11" s="731"/>
      <c r="F11" s="731"/>
      <c r="G11" s="291">
        <v>1</v>
      </c>
      <c r="H11" s="2"/>
      <c r="I11" s="1120">
        <f t="shared" si="0"/>
        <v>0</v>
      </c>
      <c r="J11" s="412"/>
    </row>
    <row r="12" spans="1:10" s="76" customFormat="1" x14ac:dyDescent="0.25">
      <c r="A12" s="1100" t="s">
        <v>492</v>
      </c>
      <c r="B12" s="289" t="s">
        <v>1651</v>
      </c>
      <c r="C12" s="290"/>
      <c r="D12" s="290" t="s">
        <v>1652</v>
      </c>
      <c r="E12" s="731"/>
      <c r="F12" s="731"/>
      <c r="G12" s="291">
        <v>1</v>
      </c>
      <c r="H12" s="2"/>
      <c r="I12" s="1120">
        <f t="shared" si="0"/>
        <v>0</v>
      </c>
      <c r="J12" s="412"/>
    </row>
    <row r="13" spans="1:10" s="76" customFormat="1" x14ac:dyDescent="0.25">
      <c r="A13" s="1100" t="s">
        <v>493</v>
      </c>
      <c r="B13" s="289" t="s">
        <v>1653</v>
      </c>
      <c r="C13" s="290"/>
      <c r="D13" s="290" t="s">
        <v>1654</v>
      </c>
      <c r="E13" s="731"/>
      <c r="F13" s="731"/>
      <c r="G13" s="291">
        <v>1</v>
      </c>
      <c r="H13" s="2"/>
      <c r="I13" s="1120">
        <f t="shared" si="0"/>
        <v>0</v>
      </c>
      <c r="J13" s="412"/>
    </row>
    <row r="14" spans="1:10" s="76" customFormat="1" x14ac:dyDescent="0.25">
      <c r="A14" s="1100" t="s">
        <v>494</v>
      </c>
      <c r="B14" s="289" t="s">
        <v>1655</v>
      </c>
      <c r="C14" s="290"/>
      <c r="D14" s="290" t="s">
        <v>1656</v>
      </c>
      <c r="E14" s="731"/>
      <c r="F14" s="731"/>
      <c r="G14" s="291">
        <v>1</v>
      </c>
      <c r="H14" s="2"/>
      <c r="I14" s="1120">
        <f t="shared" si="0"/>
        <v>0</v>
      </c>
      <c r="J14" s="412"/>
    </row>
    <row r="15" spans="1:10" s="76" customFormat="1" x14ac:dyDescent="0.25">
      <c r="A15" s="1100" t="s">
        <v>495</v>
      </c>
      <c r="B15" s="289" t="s">
        <v>1657</v>
      </c>
      <c r="C15" s="290"/>
      <c r="D15" s="290" t="s">
        <v>1658</v>
      </c>
      <c r="E15" s="731"/>
      <c r="F15" s="731"/>
      <c r="G15" s="291">
        <v>1</v>
      </c>
      <c r="H15" s="2"/>
      <c r="I15" s="1120">
        <f t="shared" si="0"/>
        <v>0</v>
      </c>
      <c r="J15" s="412"/>
    </row>
    <row r="16" spans="1:10" s="76" customFormat="1" x14ac:dyDescent="0.25">
      <c r="A16" s="1100" t="s">
        <v>496</v>
      </c>
      <c r="B16" s="289" t="s">
        <v>1659</v>
      </c>
      <c r="C16" s="290"/>
      <c r="D16" s="290" t="s">
        <v>1660</v>
      </c>
      <c r="E16" s="731"/>
      <c r="F16" s="731"/>
      <c r="G16" s="291">
        <v>1</v>
      </c>
      <c r="H16" s="2"/>
      <c r="I16" s="1120">
        <f t="shared" si="0"/>
        <v>0</v>
      </c>
      <c r="J16" s="412"/>
    </row>
    <row r="17" spans="1:10" s="76" customFormat="1" x14ac:dyDescent="0.25">
      <c r="A17" s="1100" t="s">
        <v>497</v>
      </c>
      <c r="B17" s="289" t="s">
        <v>1661</v>
      </c>
      <c r="C17" s="290"/>
      <c r="D17" s="290" t="s">
        <v>1662</v>
      </c>
      <c r="E17" s="731"/>
      <c r="F17" s="731"/>
      <c r="G17" s="291">
        <v>1</v>
      </c>
      <c r="H17" s="2"/>
      <c r="I17" s="1120">
        <f t="shared" si="0"/>
        <v>0</v>
      </c>
      <c r="J17" s="412"/>
    </row>
    <row r="18" spans="1:10" s="76" customFormat="1" x14ac:dyDescent="0.25">
      <c r="A18" s="1100" t="s">
        <v>498</v>
      </c>
      <c r="B18" s="289" t="s">
        <v>1663</v>
      </c>
      <c r="C18" s="290"/>
      <c r="D18" s="290" t="s">
        <v>1664</v>
      </c>
      <c r="E18" s="731"/>
      <c r="F18" s="731"/>
      <c r="G18" s="291">
        <v>1</v>
      </c>
      <c r="H18" s="2"/>
      <c r="I18" s="1120">
        <f t="shared" si="0"/>
        <v>0</v>
      </c>
      <c r="J18" s="412"/>
    </row>
    <row r="19" spans="1:10" s="76" customFormat="1" x14ac:dyDescent="0.25">
      <c r="A19" s="1100" t="s">
        <v>499</v>
      </c>
      <c r="B19" s="289" t="s">
        <v>1665</v>
      </c>
      <c r="C19" s="290"/>
      <c r="D19" s="290" t="s">
        <v>1666</v>
      </c>
      <c r="E19" s="731"/>
      <c r="F19" s="731"/>
      <c r="G19" s="291">
        <v>1</v>
      </c>
      <c r="H19" s="2"/>
      <c r="I19" s="1120">
        <f t="shared" si="0"/>
        <v>0</v>
      </c>
      <c r="J19" s="412"/>
    </row>
    <row r="20" spans="1:10" s="76" customFormat="1" x14ac:dyDescent="0.25">
      <c r="A20" s="1100" t="s">
        <v>500</v>
      </c>
      <c r="B20" s="289" t="s">
        <v>1667</v>
      </c>
      <c r="C20" s="290"/>
      <c r="D20" s="290" t="s">
        <v>1668</v>
      </c>
      <c r="E20" s="731"/>
      <c r="F20" s="731"/>
      <c r="G20" s="291">
        <v>1</v>
      </c>
      <c r="H20" s="2"/>
      <c r="I20" s="1120">
        <f t="shared" si="0"/>
        <v>0</v>
      </c>
      <c r="J20" s="412"/>
    </row>
    <row r="21" spans="1:10" s="76" customFormat="1" x14ac:dyDescent="0.25">
      <c r="A21" s="1100" t="s">
        <v>501</v>
      </c>
      <c r="B21" s="289" t="s">
        <v>1667</v>
      </c>
      <c r="C21" s="290"/>
      <c r="D21" s="290" t="s">
        <v>1669</v>
      </c>
      <c r="E21" s="731"/>
      <c r="F21" s="731"/>
      <c r="G21" s="291">
        <v>1</v>
      </c>
      <c r="H21" s="2"/>
      <c r="I21" s="1120">
        <f t="shared" si="0"/>
        <v>0</v>
      </c>
      <c r="J21" s="412"/>
    </row>
    <row r="22" spans="1:10" s="76" customFormat="1" x14ac:dyDescent="0.25">
      <c r="A22" s="1100" t="s">
        <v>502</v>
      </c>
      <c r="B22" s="289" t="s">
        <v>1670</v>
      </c>
      <c r="C22" s="290"/>
      <c r="D22" s="290" t="s">
        <v>1671</v>
      </c>
      <c r="E22" s="731"/>
      <c r="F22" s="731"/>
      <c r="G22" s="291">
        <v>1</v>
      </c>
      <c r="H22" s="2"/>
      <c r="I22" s="1120">
        <f t="shared" si="0"/>
        <v>0</v>
      </c>
      <c r="J22" s="412"/>
    </row>
    <row r="23" spans="1:10" s="76" customFormat="1" x14ac:dyDescent="0.25">
      <c r="A23" s="1100" t="s">
        <v>503</v>
      </c>
      <c r="B23" s="289" t="s">
        <v>1672</v>
      </c>
      <c r="C23" s="290"/>
      <c r="D23" s="290" t="s">
        <v>1673</v>
      </c>
      <c r="E23" s="731"/>
      <c r="F23" s="731"/>
      <c r="G23" s="291">
        <v>1</v>
      </c>
      <c r="H23" s="2"/>
      <c r="I23" s="1120">
        <f t="shared" si="0"/>
        <v>0</v>
      </c>
      <c r="J23" s="412"/>
    </row>
    <row r="24" spans="1:10" s="76" customFormat="1" ht="25.5" x14ac:dyDescent="0.25">
      <c r="A24" s="1100" t="s">
        <v>504</v>
      </c>
      <c r="B24" s="289" t="s">
        <v>1674</v>
      </c>
      <c r="C24" s="290"/>
      <c r="D24" s="290"/>
      <c r="E24" s="731"/>
      <c r="F24" s="731"/>
      <c r="G24" s="291">
        <v>1</v>
      </c>
      <c r="H24" s="2"/>
      <c r="I24" s="1120">
        <f t="shared" si="0"/>
        <v>0</v>
      </c>
      <c r="J24" s="412"/>
    </row>
    <row r="25" spans="1:10" s="76" customFormat="1" x14ac:dyDescent="0.25">
      <c r="A25" s="1100" t="s">
        <v>505</v>
      </c>
      <c r="B25" s="289" t="s">
        <v>1675</v>
      </c>
      <c r="C25" s="290"/>
      <c r="D25" s="290"/>
      <c r="E25" s="731"/>
      <c r="F25" s="731"/>
      <c r="G25" s="291">
        <v>1</v>
      </c>
      <c r="H25" s="2"/>
      <c r="I25" s="1120">
        <f t="shared" si="0"/>
        <v>0</v>
      </c>
      <c r="J25" s="412"/>
    </row>
    <row r="26" spans="1:10" s="76" customFormat="1" x14ac:dyDescent="0.25">
      <c r="A26" s="1100" t="s">
        <v>506</v>
      </c>
      <c r="B26" s="289" t="s">
        <v>1676</v>
      </c>
      <c r="C26" s="290"/>
      <c r="D26" s="290"/>
      <c r="E26" s="731"/>
      <c r="F26" s="731"/>
      <c r="G26" s="291">
        <v>1</v>
      </c>
      <c r="H26" s="2"/>
      <c r="I26" s="1120">
        <f t="shared" si="0"/>
        <v>0</v>
      </c>
      <c r="J26" s="412"/>
    </row>
    <row r="27" spans="1:10" s="76" customFormat="1" x14ac:dyDescent="0.25">
      <c r="A27" s="1100" t="s">
        <v>507</v>
      </c>
      <c r="B27" s="289" t="s">
        <v>1677</v>
      </c>
      <c r="C27" s="290"/>
      <c r="D27" s="290"/>
      <c r="E27" s="731"/>
      <c r="F27" s="731"/>
      <c r="G27" s="291">
        <v>1</v>
      </c>
      <c r="H27" s="2"/>
      <c r="I27" s="1120">
        <f t="shared" si="0"/>
        <v>0</v>
      </c>
      <c r="J27" s="412"/>
    </row>
    <row r="28" spans="1:10" s="76" customFormat="1" x14ac:dyDescent="0.25">
      <c r="A28" s="1100" t="s">
        <v>508</v>
      </c>
      <c r="B28" s="289" t="s">
        <v>1678</v>
      </c>
      <c r="C28" s="290"/>
      <c r="D28" s="290"/>
      <c r="E28" s="731"/>
      <c r="F28" s="731"/>
      <c r="G28" s="291">
        <v>1</v>
      </c>
      <c r="H28" s="2"/>
      <c r="I28" s="1120">
        <f t="shared" si="0"/>
        <v>0</v>
      </c>
      <c r="J28" s="412"/>
    </row>
    <row r="29" spans="1:10" s="76" customFormat="1" x14ac:dyDescent="0.25">
      <c r="A29" s="860" t="s">
        <v>509</v>
      </c>
      <c r="B29" s="90" t="s">
        <v>1681</v>
      </c>
      <c r="C29" s="408"/>
      <c r="D29" s="408"/>
      <c r="E29" s="599"/>
      <c r="F29" s="599"/>
      <c r="G29" s="271">
        <v>1</v>
      </c>
      <c r="H29" s="2"/>
      <c r="I29" s="1121">
        <f t="shared" si="0"/>
        <v>0</v>
      </c>
      <c r="J29" s="412"/>
    </row>
    <row r="30" spans="1:10" s="76" customFormat="1" ht="25.5" x14ac:dyDescent="0.25">
      <c r="A30" s="860" t="s">
        <v>510</v>
      </c>
      <c r="B30" s="90" t="s">
        <v>2607</v>
      </c>
      <c r="C30" s="408"/>
      <c r="D30" s="408"/>
      <c r="E30" s="599"/>
      <c r="F30" s="599"/>
      <c r="G30" s="271">
        <v>1</v>
      </c>
      <c r="H30" s="2"/>
      <c r="I30" s="1121">
        <f t="shared" si="0"/>
        <v>0</v>
      </c>
      <c r="J30" s="412"/>
    </row>
    <row r="31" spans="1:10" s="76" customFormat="1" ht="25.5" x14ac:dyDescent="0.25">
      <c r="A31" s="860" t="s">
        <v>511</v>
      </c>
      <c r="B31" s="90" t="s">
        <v>3367</v>
      </c>
      <c r="C31" s="408"/>
      <c r="D31" s="408" t="s">
        <v>3361</v>
      </c>
      <c r="E31" s="599"/>
      <c r="F31" s="599"/>
      <c r="G31" s="271">
        <v>1</v>
      </c>
      <c r="H31" s="2"/>
      <c r="I31" s="1121">
        <f t="shared" si="0"/>
        <v>0</v>
      </c>
      <c r="J31" s="412"/>
    </row>
    <row r="32" spans="1:10" s="76" customFormat="1" ht="25.5" x14ac:dyDescent="0.25">
      <c r="A32" s="860" t="s">
        <v>512</v>
      </c>
      <c r="B32" s="90" t="s">
        <v>3363</v>
      </c>
      <c r="C32" s="408"/>
      <c r="D32" s="408" t="s">
        <v>3362</v>
      </c>
      <c r="E32" s="599"/>
      <c r="F32" s="599"/>
      <c r="G32" s="271">
        <v>1</v>
      </c>
      <c r="H32" s="2"/>
      <c r="I32" s="1121">
        <f t="shared" si="0"/>
        <v>0</v>
      </c>
      <c r="J32" s="412"/>
    </row>
    <row r="33" spans="1:10" s="76" customFormat="1" ht="25.5" x14ac:dyDescent="0.25">
      <c r="A33" s="860" t="s">
        <v>513</v>
      </c>
      <c r="B33" s="90" t="s">
        <v>3364</v>
      </c>
      <c r="C33" s="408"/>
      <c r="D33" s="408"/>
      <c r="E33" s="599"/>
      <c r="F33" s="599"/>
      <c r="G33" s="271">
        <v>1</v>
      </c>
      <c r="H33" s="2"/>
      <c r="I33" s="1121">
        <f t="shared" si="0"/>
        <v>0</v>
      </c>
      <c r="J33" s="412"/>
    </row>
    <row r="34" spans="1:10" s="76" customFormat="1" ht="38.25" x14ac:dyDescent="0.25">
      <c r="A34" s="860" t="s">
        <v>514</v>
      </c>
      <c r="B34" s="90" t="s">
        <v>3366</v>
      </c>
      <c r="C34" s="408"/>
      <c r="D34" s="408" t="s">
        <v>3365</v>
      </c>
      <c r="E34" s="599"/>
      <c r="F34" s="599"/>
      <c r="G34" s="271">
        <v>1</v>
      </c>
      <c r="H34" s="2"/>
      <c r="I34" s="1121">
        <f t="shared" si="0"/>
        <v>0</v>
      </c>
      <c r="J34" s="412"/>
    </row>
    <row r="35" spans="1:10" s="76" customFormat="1" ht="25.5" x14ac:dyDescent="0.25">
      <c r="A35" s="862" t="s">
        <v>515</v>
      </c>
      <c r="B35" s="46" t="s">
        <v>3381</v>
      </c>
      <c r="C35" s="286"/>
      <c r="D35" s="286"/>
      <c r="E35" s="598"/>
      <c r="F35" s="598"/>
      <c r="G35" s="266">
        <v>100</v>
      </c>
      <c r="H35" s="2"/>
      <c r="I35" s="1101">
        <f t="shared" ref="I35:I40" si="1">G35*ROUND(H35, 2)</f>
        <v>0</v>
      </c>
      <c r="J35" s="412"/>
    </row>
    <row r="36" spans="1:10" s="76" customFormat="1" ht="25.5" x14ac:dyDescent="0.25">
      <c r="A36" s="862" t="s">
        <v>516</v>
      </c>
      <c r="B36" s="46" t="s">
        <v>3380</v>
      </c>
      <c r="C36" s="286"/>
      <c r="D36" s="286"/>
      <c r="E36" s="598"/>
      <c r="F36" s="598"/>
      <c r="G36" s="266">
        <v>12</v>
      </c>
      <c r="H36" s="2"/>
      <c r="I36" s="1101">
        <f t="shared" si="1"/>
        <v>0</v>
      </c>
      <c r="J36" s="412"/>
    </row>
    <row r="37" spans="1:10" s="76" customFormat="1" ht="38.25" x14ac:dyDescent="0.25">
      <c r="A37" s="862" t="s">
        <v>517</v>
      </c>
      <c r="B37" s="46" t="s">
        <v>3379</v>
      </c>
      <c r="C37" s="286"/>
      <c r="D37" s="286"/>
      <c r="E37" s="598"/>
      <c r="F37" s="598"/>
      <c r="G37" s="266">
        <v>12</v>
      </c>
      <c r="H37" s="2"/>
      <c r="I37" s="1101">
        <f t="shared" si="1"/>
        <v>0</v>
      </c>
      <c r="J37" s="412"/>
    </row>
    <row r="38" spans="1:10" s="76" customFormat="1" ht="38.25" x14ac:dyDescent="0.25">
      <c r="A38" s="862" t="s">
        <v>518</v>
      </c>
      <c r="B38" s="46" t="s">
        <v>3378</v>
      </c>
      <c r="C38" s="286"/>
      <c r="D38" s="286"/>
      <c r="E38" s="598"/>
      <c r="F38" s="598"/>
      <c r="G38" s="266">
        <v>12</v>
      </c>
      <c r="H38" s="2"/>
      <c r="I38" s="1101">
        <f t="shared" si="1"/>
        <v>0</v>
      </c>
      <c r="J38" s="412"/>
    </row>
    <row r="39" spans="1:10" s="76" customFormat="1" ht="38.25" x14ac:dyDescent="0.25">
      <c r="A39" s="892" t="s">
        <v>519</v>
      </c>
      <c r="B39" s="90" t="s">
        <v>3377</v>
      </c>
      <c r="C39" s="408"/>
      <c r="D39" s="408"/>
      <c r="E39" s="599"/>
      <c r="F39" s="599"/>
      <c r="G39" s="271">
        <v>12</v>
      </c>
      <c r="H39" s="2"/>
      <c r="I39" s="1107">
        <f t="shared" si="1"/>
        <v>0</v>
      </c>
      <c r="J39" s="412"/>
    </row>
    <row r="40" spans="1:10" s="76" customFormat="1" ht="15.75" thickBot="1" x14ac:dyDescent="0.3">
      <c r="A40" s="867" t="s">
        <v>520</v>
      </c>
      <c r="B40" s="485" t="s">
        <v>3469</v>
      </c>
      <c r="C40" s="1122"/>
      <c r="D40" s="1122" t="s">
        <v>3470</v>
      </c>
      <c r="E40" s="1123"/>
      <c r="F40" s="1123"/>
      <c r="G40" s="486">
        <v>1</v>
      </c>
      <c r="H40" s="911"/>
      <c r="I40" s="1102">
        <f t="shared" si="1"/>
        <v>0</v>
      </c>
      <c r="J40" s="412"/>
    </row>
    <row r="41" spans="1:10" s="76" customFormat="1" ht="15.75" thickBot="1" x14ac:dyDescent="0.3">
      <c r="A41" s="77"/>
      <c r="G41" s="77"/>
      <c r="H41" s="807" t="s">
        <v>76</v>
      </c>
      <c r="I41" s="808">
        <f>SUM(I7:I40)</f>
        <v>0</v>
      </c>
      <c r="J41" s="412"/>
    </row>
    <row r="43" spans="1:10" ht="75" customHeight="1" x14ac:dyDescent="0.25">
      <c r="A43" s="1835" t="s">
        <v>1328</v>
      </c>
      <c r="B43" s="1836"/>
      <c r="C43" s="1836"/>
      <c r="D43" s="1836"/>
      <c r="E43" s="1836"/>
      <c r="F43" s="1836"/>
      <c r="G43" s="1836"/>
      <c r="H43" s="1836"/>
      <c r="I43" s="1836"/>
    </row>
    <row r="44" spans="1:10" x14ac:dyDescent="0.25">
      <c r="A44" s="64"/>
      <c r="B44" s="18"/>
    </row>
  </sheetData>
  <sheetProtection algorithmName="SHA-512" hashValue="7Oa4HXK6s3+qGhw3OZ9+0R/+nWMbS6EfDNbENgdtJC+MkvJ6zY39OhZGDFIyv8AHvquJAY2OQqpY/g17XvkuHg==" saltValue="mCHa9fpsO+t3wQzevjcGEw==" spinCount="100000" sheet="1" objects="1" scenarios="1" sort="0" autoFilter="0" pivotTables="0"/>
  <mergeCells count="13">
    <mergeCell ref="A2:I2"/>
    <mergeCell ref="A3:I3"/>
    <mergeCell ref="A4:I4"/>
    <mergeCell ref="G1:I1"/>
    <mergeCell ref="A1:F1"/>
    <mergeCell ref="H5:H6"/>
    <mergeCell ref="I5:I6"/>
    <mergeCell ref="A43:I43"/>
    <mergeCell ref="A5:A6"/>
    <mergeCell ref="B5:B6"/>
    <mergeCell ref="C5:D5"/>
    <mergeCell ref="E5:F5"/>
    <mergeCell ref="G5:G6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7" fitToHeight="0" orientation="landscape" r:id="rId1"/>
  <headerFooter>
    <oddFooter>Strana &amp;P z &amp;N</oddFooter>
  </headerFooter>
  <drawing r:id="rId2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4">
    <tabColor rgb="FFFFFF00"/>
    <pageSetUpPr fitToPage="1"/>
  </sheetPr>
  <dimension ref="A1:J15"/>
  <sheetViews>
    <sheetView workbookViewId="0">
      <selection activeCell="A3" sqref="A3:I3"/>
    </sheetView>
  </sheetViews>
  <sheetFormatPr defaultColWidth="9.140625" defaultRowHeight="15" x14ac:dyDescent="0.25"/>
  <cols>
    <col min="1" max="1" width="5.7109375" style="1446" customWidth="1"/>
    <col min="2" max="2" width="42.7109375" style="17" customWidth="1"/>
    <col min="3" max="3" width="16.7109375" style="17" customWidth="1"/>
    <col min="4" max="4" width="24.7109375" style="17" customWidth="1"/>
    <col min="5" max="5" width="16.7109375" style="17" customWidth="1"/>
    <col min="6" max="6" width="24.7109375" style="17" customWidth="1"/>
    <col min="7" max="7" width="12.7109375" style="1446" customWidth="1"/>
    <col min="8" max="8" width="16.7109375" style="1446" customWidth="1"/>
    <col min="9" max="9" width="18.7109375" style="1446" customWidth="1"/>
    <col min="10" max="16384" width="9.140625" style="17"/>
  </cols>
  <sheetData>
    <row r="1" spans="1:10" ht="54" customHeight="1" x14ac:dyDescent="0.25">
      <c r="A1" s="1543"/>
      <c r="B1" s="1543"/>
      <c r="C1" s="1543"/>
      <c r="D1" s="1543"/>
      <c r="E1" s="1543"/>
      <c r="F1" s="1543"/>
      <c r="G1" s="1544" t="s">
        <v>2707</v>
      </c>
      <c r="H1" s="1544"/>
      <c r="I1" s="1544"/>
    </row>
    <row r="2" spans="1:10" ht="15.75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</row>
    <row r="3" spans="1:10" ht="15.75" x14ac:dyDescent="0.25">
      <c r="A3" s="1540" t="s">
        <v>476</v>
      </c>
      <c r="B3" s="1540"/>
      <c r="C3" s="1540"/>
      <c r="D3" s="1540"/>
      <c r="E3" s="1540"/>
      <c r="F3" s="1540"/>
      <c r="G3" s="1540"/>
      <c r="H3" s="1540"/>
      <c r="I3" s="1540"/>
    </row>
    <row r="4" spans="1:10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</row>
    <row r="5" spans="1:10" ht="30" customHeight="1" thickBot="1" x14ac:dyDescent="0.3">
      <c r="A5" s="1514" t="s">
        <v>486</v>
      </c>
      <c r="B5" s="1541" t="s">
        <v>0</v>
      </c>
      <c r="C5" s="1837" t="s">
        <v>1310</v>
      </c>
      <c r="D5" s="1838"/>
      <c r="E5" s="1837" t="s">
        <v>1311</v>
      </c>
      <c r="F5" s="1838"/>
      <c r="G5" s="1514" t="s">
        <v>1312</v>
      </c>
      <c r="H5" s="1514" t="s">
        <v>4413</v>
      </c>
      <c r="I5" s="1514" t="s">
        <v>4414</v>
      </c>
    </row>
    <row r="6" spans="1:10" ht="30" customHeight="1" thickBot="1" x14ac:dyDescent="0.3">
      <c r="A6" s="1542"/>
      <c r="B6" s="1542"/>
      <c r="C6" s="1445" t="s">
        <v>1313</v>
      </c>
      <c r="D6" s="1445" t="s">
        <v>1314</v>
      </c>
      <c r="E6" s="1445" t="s">
        <v>1313</v>
      </c>
      <c r="F6" s="1445" t="s">
        <v>1314</v>
      </c>
      <c r="G6" s="1515"/>
      <c r="H6" s="1515"/>
      <c r="I6" s="1515"/>
    </row>
    <row r="7" spans="1:10" s="76" customFormat="1" x14ac:dyDescent="0.25">
      <c r="A7" s="1200" t="s">
        <v>487</v>
      </c>
      <c r="B7" s="1201" t="s">
        <v>1626</v>
      </c>
      <c r="C7" s="1214"/>
      <c r="D7" s="1214"/>
      <c r="E7" s="1215"/>
      <c r="F7" s="1215"/>
      <c r="G7" s="1207">
        <v>6</v>
      </c>
      <c r="H7" s="1208"/>
      <c r="I7" s="1213">
        <f>G7*ROUND(H7, 2)</f>
        <v>0</v>
      </c>
      <c r="J7" s="412"/>
    </row>
    <row r="8" spans="1:10" s="76" customFormat="1" x14ac:dyDescent="0.25">
      <c r="A8" s="1100" t="s">
        <v>488</v>
      </c>
      <c r="B8" s="46" t="s">
        <v>1627</v>
      </c>
      <c r="C8" s="286"/>
      <c r="D8" s="286"/>
      <c r="E8" s="598"/>
      <c r="F8" s="598"/>
      <c r="G8" s="266">
        <v>4</v>
      </c>
      <c r="H8" s="2"/>
      <c r="I8" s="1112">
        <f>G8*ROUND(H8, 2)</f>
        <v>0</v>
      </c>
      <c r="J8" s="412"/>
    </row>
    <row r="9" spans="1:10" s="76" customFormat="1" x14ac:dyDescent="0.25">
      <c r="A9" s="858" t="s">
        <v>489</v>
      </c>
      <c r="B9" s="46" t="s">
        <v>1628</v>
      </c>
      <c r="C9" s="286"/>
      <c r="D9" s="286"/>
      <c r="E9" s="598"/>
      <c r="F9" s="598"/>
      <c r="G9" s="266">
        <v>4</v>
      </c>
      <c r="H9" s="2"/>
      <c r="I9" s="1112">
        <f>G9*ROUND(H9, 2)</f>
        <v>0</v>
      </c>
      <c r="J9" s="412"/>
    </row>
    <row r="10" spans="1:10" s="76" customFormat="1" x14ac:dyDescent="0.25">
      <c r="A10" s="858" t="s">
        <v>490</v>
      </c>
      <c r="B10" s="46" t="s">
        <v>1629</v>
      </c>
      <c r="C10" s="286"/>
      <c r="D10" s="286"/>
      <c r="E10" s="598"/>
      <c r="F10" s="598"/>
      <c r="G10" s="266">
        <v>4</v>
      </c>
      <c r="H10" s="2"/>
      <c r="I10" s="1112">
        <f>G10*ROUND(H10, 2)</f>
        <v>0</v>
      </c>
      <c r="J10" s="412"/>
    </row>
    <row r="11" spans="1:10" s="76" customFormat="1" ht="15.75" thickBot="1" x14ac:dyDescent="0.3">
      <c r="A11" s="874" t="s">
        <v>491</v>
      </c>
      <c r="B11" s="485" t="s">
        <v>1630</v>
      </c>
      <c r="C11" s="1122"/>
      <c r="D11" s="1122"/>
      <c r="E11" s="1123"/>
      <c r="F11" s="1123"/>
      <c r="G11" s="486">
        <v>4</v>
      </c>
      <c r="H11" s="911"/>
      <c r="I11" s="1116">
        <f>G11*ROUND(H11, 2)</f>
        <v>0</v>
      </c>
      <c r="J11" s="412"/>
    </row>
    <row r="12" spans="1:10" s="76" customFormat="1" ht="15.75" thickBot="1" x14ac:dyDescent="0.3">
      <c r="A12" s="77"/>
      <c r="G12" s="77"/>
      <c r="H12" s="807" t="s">
        <v>76</v>
      </c>
      <c r="I12" s="808">
        <f>SUM(I7:I11)</f>
        <v>0</v>
      </c>
      <c r="J12" s="412"/>
    </row>
    <row r="14" spans="1:10" ht="75" customHeight="1" x14ac:dyDescent="0.25">
      <c r="A14" s="1835" t="s">
        <v>1328</v>
      </c>
      <c r="B14" s="1836"/>
      <c r="C14" s="1836"/>
      <c r="D14" s="1836"/>
      <c r="E14" s="1836"/>
      <c r="F14" s="1836"/>
      <c r="G14" s="1836"/>
      <c r="H14" s="1836"/>
      <c r="I14" s="1836"/>
    </row>
    <row r="15" spans="1:10" x14ac:dyDescent="0.25">
      <c r="A15" s="64"/>
      <c r="B15" s="18"/>
    </row>
  </sheetData>
  <sheetProtection algorithmName="SHA-512" hashValue="+CeHmsdbtMukHkjYN53Sg/21EmHSYxuzK5c/jLzPAFouMLqxwt5J8JaLc7CmMZIdgdFgcsg61guKPJ/TS4Khug==" saltValue="YlZsGkUMd5hd8/6oxNXnUA==" spinCount="100000" sheet="1" objects="1" scenarios="1" sort="0" autoFilter="0" pivotTables="0"/>
  <mergeCells count="13">
    <mergeCell ref="A2:I2"/>
    <mergeCell ref="A3:I3"/>
    <mergeCell ref="A4:I4"/>
    <mergeCell ref="G1:I1"/>
    <mergeCell ref="A1:F1"/>
    <mergeCell ref="H5:H6"/>
    <mergeCell ref="I5:I6"/>
    <mergeCell ref="A14:I14"/>
    <mergeCell ref="A5:A6"/>
    <mergeCell ref="B5:B6"/>
    <mergeCell ref="C5:D5"/>
    <mergeCell ref="E5:F5"/>
    <mergeCell ref="G5:G6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7" fitToHeight="0" orientation="landscape" horizontalDpi="4294967295" verticalDpi="4294967295" r:id="rId1"/>
  <headerFooter>
    <oddFooter>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>
    <tabColor rgb="FF92D050"/>
    <pageSetUpPr fitToPage="1"/>
  </sheetPr>
  <dimension ref="A1:S97"/>
  <sheetViews>
    <sheetView workbookViewId="0">
      <selection activeCell="A3" sqref="A3:Q3"/>
    </sheetView>
  </sheetViews>
  <sheetFormatPr defaultColWidth="9.140625" defaultRowHeight="15" x14ac:dyDescent="0.25"/>
  <cols>
    <col min="1" max="1" width="5.7109375" style="1446" customWidth="1"/>
    <col min="2" max="2" width="13.140625" style="17" customWidth="1"/>
    <col min="3" max="3" width="11.7109375" style="17" customWidth="1"/>
    <col min="4" max="4" width="58.7109375" style="17" customWidth="1"/>
    <col min="5" max="5" width="6.7109375" style="77" customWidth="1"/>
    <col min="6" max="6" width="7.7109375" style="1446" customWidth="1"/>
    <col min="7" max="7" width="8.28515625" style="1446" bestFit="1" customWidth="1"/>
    <col min="8" max="15" width="5.7109375" style="1446" customWidth="1"/>
    <col min="16" max="16" width="11.7109375" style="17" customWidth="1"/>
    <col min="17" max="17" width="13.7109375" style="17" customWidth="1"/>
    <col min="18" max="16384" width="9.140625" style="17"/>
  </cols>
  <sheetData>
    <row r="1" spans="1:19" ht="54" customHeight="1" x14ac:dyDescent="0.25">
      <c r="A1" s="1543"/>
      <c r="B1" s="1543"/>
      <c r="C1" s="1543"/>
      <c r="D1" s="1543"/>
      <c r="E1" s="1543"/>
      <c r="F1" s="1543"/>
      <c r="G1" s="1553" t="s">
        <v>2736</v>
      </c>
      <c r="H1" s="1544"/>
      <c r="I1" s="1544"/>
      <c r="J1" s="1544"/>
      <c r="K1" s="1544"/>
      <c r="L1" s="1544"/>
      <c r="M1" s="1544"/>
      <c r="N1" s="1544"/>
      <c r="O1" s="1544"/>
      <c r="P1" s="1544"/>
      <c r="Q1" s="1544"/>
    </row>
    <row r="2" spans="1:19" ht="15.75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  <c r="J2" s="1540"/>
      <c r="K2" s="1540"/>
      <c r="L2" s="1540"/>
      <c r="M2" s="1540"/>
      <c r="N2" s="1540"/>
      <c r="O2" s="1540"/>
      <c r="P2" s="1540"/>
      <c r="Q2" s="1540"/>
    </row>
    <row r="3" spans="1:19" ht="15.75" x14ac:dyDescent="0.25">
      <c r="A3" s="1540" t="s">
        <v>476</v>
      </c>
      <c r="B3" s="1540"/>
      <c r="C3" s="1540"/>
      <c r="D3" s="1540"/>
      <c r="E3" s="1540"/>
      <c r="F3" s="1540"/>
      <c r="G3" s="1540"/>
      <c r="H3" s="1540"/>
      <c r="I3" s="1540"/>
      <c r="J3" s="1540"/>
      <c r="K3" s="1540"/>
      <c r="L3" s="1540"/>
      <c r="M3" s="1540"/>
      <c r="N3" s="1540"/>
      <c r="O3" s="1540"/>
      <c r="P3" s="1540"/>
      <c r="Q3" s="1540"/>
    </row>
    <row r="4" spans="1:19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  <c r="J4" s="1547"/>
      <c r="K4" s="1547"/>
      <c r="L4" s="1547"/>
      <c r="M4" s="1547"/>
      <c r="N4" s="1547"/>
      <c r="O4" s="1547"/>
      <c r="P4" s="1547"/>
      <c r="Q4" s="1547"/>
    </row>
    <row r="5" spans="1:19" ht="15" customHeight="1" x14ac:dyDescent="0.25">
      <c r="A5" s="1558" t="s">
        <v>486</v>
      </c>
      <c r="B5" s="1560" t="s">
        <v>0</v>
      </c>
      <c r="C5" s="1560" t="s">
        <v>1</v>
      </c>
      <c r="D5" s="1560" t="s">
        <v>2</v>
      </c>
      <c r="E5" s="1566" t="s">
        <v>3751</v>
      </c>
      <c r="F5" s="1558" t="s">
        <v>3</v>
      </c>
      <c r="G5" s="1558" t="s">
        <v>3762</v>
      </c>
      <c r="H5" s="1560" t="s">
        <v>7</v>
      </c>
      <c r="I5" s="1560"/>
      <c r="J5" s="1560"/>
      <c r="K5" s="1560"/>
      <c r="L5" s="1560"/>
      <c r="M5" s="1560"/>
      <c r="N5" s="1560"/>
      <c r="O5" s="1560"/>
      <c r="P5" s="1558" t="s">
        <v>4407</v>
      </c>
      <c r="Q5" s="1558" t="s">
        <v>4408</v>
      </c>
    </row>
    <row r="6" spans="1:19" ht="15" customHeight="1" x14ac:dyDescent="0.25">
      <c r="A6" s="1559"/>
      <c r="B6" s="1559"/>
      <c r="C6" s="1559"/>
      <c r="D6" s="1559"/>
      <c r="E6" s="1567"/>
      <c r="F6" s="1561"/>
      <c r="G6" s="1561"/>
      <c r="H6" s="1562" t="s">
        <v>5</v>
      </c>
      <c r="I6" s="1563"/>
      <c r="J6" s="1563"/>
      <c r="K6" s="1563"/>
      <c r="L6" s="1563" t="s">
        <v>6</v>
      </c>
      <c r="M6" s="1563"/>
      <c r="N6" s="1563"/>
      <c r="O6" s="1458" t="s">
        <v>8</v>
      </c>
      <c r="P6" s="1561"/>
      <c r="Q6" s="1561"/>
    </row>
    <row r="7" spans="1:19" ht="65.099999999999994" customHeight="1" thickBot="1" x14ac:dyDescent="0.3">
      <c r="A7" s="1559"/>
      <c r="B7" s="1559"/>
      <c r="C7" s="1559"/>
      <c r="D7" s="1559"/>
      <c r="E7" s="1567"/>
      <c r="F7" s="1561"/>
      <c r="G7" s="1561"/>
      <c r="H7" s="768" t="s">
        <v>9</v>
      </c>
      <c r="I7" s="769" t="s">
        <v>10</v>
      </c>
      <c r="J7" s="769" t="s">
        <v>11</v>
      </c>
      <c r="K7" s="769" t="s">
        <v>12</v>
      </c>
      <c r="L7" s="770" t="s">
        <v>27</v>
      </c>
      <c r="M7" s="770" t="s">
        <v>13</v>
      </c>
      <c r="N7" s="770" t="s">
        <v>14</v>
      </c>
      <c r="O7" s="771" t="s">
        <v>15</v>
      </c>
      <c r="P7" s="1561"/>
      <c r="Q7" s="1561"/>
    </row>
    <row r="8" spans="1:19" s="76" customFormat="1" x14ac:dyDescent="0.25">
      <c r="A8" s="1271" t="s">
        <v>487</v>
      </c>
      <c r="B8" s="1581" t="s">
        <v>2536</v>
      </c>
      <c r="C8" s="50" t="s">
        <v>381</v>
      </c>
      <c r="D8" s="50" t="s">
        <v>24</v>
      </c>
      <c r="E8" s="1267"/>
      <c r="F8" s="1268">
        <v>12</v>
      </c>
      <c r="G8" s="1268">
        <v>1</v>
      </c>
      <c r="H8" s="1272"/>
      <c r="I8" s="1272"/>
      <c r="J8" s="1272" t="s">
        <v>22</v>
      </c>
      <c r="K8" s="1272"/>
      <c r="L8" s="1272"/>
      <c r="M8" s="1272"/>
      <c r="N8" s="1272"/>
      <c r="O8" s="1272"/>
      <c r="P8" s="1587" t="s">
        <v>19</v>
      </c>
      <c r="Q8" s="1588"/>
    </row>
    <row r="9" spans="1:19" s="76" customFormat="1" x14ac:dyDescent="0.25">
      <c r="A9" s="887" t="s">
        <v>488</v>
      </c>
      <c r="B9" s="1582"/>
      <c r="C9" s="20" t="s">
        <v>381</v>
      </c>
      <c r="D9" s="9" t="s">
        <v>23</v>
      </c>
      <c r="E9" s="1467"/>
      <c r="F9" s="21">
        <v>12</v>
      </c>
      <c r="G9" s="21">
        <v>1</v>
      </c>
      <c r="H9" s="8"/>
      <c r="I9" s="8"/>
      <c r="J9" s="8" t="s">
        <v>22</v>
      </c>
      <c r="K9" s="8"/>
      <c r="L9" s="8"/>
      <c r="M9" s="8"/>
      <c r="N9" s="8"/>
      <c r="O9" s="8"/>
      <c r="P9" s="1527" t="s">
        <v>19</v>
      </c>
      <c r="Q9" s="1528"/>
    </row>
    <row r="10" spans="1:19" s="76" customFormat="1" x14ac:dyDescent="0.25">
      <c r="A10" s="887" t="s">
        <v>489</v>
      </c>
      <c r="B10" s="1582"/>
      <c r="C10" s="20" t="s">
        <v>381</v>
      </c>
      <c r="D10" s="20" t="s">
        <v>125</v>
      </c>
      <c r="E10" s="87"/>
      <c r="F10" s="21">
        <v>12</v>
      </c>
      <c r="G10" s="21">
        <v>1</v>
      </c>
      <c r="H10" s="1442"/>
      <c r="I10" s="1442"/>
      <c r="J10" s="1442" t="s">
        <v>22</v>
      </c>
      <c r="K10" s="1442"/>
      <c r="L10" s="1442"/>
      <c r="M10" s="1442"/>
      <c r="N10" s="1442"/>
      <c r="O10" s="1442"/>
      <c r="P10" s="1527" t="s">
        <v>19</v>
      </c>
      <c r="Q10" s="1528"/>
    </row>
    <row r="11" spans="1:19" s="76" customFormat="1" x14ac:dyDescent="0.25">
      <c r="A11" s="887" t="s">
        <v>490</v>
      </c>
      <c r="B11" s="1582"/>
      <c r="C11" s="20" t="s">
        <v>381</v>
      </c>
      <c r="D11" s="9" t="s">
        <v>126</v>
      </c>
      <c r="E11" s="1442"/>
      <c r="F11" s="21">
        <v>12</v>
      </c>
      <c r="G11" s="21">
        <v>1</v>
      </c>
      <c r="H11" s="1442"/>
      <c r="I11" s="1442"/>
      <c r="J11" s="1442" t="s">
        <v>22</v>
      </c>
      <c r="K11" s="1442"/>
      <c r="L11" s="1442"/>
      <c r="M11" s="1442"/>
      <c r="N11" s="1442"/>
      <c r="O11" s="1442"/>
      <c r="P11" s="1527" t="s">
        <v>19</v>
      </c>
      <c r="Q11" s="1528"/>
    </row>
    <row r="12" spans="1:19" s="76" customFormat="1" x14ac:dyDescent="0.25">
      <c r="A12" s="887" t="s">
        <v>491</v>
      </c>
      <c r="B12" s="1582"/>
      <c r="C12" s="20" t="s">
        <v>381</v>
      </c>
      <c r="D12" s="9" t="s">
        <v>235</v>
      </c>
      <c r="E12" s="1439" t="s">
        <v>3752</v>
      </c>
      <c r="F12" s="21">
        <v>2</v>
      </c>
      <c r="G12" s="21">
        <v>1</v>
      </c>
      <c r="H12" s="1442"/>
      <c r="I12" s="1442"/>
      <c r="J12" s="1442"/>
      <c r="K12" s="1442"/>
      <c r="L12" s="1442"/>
      <c r="M12" s="1442" t="s">
        <v>22</v>
      </c>
      <c r="N12" s="1442" t="s">
        <v>22</v>
      </c>
      <c r="O12" s="1442"/>
      <c r="P12" s="5"/>
      <c r="Q12" s="812">
        <f>F12*G12*ROUND(P12, 2)</f>
        <v>0</v>
      </c>
      <c r="R12" s="412"/>
      <c r="S12" s="412"/>
    </row>
    <row r="13" spans="1:19" s="76" customFormat="1" x14ac:dyDescent="0.25">
      <c r="A13" s="887" t="s">
        <v>492</v>
      </c>
      <c r="B13" s="1582"/>
      <c r="C13" s="20" t="s">
        <v>381</v>
      </c>
      <c r="D13" s="53" t="s">
        <v>236</v>
      </c>
      <c r="E13" s="525" t="s">
        <v>3752</v>
      </c>
      <c r="F13" s="21">
        <v>2</v>
      </c>
      <c r="G13" s="21">
        <v>1</v>
      </c>
      <c r="H13" s="1442"/>
      <c r="I13" s="1442"/>
      <c r="J13" s="1442"/>
      <c r="K13" s="1442"/>
      <c r="L13" s="1442"/>
      <c r="M13" s="1442" t="s">
        <v>22</v>
      </c>
      <c r="N13" s="1442" t="s">
        <v>22</v>
      </c>
      <c r="O13" s="1442"/>
      <c r="P13" s="5"/>
      <c r="Q13" s="812">
        <f>F13*G13*ROUND(P13, 2)</f>
        <v>0</v>
      </c>
      <c r="R13" s="412"/>
      <c r="S13" s="412"/>
    </row>
    <row r="14" spans="1:19" s="76" customFormat="1" x14ac:dyDescent="0.25">
      <c r="A14" s="887" t="s">
        <v>493</v>
      </c>
      <c r="B14" s="1582"/>
      <c r="C14" s="20" t="s">
        <v>381</v>
      </c>
      <c r="D14" s="53" t="s">
        <v>382</v>
      </c>
      <c r="E14" s="1442" t="s">
        <v>3752</v>
      </c>
      <c r="F14" s="21">
        <v>1</v>
      </c>
      <c r="G14" s="21">
        <v>1</v>
      </c>
      <c r="H14" s="1442"/>
      <c r="I14" s="1442"/>
      <c r="J14" s="1442"/>
      <c r="K14" s="1442"/>
      <c r="L14" s="1442"/>
      <c r="M14" s="1442" t="s">
        <v>22</v>
      </c>
      <c r="N14" s="1442"/>
      <c r="O14" s="1442"/>
      <c r="P14" s="5"/>
      <c r="Q14" s="812">
        <f>F14*G14*ROUND(P14, 2)</f>
        <v>0</v>
      </c>
      <c r="R14" s="412"/>
      <c r="S14" s="412"/>
    </row>
    <row r="15" spans="1:19" s="76" customFormat="1" x14ac:dyDescent="0.25">
      <c r="A15" s="887" t="s">
        <v>494</v>
      </c>
      <c r="B15" s="1583"/>
      <c r="C15" s="20" t="s">
        <v>381</v>
      </c>
      <c r="D15" s="20" t="s">
        <v>208</v>
      </c>
      <c r="E15" s="1439" t="s">
        <v>3752</v>
      </c>
      <c r="F15" s="21">
        <v>2</v>
      </c>
      <c r="G15" s="21">
        <v>1</v>
      </c>
      <c r="H15" s="1442"/>
      <c r="I15" s="1442"/>
      <c r="J15" s="1442"/>
      <c r="K15" s="1442"/>
      <c r="L15" s="1442"/>
      <c r="M15" s="1442" t="s">
        <v>22</v>
      </c>
      <c r="N15" s="1442" t="s">
        <v>22</v>
      </c>
      <c r="O15" s="1442"/>
      <c r="P15" s="5"/>
      <c r="Q15" s="812">
        <f>F15*G15*ROUND(P15, 2)</f>
        <v>0</v>
      </c>
      <c r="R15" s="412"/>
      <c r="S15" s="412"/>
    </row>
    <row r="16" spans="1:19" s="76" customFormat="1" x14ac:dyDescent="0.25">
      <c r="A16" s="887" t="s">
        <v>495</v>
      </c>
      <c r="B16" s="1584" t="s">
        <v>17</v>
      </c>
      <c r="C16" s="20" t="s">
        <v>383</v>
      </c>
      <c r="D16" s="20" t="s">
        <v>24</v>
      </c>
      <c r="E16" s="23"/>
      <c r="F16" s="21">
        <v>12</v>
      </c>
      <c r="G16" s="21">
        <v>1</v>
      </c>
      <c r="H16" s="1442"/>
      <c r="I16" s="1442"/>
      <c r="J16" s="1442" t="s">
        <v>22</v>
      </c>
      <c r="K16" s="1442"/>
      <c r="L16" s="1442"/>
      <c r="M16" s="1442"/>
      <c r="N16" s="1442"/>
      <c r="O16" s="1442"/>
      <c r="P16" s="1527" t="s">
        <v>19</v>
      </c>
      <c r="Q16" s="1528"/>
      <c r="R16" s="412"/>
      <c r="S16" s="412"/>
    </row>
    <row r="17" spans="1:19" s="76" customFormat="1" x14ac:dyDescent="0.25">
      <c r="A17" s="887" t="s">
        <v>496</v>
      </c>
      <c r="B17" s="1585"/>
      <c r="C17" s="20" t="s">
        <v>383</v>
      </c>
      <c r="D17" s="9" t="s">
        <v>23</v>
      </c>
      <c r="E17" s="23"/>
      <c r="F17" s="21">
        <v>12</v>
      </c>
      <c r="G17" s="21">
        <v>1</v>
      </c>
      <c r="H17" s="1442"/>
      <c r="I17" s="1442"/>
      <c r="J17" s="1442" t="s">
        <v>22</v>
      </c>
      <c r="K17" s="1442"/>
      <c r="L17" s="1442"/>
      <c r="M17" s="1442"/>
      <c r="N17" s="1442"/>
      <c r="O17" s="1442"/>
      <c r="P17" s="1527" t="s">
        <v>19</v>
      </c>
      <c r="Q17" s="1528"/>
      <c r="R17" s="412"/>
      <c r="S17" s="412"/>
    </row>
    <row r="18" spans="1:19" s="76" customFormat="1" x14ac:dyDescent="0.25">
      <c r="A18" s="887" t="s">
        <v>497</v>
      </c>
      <c r="B18" s="1585"/>
      <c r="C18" s="20" t="s">
        <v>383</v>
      </c>
      <c r="D18" s="20" t="s">
        <v>125</v>
      </c>
      <c r="E18" s="1442"/>
      <c r="F18" s="21">
        <v>12</v>
      </c>
      <c r="G18" s="21">
        <v>1</v>
      </c>
      <c r="H18" s="1442"/>
      <c r="I18" s="1442"/>
      <c r="J18" s="1442" t="s">
        <v>22</v>
      </c>
      <c r="K18" s="1442"/>
      <c r="L18" s="1442"/>
      <c r="M18" s="1442"/>
      <c r="N18" s="1442"/>
      <c r="O18" s="1442"/>
      <c r="P18" s="1527" t="s">
        <v>19</v>
      </c>
      <c r="Q18" s="1528"/>
      <c r="R18" s="412"/>
      <c r="S18" s="412"/>
    </row>
    <row r="19" spans="1:19" s="76" customFormat="1" x14ac:dyDescent="0.25">
      <c r="A19" s="887" t="s">
        <v>498</v>
      </c>
      <c r="B19" s="1585"/>
      <c r="C19" s="20" t="s">
        <v>383</v>
      </c>
      <c r="D19" s="20" t="s">
        <v>126</v>
      </c>
      <c r="E19" s="1439"/>
      <c r="F19" s="21">
        <v>12</v>
      </c>
      <c r="G19" s="21">
        <v>1</v>
      </c>
      <c r="H19" s="1442"/>
      <c r="I19" s="1442"/>
      <c r="J19" s="1442" t="s">
        <v>22</v>
      </c>
      <c r="K19" s="1442"/>
      <c r="L19" s="1442"/>
      <c r="M19" s="1442"/>
      <c r="N19" s="1442"/>
      <c r="O19" s="1442"/>
      <c r="P19" s="1527" t="s">
        <v>19</v>
      </c>
      <c r="Q19" s="1528"/>
      <c r="R19" s="412"/>
      <c r="S19" s="412"/>
    </row>
    <row r="20" spans="1:19" s="76" customFormat="1" x14ac:dyDescent="0.25">
      <c r="A20" s="887" t="s">
        <v>499</v>
      </c>
      <c r="B20" s="1585"/>
      <c r="C20" s="20" t="s">
        <v>383</v>
      </c>
      <c r="D20" s="53" t="s">
        <v>235</v>
      </c>
      <c r="E20" s="1440" t="s">
        <v>3752</v>
      </c>
      <c r="F20" s="21">
        <v>2</v>
      </c>
      <c r="G20" s="21">
        <v>1</v>
      </c>
      <c r="H20" s="1442"/>
      <c r="I20" s="1442"/>
      <c r="J20" s="1442"/>
      <c r="K20" s="1442"/>
      <c r="L20" s="1442"/>
      <c r="M20" s="1442" t="s">
        <v>22</v>
      </c>
      <c r="N20" s="1442" t="s">
        <v>22</v>
      </c>
      <c r="O20" s="1442"/>
      <c r="P20" s="5"/>
      <c r="Q20" s="812">
        <f>F20*G20*ROUND(P20, 2)</f>
        <v>0</v>
      </c>
      <c r="R20" s="412"/>
      <c r="S20" s="412"/>
    </row>
    <row r="21" spans="1:19" s="76" customFormat="1" x14ac:dyDescent="0.25">
      <c r="A21" s="887" t="s">
        <v>500</v>
      </c>
      <c r="B21" s="1585"/>
      <c r="C21" s="20" t="s">
        <v>383</v>
      </c>
      <c r="D21" s="53" t="s">
        <v>236</v>
      </c>
      <c r="E21" s="1440" t="s">
        <v>3752</v>
      </c>
      <c r="F21" s="21">
        <v>2</v>
      </c>
      <c r="G21" s="21">
        <v>1</v>
      </c>
      <c r="H21" s="1442"/>
      <c r="I21" s="1442"/>
      <c r="J21" s="1442"/>
      <c r="K21" s="1442"/>
      <c r="L21" s="1442"/>
      <c r="M21" s="1442" t="s">
        <v>22</v>
      </c>
      <c r="N21" s="1442" t="s">
        <v>22</v>
      </c>
      <c r="O21" s="1442"/>
      <c r="P21" s="5"/>
      <c r="Q21" s="812">
        <f>F21*G21*ROUND(P21, 2)</f>
        <v>0</v>
      </c>
      <c r="R21" s="412"/>
      <c r="S21" s="412"/>
    </row>
    <row r="22" spans="1:19" s="76" customFormat="1" x14ac:dyDescent="0.25">
      <c r="A22" s="887" t="s">
        <v>501</v>
      </c>
      <c r="B22" s="1585"/>
      <c r="C22" s="20" t="s">
        <v>383</v>
      </c>
      <c r="D22" s="53" t="s">
        <v>382</v>
      </c>
      <c r="E22" s="1440" t="s">
        <v>3752</v>
      </c>
      <c r="F22" s="21">
        <v>1</v>
      </c>
      <c r="G22" s="21">
        <v>1</v>
      </c>
      <c r="H22" s="1442"/>
      <c r="I22" s="1442"/>
      <c r="J22" s="1442"/>
      <c r="K22" s="1442"/>
      <c r="L22" s="1442"/>
      <c r="M22" s="1442" t="s">
        <v>22</v>
      </c>
      <c r="N22" s="1442"/>
      <c r="O22" s="1442"/>
      <c r="P22" s="5"/>
      <c r="Q22" s="812">
        <f>F22*G22*ROUND(P22, 2)</f>
        <v>0</v>
      </c>
      <c r="R22" s="412"/>
      <c r="S22" s="412"/>
    </row>
    <row r="23" spans="1:19" s="76" customFormat="1" x14ac:dyDescent="0.25">
      <c r="A23" s="887" t="s">
        <v>502</v>
      </c>
      <c r="B23" s="1586"/>
      <c r="C23" s="20" t="s">
        <v>383</v>
      </c>
      <c r="D23" s="20" t="s">
        <v>208</v>
      </c>
      <c r="E23" s="1439" t="s">
        <v>3752</v>
      </c>
      <c r="F23" s="21">
        <v>2</v>
      </c>
      <c r="G23" s="21">
        <v>1</v>
      </c>
      <c r="H23" s="1442"/>
      <c r="I23" s="1442"/>
      <c r="J23" s="1442"/>
      <c r="K23" s="1442"/>
      <c r="L23" s="1442"/>
      <c r="M23" s="1442" t="s">
        <v>22</v>
      </c>
      <c r="N23" s="1442" t="s">
        <v>22</v>
      </c>
      <c r="O23" s="1442"/>
      <c r="P23" s="5"/>
      <c r="Q23" s="812">
        <f>F23*G23*ROUND(P23, 2)</f>
        <v>0</v>
      </c>
      <c r="R23" s="412"/>
      <c r="S23" s="412"/>
    </row>
    <row r="24" spans="1:19" s="76" customFormat="1" x14ac:dyDescent="0.25">
      <c r="A24" s="887" t="s">
        <v>503</v>
      </c>
      <c r="B24" s="1584" t="s">
        <v>18</v>
      </c>
      <c r="C24" s="20" t="s">
        <v>384</v>
      </c>
      <c r="D24" s="20" t="s">
        <v>24</v>
      </c>
      <c r="E24" s="1442"/>
      <c r="F24" s="21">
        <v>12</v>
      </c>
      <c r="G24" s="21">
        <v>1</v>
      </c>
      <c r="H24" s="1442"/>
      <c r="I24" s="1442"/>
      <c r="J24" s="1442" t="s">
        <v>22</v>
      </c>
      <c r="K24" s="1442"/>
      <c r="L24" s="1442"/>
      <c r="M24" s="1442"/>
      <c r="N24" s="1442"/>
      <c r="O24" s="1442"/>
      <c r="P24" s="1527" t="s">
        <v>19</v>
      </c>
      <c r="Q24" s="1528"/>
      <c r="R24" s="412"/>
      <c r="S24" s="412"/>
    </row>
    <row r="25" spans="1:19" s="76" customFormat="1" x14ac:dyDescent="0.25">
      <c r="A25" s="887" t="s">
        <v>504</v>
      </c>
      <c r="B25" s="1585"/>
      <c r="C25" s="20" t="s">
        <v>384</v>
      </c>
      <c r="D25" s="9" t="s">
        <v>23</v>
      </c>
      <c r="E25" s="23"/>
      <c r="F25" s="21">
        <v>12</v>
      </c>
      <c r="G25" s="21">
        <v>1</v>
      </c>
      <c r="H25" s="1442"/>
      <c r="I25" s="1442"/>
      <c r="J25" s="1442" t="s">
        <v>22</v>
      </c>
      <c r="K25" s="1442"/>
      <c r="L25" s="1442"/>
      <c r="M25" s="1442"/>
      <c r="N25" s="1442"/>
      <c r="O25" s="1442"/>
      <c r="P25" s="1527" t="s">
        <v>19</v>
      </c>
      <c r="Q25" s="1528"/>
      <c r="R25" s="412"/>
      <c r="S25" s="412"/>
    </row>
    <row r="26" spans="1:19" s="76" customFormat="1" x14ac:dyDescent="0.25">
      <c r="A26" s="887" t="s">
        <v>505</v>
      </c>
      <c r="B26" s="1585"/>
      <c r="C26" s="20" t="s">
        <v>384</v>
      </c>
      <c r="D26" s="20" t="s">
        <v>125</v>
      </c>
      <c r="E26" s="1440"/>
      <c r="F26" s="21">
        <v>12</v>
      </c>
      <c r="G26" s="21">
        <v>1</v>
      </c>
      <c r="H26" s="1442"/>
      <c r="I26" s="1442"/>
      <c r="J26" s="1442" t="s">
        <v>22</v>
      </c>
      <c r="K26" s="1442"/>
      <c r="L26" s="1442"/>
      <c r="M26" s="1442"/>
      <c r="N26" s="1442"/>
      <c r="O26" s="1442"/>
      <c r="P26" s="1527" t="s">
        <v>19</v>
      </c>
      <c r="Q26" s="1528"/>
      <c r="R26" s="412"/>
      <c r="S26" s="412"/>
    </row>
    <row r="27" spans="1:19" s="76" customFormat="1" x14ac:dyDescent="0.25">
      <c r="A27" s="887" t="s">
        <v>506</v>
      </c>
      <c r="B27" s="1585"/>
      <c r="C27" s="20" t="s">
        <v>384</v>
      </c>
      <c r="D27" s="20" t="s">
        <v>126</v>
      </c>
      <c r="E27" s="37"/>
      <c r="F27" s="21">
        <v>12</v>
      </c>
      <c r="G27" s="21">
        <v>1</v>
      </c>
      <c r="H27" s="1442"/>
      <c r="I27" s="1442"/>
      <c r="J27" s="1442" t="s">
        <v>22</v>
      </c>
      <c r="K27" s="1442"/>
      <c r="L27" s="1442"/>
      <c r="M27" s="1442"/>
      <c r="N27" s="1442"/>
      <c r="O27" s="1442"/>
      <c r="P27" s="1527" t="s">
        <v>19</v>
      </c>
      <c r="Q27" s="1528"/>
      <c r="R27" s="412"/>
      <c r="S27" s="412"/>
    </row>
    <row r="28" spans="1:19" s="76" customFormat="1" x14ac:dyDescent="0.25">
      <c r="A28" s="887" t="s">
        <v>507</v>
      </c>
      <c r="B28" s="1585"/>
      <c r="C28" s="20" t="s">
        <v>384</v>
      </c>
      <c r="D28" s="53" t="s">
        <v>235</v>
      </c>
      <c r="E28" s="23" t="s">
        <v>3752</v>
      </c>
      <c r="F28" s="21">
        <v>2</v>
      </c>
      <c r="G28" s="21">
        <v>1</v>
      </c>
      <c r="H28" s="1442"/>
      <c r="I28" s="1442"/>
      <c r="J28" s="1442"/>
      <c r="K28" s="1442"/>
      <c r="L28" s="1442"/>
      <c r="M28" s="1442" t="s">
        <v>22</v>
      </c>
      <c r="N28" s="1442" t="s">
        <v>22</v>
      </c>
      <c r="O28" s="1442"/>
      <c r="P28" s="5"/>
      <c r="Q28" s="812">
        <f>F28*G28*ROUND(P28, 2)</f>
        <v>0</v>
      </c>
      <c r="R28" s="412"/>
      <c r="S28" s="412"/>
    </row>
    <row r="29" spans="1:19" s="76" customFormat="1" x14ac:dyDescent="0.25">
      <c r="A29" s="887" t="s">
        <v>508</v>
      </c>
      <c r="B29" s="1585"/>
      <c r="C29" s="20" t="s">
        <v>384</v>
      </c>
      <c r="D29" s="53" t="s">
        <v>236</v>
      </c>
      <c r="E29" s="8" t="s">
        <v>3752</v>
      </c>
      <c r="F29" s="21">
        <v>2</v>
      </c>
      <c r="G29" s="21">
        <v>1</v>
      </c>
      <c r="H29" s="1442"/>
      <c r="I29" s="1442"/>
      <c r="J29" s="1442"/>
      <c r="K29" s="1442"/>
      <c r="L29" s="1442"/>
      <c r="M29" s="1442" t="s">
        <v>22</v>
      </c>
      <c r="N29" s="1442" t="s">
        <v>22</v>
      </c>
      <c r="O29" s="1442"/>
      <c r="P29" s="5"/>
      <c r="Q29" s="812">
        <f>F29*G29*ROUND(P29, 2)</f>
        <v>0</v>
      </c>
      <c r="R29" s="412"/>
      <c r="S29" s="412"/>
    </row>
    <row r="30" spans="1:19" s="76" customFormat="1" x14ac:dyDescent="0.25">
      <c r="A30" s="887" t="s">
        <v>509</v>
      </c>
      <c r="B30" s="1585"/>
      <c r="C30" s="20" t="s">
        <v>384</v>
      </c>
      <c r="D30" s="53" t="s">
        <v>382</v>
      </c>
      <c r="E30" s="8" t="s">
        <v>3752</v>
      </c>
      <c r="F30" s="21">
        <v>1</v>
      </c>
      <c r="G30" s="21">
        <v>1</v>
      </c>
      <c r="H30" s="1442"/>
      <c r="I30" s="1442"/>
      <c r="J30" s="1442"/>
      <c r="K30" s="1442"/>
      <c r="L30" s="1442"/>
      <c r="M30" s="1442" t="s">
        <v>22</v>
      </c>
      <c r="N30" s="1442"/>
      <c r="O30" s="1442"/>
      <c r="P30" s="5"/>
      <c r="Q30" s="812">
        <f>F30*G30*ROUND(P30, 2)</f>
        <v>0</v>
      </c>
      <c r="R30" s="412"/>
      <c r="S30" s="412"/>
    </row>
    <row r="31" spans="1:19" s="76" customFormat="1" x14ac:dyDescent="0.25">
      <c r="A31" s="887" t="s">
        <v>510</v>
      </c>
      <c r="B31" s="1586"/>
      <c r="C31" s="20" t="s">
        <v>384</v>
      </c>
      <c r="D31" s="20" t="s">
        <v>208</v>
      </c>
      <c r="E31" s="8" t="s">
        <v>3752</v>
      </c>
      <c r="F31" s="21">
        <v>2</v>
      </c>
      <c r="G31" s="21">
        <v>1</v>
      </c>
      <c r="H31" s="1442"/>
      <c r="I31" s="1442"/>
      <c r="J31" s="1442"/>
      <c r="K31" s="1442"/>
      <c r="L31" s="1442"/>
      <c r="M31" s="1442" t="s">
        <v>22</v>
      </c>
      <c r="N31" s="1442" t="s">
        <v>22</v>
      </c>
      <c r="O31" s="1442"/>
      <c r="P31" s="5"/>
      <c r="Q31" s="812">
        <f>F31*G31*ROUND(P31, 2)</f>
        <v>0</v>
      </c>
      <c r="R31" s="412"/>
      <c r="S31" s="412"/>
    </row>
    <row r="32" spans="1:19" s="76" customFormat="1" x14ac:dyDescent="0.25">
      <c r="A32" s="887" t="s">
        <v>511</v>
      </c>
      <c r="B32" s="1584" t="s">
        <v>177</v>
      </c>
      <c r="C32" s="20" t="s">
        <v>385</v>
      </c>
      <c r="D32" s="20" t="s">
        <v>24</v>
      </c>
      <c r="E32" s="8"/>
      <c r="F32" s="21">
        <v>12</v>
      </c>
      <c r="G32" s="21">
        <v>1</v>
      </c>
      <c r="H32" s="1442"/>
      <c r="I32" s="1442"/>
      <c r="J32" s="1442" t="s">
        <v>22</v>
      </c>
      <c r="K32" s="1442"/>
      <c r="L32" s="1442"/>
      <c r="M32" s="1442"/>
      <c r="N32" s="1442"/>
      <c r="O32" s="1442"/>
      <c r="P32" s="1527" t="s">
        <v>19</v>
      </c>
      <c r="Q32" s="1528"/>
      <c r="R32" s="412"/>
      <c r="S32" s="412"/>
    </row>
    <row r="33" spans="1:19" s="76" customFormat="1" x14ac:dyDescent="0.25">
      <c r="A33" s="887" t="s">
        <v>512</v>
      </c>
      <c r="B33" s="1585"/>
      <c r="C33" s="20" t="s">
        <v>385</v>
      </c>
      <c r="D33" s="9" t="s">
        <v>23</v>
      </c>
      <c r="E33" s="16"/>
      <c r="F33" s="21">
        <v>12</v>
      </c>
      <c r="G33" s="21">
        <v>1</v>
      </c>
      <c r="H33" s="1442"/>
      <c r="I33" s="1442"/>
      <c r="J33" s="1442" t="s">
        <v>22</v>
      </c>
      <c r="K33" s="1442"/>
      <c r="L33" s="1442"/>
      <c r="M33" s="1442"/>
      <c r="N33" s="1442"/>
      <c r="O33" s="1442"/>
      <c r="P33" s="1527" t="s">
        <v>19</v>
      </c>
      <c r="Q33" s="1528"/>
      <c r="R33" s="412"/>
      <c r="S33" s="412"/>
    </row>
    <row r="34" spans="1:19" s="76" customFormat="1" x14ac:dyDescent="0.25">
      <c r="A34" s="887" t="s">
        <v>513</v>
      </c>
      <c r="B34" s="1585"/>
      <c r="C34" s="20" t="s">
        <v>385</v>
      </c>
      <c r="D34" s="20" t="s">
        <v>125</v>
      </c>
      <c r="E34" s="37"/>
      <c r="F34" s="21">
        <v>12</v>
      </c>
      <c r="G34" s="21">
        <v>1</v>
      </c>
      <c r="H34" s="1442"/>
      <c r="I34" s="1442"/>
      <c r="J34" s="1442" t="s">
        <v>22</v>
      </c>
      <c r="K34" s="1442"/>
      <c r="L34" s="1442"/>
      <c r="M34" s="1442"/>
      <c r="N34" s="1442"/>
      <c r="O34" s="1442"/>
      <c r="P34" s="1527" t="s">
        <v>19</v>
      </c>
      <c r="Q34" s="1528"/>
      <c r="R34" s="412"/>
      <c r="S34" s="412"/>
    </row>
    <row r="35" spans="1:19" s="76" customFormat="1" x14ac:dyDescent="0.25">
      <c r="A35" s="887" t="s">
        <v>514</v>
      </c>
      <c r="B35" s="1585"/>
      <c r="C35" s="20" t="s">
        <v>385</v>
      </c>
      <c r="D35" s="20" t="s">
        <v>126</v>
      </c>
      <c r="E35" s="8"/>
      <c r="F35" s="21">
        <v>12</v>
      </c>
      <c r="G35" s="21">
        <v>1</v>
      </c>
      <c r="H35" s="1442"/>
      <c r="I35" s="1442"/>
      <c r="J35" s="1442" t="s">
        <v>22</v>
      </c>
      <c r="K35" s="1442"/>
      <c r="L35" s="1442"/>
      <c r="M35" s="1442"/>
      <c r="N35" s="1442"/>
      <c r="O35" s="1442"/>
      <c r="P35" s="1527" t="s">
        <v>19</v>
      </c>
      <c r="Q35" s="1528"/>
      <c r="R35" s="412"/>
      <c r="S35" s="412"/>
    </row>
    <row r="36" spans="1:19" s="76" customFormat="1" x14ac:dyDescent="0.25">
      <c r="A36" s="887" t="s">
        <v>515</v>
      </c>
      <c r="B36" s="1585"/>
      <c r="C36" s="20" t="s">
        <v>385</v>
      </c>
      <c r="D36" s="53" t="s">
        <v>235</v>
      </c>
      <c r="E36" s="8" t="s">
        <v>3752</v>
      </c>
      <c r="F36" s="21">
        <v>2</v>
      </c>
      <c r="G36" s="21">
        <v>1</v>
      </c>
      <c r="H36" s="1442"/>
      <c r="I36" s="1442"/>
      <c r="J36" s="1442"/>
      <c r="K36" s="1442"/>
      <c r="L36" s="1442"/>
      <c r="M36" s="1442" t="s">
        <v>22</v>
      </c>
      <c r="N36" s="1442" t="s">
        <v>22</v>
      </c>
      <c r="O36" s="1442"/>
      <c r="P36" s="5"/>
      <c r="Q36" s="812">
        <f>F36*G36*ROUND(P36, 2)</f>
        <v>0</v>
      </c>
      <c r="R36" s="412"/>
      <c r="S36" s="412"/>
    </row>
    <row r="37" spans="1:19" s="1465" customFormat="1" x14ac:dyDescent="0.25">
      <c r="A37" s="887" t="s">
        <v>516</v>
      </c>
      <c r="B37" s="1585"/>
      <c r="C37" s="20" t="s">
        <v>385</v>
      </c>
      <c r="D37" s="53" t="s">
        <v>236</v>
      </c>
      <c r="E37" s="8" t="s">
        <v>3752</v>
      </c>
      <c r="F37" s="21">
        <v>2</v>
      </c>
      <c r="G37" s="21">
        <v>1</v>
      </c>
      <c r="H37" s="23"/>
      <c r="I37" s="23"/>
      <c r="J37" s="1442"/>
      <c r="K37" s="1442"/>
      <c r="L37" s="1442"/>
      <c r="M37" s="1442" t="s">
        <v>22</v>
      </c>
      <c r="N37" s="1442" t="s">
        <v>22</v>
      </c>
      <c r="O37" s="23"/>
      <c r="P37" s="5"/>
      <c r="Q37" s="812">
        <f>F37*G37*ROUND(P37, 2)</f>
        <v>0</v>
      </c>
      <c r="R37" s="412"/>
      <c r="S37" s="412"/>
    </row>
    <row r="38" spans="1:19" s="76" customFormat="1" x14ac:dyDescent="0.25">
      <c r="A38" s="887" t="s">
        <v>517</v>
      </c>
      <c r="B38" s="1585"/>
      <c r="C38" s="20" t="s">
        <v>385</v>
      </c>
      <c r="D38" s="53" t="s">
        <v>382</v>
      </c>
      <c r="E38" s="525" t="s">
        <v>3752</v>
      </c>
      <c r="F38" s="21">
        <v>1</v>
      </c>
      <c r="G38" s="21">
        <v>1</v>
      </c>
      <c r="H38" s="1442"/>
      <c r="I38" s="1442"/>
      <c r="J38" s="1442"/>
      <c r="K38" s="1442"/>
      <c r="L38" s="1442"/>
      <c r="M38" s="1442" t="s">
        <v>22</v>
      </c>
      <c r="N38" s="1442"/>
      <c r="O38" s="1442"/>
      <c r="P38" s="5"/>
      <c r="Q38" s="812">
        <f>F38*G38*ROUND(P38, 2)</f>
        <v>0</v>
      </c>
      <c r="R38" s="412"/>
      <c r="S38" s="412"/>
    </row>
    <row r="39" spans="1:19" s="76" customFormat="1" x14ac:dyDescent="0.25">
      <c r="A39" s="887" t="s">
        <v>518</v>
      </c>
      <c r="B39" s="1586"/>
      <c r="C39" s="20" t="s">
        <v>385</v>
      </c>
      <c r="D39" s="20" t="s">
        <v>208</v>
      </c>
      <c r="E39" s="16" t="s">
        <v>3752</v>
      </c>
      <c r="F39" s="21">
        <v>2</v>
      </c>
      <c r="G39" s="21">
        <v>1</v>
      </c>
      <c r="H39" s="1442"/>
      <c r="I39" s="1442"/>
      <c r="J39" s="1442"/>
      <c r="K39" s="1442"/>
      <c r="L39" s="1442"/>
      <c r="M39" s="1442" t="s">
        <v>22</v>
      </c>
      <c r="N39" s="1442" t="s">
        <v>22</v>
      </c>
      <c r="O39" s="1442"/>
      <c r="P39" s="5"/>
      <c r="Q39" s="812">
        <f>F39*G39*ROUND(P39, 2)</f>
        <v>0</v>
      </c>
      <c r="R39" s="412"/>
      <c r="S39" s="412"/>
    </row>
    <row r="40" spans="1:19" s="76" customFormat="1" x14ac:dyDescent="0.25">
      <c r="A40" s="887" t="s">
        <v>519</v>
      </c>
      <c r="B40" s="1584" t="s">
        <v>179</v>
      </c>
      <c r="C40" s="20" t="s">
        <v>386</v>
      </c>
      <c r="D40" s="20" t="s">
        <v>24</v>
      </c>
      <c r="E40" s="16"/>
      <c r="F40" s="21">
        <v>12</v>
      </c>
      <c r="G40" s="21">
        <v>1</v>
      </c>
      <c r="H40" s="1442"/>
      <c r="I40" s="1442"/>
      <c r="J40" s="1442" t="s">
        <v>22</v>
      </c>
      <c r="K40" s="1442"/>
      <c r="L40" s="1442"/>
      <c r="M40" s="1442"/>
      <c r="N40" s="1442"/>
      <c r="O40" s="1442"/>
      <c r="P40" s="1527" t="s">
        <v>19</v>
      </c>
      <c r="Q40" s="1528"/>
      <c r="R40" s="412"/>
      <c r="S40" s="412"/>
    </row>
    <row r="41" spans="1:19" s="76" customFormat="1" x14ac:dyDescent="0.25">
      <c r="A41" s="887" t="s">
        <v>520</v>
      </c>
      <c r="B41" s="1585"/>
      <c r="C41" s="20" t="s">
        <v>386</v>
      </c>
      <c r="D41" s="9" t="s">
        <v>23</v>
      </c>
      <c r="E41" s="16"/>
      <c r="F41" s="21">
        <v>12</v>
      </c>
      <c r="G41" s="21">
        <v>1</v>
      </c>
      <c r="H41" s="1442"/>
      <c r="I41" s="1442"/>
      <c r="J41" s="1442" t="s">
        <v>22</v>
      </c>
      <c r="K41" s="1442"/>
      <c r="L41" s="1442"/>
      <c r="M41" s="1442"/>
      <c r="N41" s="1442"/>
      <c r="O41" s="1442"/>
      <c r="P41" s="1527" t="s">
        <v>19</v>
      </c>
      <c r="Q41" s="1528"/>
      <c r="R41" s="412"/>
      <c r="S41" s="412"/>
    </row>
    <row r="42" spans="1:19" s="76" customFormat="1" x14ac:dyDescent="0.25">
      <c r="A42" s="887" t="s">
        <v>521</v>
      </c>
      <c r="B42" s="1585"/>
      <c r="C42" s="20" t="s">
        <v>386</v>
      </c>
      <c r="D42" s="20" t="s">
        <v>125</v>
      </c>
      <c r="E42" s="16"/>
      <c r="F42" s="21">
        <v>12</v>
      </c>
      <c r="G42" s="21">
        <v>1</v>
      </c>
      <c r="H42" s="1442"/>
      <c r="I42" s="1442"/>
      <c r="J42" s="1442" t="s">
        <v>22</v>
      </c>
      <c r="K42" s="1442"/>
      <c r="L42" s="1442"/>
      <c r="M42" s="1442"/>
      <c r="N42" s="1442"/>
      <c r="O42" s="1442"/>
      <c r="P42" s="1527" t="s">
        <v>19</v>
      </c>
      <c r="Q42" s="1528"/>
      <c r="R42" s="412"/>
      <c r="S42" s="412"/>
    </row>
    <row r="43" spans="1:19" s="76" customFormat="1" x14ac:dyDescent="0.25">
      <c r="A43" s="887" t="s">
        <v>522</v>
      </c>
      <c r="B43" s="1585"/>
      <c r="C43" s="20" t="s">
        <v>386</v>
      </c>
      <c r="D43" s="20" t="s">
        <v>126</v>
      </c>
      <c r="E43" s="16"/>
      <c r="F43" s="21">
        <v>12</v>
      </c>
      <c r="G43" s="21">
        <v>1</v>
      </c>
      <c r="H43" s="1442"/>
      <c r="I43" s="1442"/>
      <c r="J43" s="1442" t="s">
        <v>22</v>
      </c>
      <c r="K43" s="1442"/>
      <c r="L43" s="1442"/>
      <c r="M43" s="1442"/>
      <c r="N43" s="1442"/>
      <c r="O43" s="1442"/>
      <c r="P43" s="1527" t="s">
        <v>19</v>
      </c>
      <c r="Q43" s="1528"/>
      <c r="R43" s="412"/>
      <c r="S43" s="412"/>
    </row>
    <row r="44" spans="1:19" s="76" customFormat="1" x14ac:dyDescent="0.25">
      <c r="A44" s="887" t="s">
        <v>523</v>
      </c>
      <c r="B44" s="1585"/>
      <c r="C44" s="20" t="s">
        <v>386</v>
      </c>
      <c r="D44" s="53" t="s">
        <v>235</v>
      </c>
      <c r="E44" s="16" t="s">
        <v>3752</v>
      </c>
      <c r="F44" s="21">
        <v>2</v>
      </c>
      <c r="G44" s="21">
        <v>1</v>
      </c>
      <c r="H44" s="1442"/>
      <c r="I44" s="1442"/>
      <c r="J44" s="1442"/>
      <c r="K44" s="1442"/>
      <c r="L44" s="1442"/>
      <c r="M44" s="1442" t="s">
        <v>22</v>
      </c>
      <c r="N44" s="1442" t="s">
        <v>22</v>
      </c>
      <c r="O44" s="1442"/>
      <c r="P44" s="5"/>
      <c r="Q44" s="812">
        <f>F44*G44*ROUND(P44, 2)</f>
        <v>0</v>
      </c>
      <c r="R44" s="412"/>
      <c r="S44" s="412"/>
    </row>
    <row r="45" spans="1:19" s="76" customFormat="1" x14ac:dyDescent="0.25">
      <c r="A45" s="887" t="s">
        <v>524</v>
      </c>
      <c r="B45" s="1585"/>
      <c r="C45" s="20" t="s">
        <v>386</v>
      </c>
      <c r="D45" s="53" t="s">
        <v>236</v>
      </c>
      <c r="E45" s="16" t="s">
        <v>3752</v>
      </c>
      <c r="F45" s="21">
        <v>2</v>
      </c>
      <c r="G45" s="21">
        <v>1</v>
      </c>
      <c r="H45" s="1442"/>
      <c r="I45" s="1442"/>
      <c r="J45" s="1442"/>
      <c r="K45" s="1442"/>
      <c r="L45" s="1442"/>
      <c r="M45" s="1442" t="s">
        <v>22</v>
      </c>
      <c r="N45" s="1442" t="s">
        <v>22</v>
      </c>
      <c r="O45" s="1442"/>
      <c r="P45" s="5"/>
      <c r="Q45" s="812">
        <f>F45*G45*ROUND(P45, 2)</f>
        <v>0</v>
      </c>
      <c r="R45" s="412"/>
      <c r="S45" s="412"/>
    </row>
    <row r="46" spans="1:19" s="76" customFormat="1" x14ac:dyDescent="0.25">
      <c r="A46" s="887" t="s">
        <v>525</v>
      </c>
      <c r="B46" s="1585"/>
      <c r="C46" s="20" t="s">
        <v>386</v>
      </c>
      <c r="D46" s="53" t="s">
        <v>382</v>
      </c>
      <c r="E46" s="16" t="s">
        <v>3752</v>
      </c>
      <c r="F46" s="21">
        <v>1</v>
      </c>
      <c r="G46" s="21">
        <v>1</v>
      </c>
      <c r="H46" s="1442"/>
      <c r="I46" s="1442"/>
      <c r="J46" s="1442"/>
      <c r="K46" s="1442"/>
      <c r="L46" s="1442"/>
      <c r="M46" s="1442" t="s">
        <v>22</v>
      </c>
      <c r="N46" s="1442"/>
      <c r="O46" s="1442"/>
      <c r="P46" s="5"/>
      <c r="Q46" s="812">
        <f>F46*G46*ROUND(P46, 2)</f>
        <v>0</v>
      </c>
      <c r="R46" s="412"/>
      <c r="S46" s="412"/>
    </row>
    <row r="47" spans="1:19" s="76" customFormat="1" x14ac:dyDescent="0.25">
      <c r="A47" s="887" t="s">
        <v>526</v>
      </c>
      <c r="B47" s="1586"/>
      <c r="C47" s="20" t="s">
        <v>386</v>
      </c>
      <c r="D47" s="20" t="s">
        <v>208</v>
      </c>
      <c r="E47" s="16" t="s">
        <v>3752</v>
      </c>
      <c r="F47" s="21">
        <v>2</v>
      </c>
      <c r="G47" s="21">
        <v>1</v>
      </c>
      <c r="H47" s="1442"/>
      <c r="I47" s="1442"/>
      <c r="J47" s="1442"/>
      <c r="K47" s="1442"/>
      <c r="L47" s="1442"/>
      <c r="M47" s="1442" t="s">
        <v>22</v>
      </c>
      <c r="N47" s="1442" t="s">
        <v>22</v>
      </c>
      <c r="O47" s="1442"/>
      <c r="P47" s="5"/>
      <c r="Q47" s="812">
        <f>F47*G47*ROUND(P47, 2)</f>
        <v>0</v>
      </c>
      <c r="R47" s="412"/>
      <c r="S47" s="412"/>
    </row>
    <row r="48" spans="1:19" s="76" customFormat="1" x14ac:dyDescent="0.25">
      <c r="A48" s="887" t="s">
        <v>527</v>
      </c>
      <c r="B48" s="1584" t="s">
        <v>387</v>
      </c>
      <c r="C48" s="20" t="s">
        <v>388</v>
      </c>
      <c r="D48" s="20" t="s">
        <v>24</v>
      </c>
      <c r="E48" s="16"/>
      <c r="F48" s="21">
        <v>12</v>
      </c>
      <c r="G48" s="21">
        <v>6</v>
      </c>
      <c r="H48" s="1442"/>
      <c r="I48" s="1442"/>
      <c r="J48" s="1442" t="s">
        <v>22</v>
      </c>
      <c r="K48" s="1442"/>
      <c r="L48" s="1442"/>
      <c r="M48" s="1442"/>
      <c r="N48" s="1442"/>
      <c r="O48" s="1442"/>
      <c r="P48" s="1527" t="s">
        <v>19</v>
      </c>
      <c r="Q48" s="1528"/>
      <c r="R48" s="412"/>
      <c r="S48" s="412"/>
    </row>
    <row r="49" spans="1:19" s="76" customFormat="1" x14ac:dyDescent="0.25">
      <c r="A49" s="887" t="s">
        <v>528</v>
      </c>
      <c r="B49" s="1585"/>
      <c r="C49" s="20" t="s">
        <v>388</v>
      </c>
      <c r="D49" s="9" t="s">
        <v>23</v>
      </c>
      <c r="E49" s="16"/>
      <c r="F49" s="21">
        <v>12</v>
      </c>
      <c r="G49" s="21">
        <v>6</v>
      </c>
      <c r="H49" s="1442"/>
      <c r="I49" s="1442"/>
      <c r="J49" s="1442" t="s">
        <v>22</v>
      </c>
      <c r="K49" s="1442"/>
      <c r="L49" s="1442"/>
      <c r="M49" s="1442"/>
      <c r="N49" s="1442"/>
      <c r="O49" s="1442"/>
      <c r="P49" s="1527" t="s">
        <v>19</v>
      </c>
      <c r="Q49" s="1528"/>
      <c r="R49" s="412"/>
      <c r="S49" s="412"/>
    </row>
    <row r="50" spans="1:19" s="76" customFormat="1" x14ac:dyDescent="0.25">
      <c r="A50" s="887" t="s">
        <v>529</v>
      </c>
      <c r="B50" s="1585"/>
      <c r="C50" s="20" t="s">
        <v>388</v>
      </c>
      <c r="D50" s="20" t="s">
        <v>125</v>
      </c>
      <c r="E50" s="16"/>
      <c r="F50" s="21">
        <v>12</v>
      </c>
      <c r="G50" s="21">
        <v>6</v>
      </c>
      <c r="H50" s="1442"/>
      <c r="I50" s="1442"/>
      <c r="J50" s="1442" t="s">
        <v>22</v>
      </c>
      <c r="K50" s="1442"/>
      <c r="L50" s="1442"/>
      <c r="M50" s="1442"/>
      <c r="N50" s="1442"/>
      <c r="O50" s="1442"/>
      <c r="P50" s="1527" t="s">
        <v>19</v>
      </c>
      <c r="Q50" s="1528"/>
      <c r="R50" s="412"/>
      <c r="S50" s="412"/>
    </row>
    <row r="51" spans="1:19" s="76" customFormat="1" x14ac:dyDescent="0.25">
      <c r="A51" s="887" t="s">
        <v>530</v>
      </c>
      <c r="B51" s="1585"/>
      <c r="C51" s="20" t="s">
        <v>388</v>
      </c>
      <c r="D51" s="20" t="s">
        <v>126</v>
      </c>
      <c r="E51" s="16"/>
      <c r="F51" s="21">
        <v>12</v>
      </c>
      <c r="G51" s="21">
        <v>6</v>
      </c>
      <c r="H51" s="1442"/>
      <c r="I51" s="1442"/>
      <c r="J51" s="1442" t="s">
        <v>22</v>
      </c>
      <c r="K51" s="1442"/>
      <c r="L51" s="1442"/>
      <c r="M51" s="1442"/>
      <c r="N51" s="1442"/>
      <c r="O51" s="1442"/>
      <c r="P51" s="1527" t="s">
        <v>19</v>
      </c>
      <c r="Q51" s="1528"/>
      <c r="R51" s="412"/>
      <c r="S51" s="412"/>
    </row>
    <row r="52" spans="1:19" s="76" customFormat="1" x14ac:dyDescent="0.25">
      <c r="A52" s="887" t="s">
        <v>531</v>
      </c>
      <c r="B52" s="1585"/>
      <c r="C52" s="20" t="s">
        <v>388</v>
      </c>
      <c r="D52" s="53" t="s">
        <v>235</v>
      </c>
      <c r="E52" s="16" t="s">
        <v>3752</v>
      </c>
      <c r="F52" s="21">
        <v>2</v>
      </c>
      <c r="G52" s="21">
        <v>6</v>
      </c>
      <c r="H52" s="1442"/>
      <c r="I52" s="1442"/>
      <c r="J52" s="1442"/>
      <c r="K52" s="1442"/>
      <c r="L52" s="1442"/>
      <c r="M52" s="1442" t="s">
        <v>22</v>
      </c>
      <c r="N52" s="1442" t="s">
        <v>22</v>
      </c>
      <c r="O52" s="1442"/>
      <c r="P52" s="5"/>
      <c r="Q52" s="812">
        <f>F52*G52*ROUND(P52, 2)</f>
        <v>0</v>
      </c>
      <c r="R52" s="412"/>
      <c r="S52" s="412"/>
    </row>
    <row r="53" spans="1:19" s="76" customFormat="1" x14ac:dyDescent="0.25">
      <c r="A53" s="887" t="s">
        <v>532</v>
      </c>
      <c r="B53" s="1585"/>
      <c r="C53" s="20" t="s">
        <v>388</v>
      </c>
      <c r="D53" s="53" t="s">
        <v>236</v>
      </c>
      <c r="E53" s="8" t="s">
        <v>3752</v>
      </c>
      <c r="F53" s="21">
        <v>2</v>
      </c>
      <c r="G53" s="21">
        <v>6</v>
      </c>
      <c r="H53" s="1442"/>
      <c r="I53" s="1442"/>
      <c r="J53" s="1442"/>
      <c r="K53" s="1442"/>
      <c r="L53" s="1442"/>
      <c r="M53" s="1442" t="s">
        <v>22</v>
      </c>
      <c r="N53" s="1442" t="s">
        <v>22</v>
      </c>
      <c r="O53" s="1442"/>
      <c r="P53" s="5"/>
      <c r="Q53" s="812">
        <f>F53*G53*ROUND(P53, 2)</f>
        <v>0</v>
      </c>
      <c r="R53" s="412"/>
      <c r="S53" s="412"/>
    </row>
    <row r="54" spans="1:19" s="76" customFormat="1" x14ac:dyDescent="0.25">
      <c r="A54" s="887" t="s">
        <v>533</v>
      </c>
      <c r="B54" s="1585"/>
      <c r="C54" s="20" t="s">
        <v>388</v>
      </c>
      <c r="D54" s="53" t="s">
        <v>382</v>
      </c>
      <c r="E54" s="525" t="s">
        <v>3752</v>
      </c>
      <c r="F54" s="21">
        <v>1</v>
      </c>
      <c r="G54" s="21">
        <v>6</v>
      </c>
      <c r="H54" s="1442"/>
      <c r="I54" s="1442"/>
      <c r="J54" s="1442"/>
      <c r="K54" s="1442"/>
      <c r="L54" s="1442"/>
      <c r="M54" s="1442" t="s">
        <v>22</v>
      </c>
      <c r="N54" s="1442"/>
      <c r="O54" s="1442"/>
      <c r="P54" s="5"/>
      <c r="Q54" s="812">
        <f>F54*G54*ROUND(P54, 2)</f>
        <v>0</v>
      </c>
      <c r="R54" s="412"/>
      <c r="S54" s="412"/>
    </row>
    <row r="55" spans="1:19" s="76" customFormat="1" x14ac:dyDescent="0.25">
      <c r="A55" s="900" t="s">
        <v>534</v>
      </c>
      <c r="B55" s="1585"/>
      <c r="C55" s="1456" t="s">
        <v>388</v>
      </c>
      <c r="D55" s="1456" t="s">
        <v>208</v>
      </c>
      <c r="E55" s="16" t="s">
        <v>3752</v>
      </c>
      <c r="F55" s="22">
        <v>2</v>
      </c>
      <c r="G55" s="22">
        <v>6</v>
      </c>
      <c r="H55" s="1440"/>
      <c r="I55" s="1440"/>
      <c r="J55" s="1440"/>
      <c r="K55" s="1440"/>
      <c r="L55" s="1440"/>
      <c r="M55" s="1440" t="s">
        <v>22</v>
      </c>
      <c r="N55" s="1440" t="s">
        <v>22</v>
      </c>
      <c r="O55" s="1440" t="s">
        <v>22</v>
      </c>
      <c r="P55" s="5"/>
      <c r="Q55" s="859">
        <f>F55*G55*ROUND(P55, 2)</f>
        <v>0</v>
      </c>
      <c r="R55" s="412"/>
      <c r="S55" s="412"/>
    </row>
    <row r="56" spans="1:19" s="76" customFormat="1" ht="15.75" thickBot="1" x14ac:dyDescent="0.3">
      <c r="A56" s="901" t="s">
        <v>535</v>
      </c>
      <c r="B56" s="1578" t="s">
        <v>144</v>
      </c>
      <c r="C56" s="1579"/>
      <c r="D56" s="1580"/>
      <c r="E56" s="403"/>
      <c r="F56" s="902">
        <v>0.2</v>
      </c>
      <c r="G56" s="471">
        <v>11</v>
      </c>
      <c r="H56" s="472"/>
      <c r="I56" s="472"/>
      <c r="J56" s="472"/>
      <c r="K56" s="472"/>
      <c r="L56" s="472"/>
      <c r="M56" s="472"/>
      <c r="N56" s="472"/>
      <c r="O56" s="472"/>
      <c r="P56" s="903"/>
      <c r="Q56" s="814">
        <f>F56*G56*ROUND(P56, 2)</f>
        <v>0</v>
      </c>
      <c r="R56" s="412"/>
      <c r="S56" s="412"/>
    </row>
    <row r="57" spans="1:19" ht="15.75" thickBot="1" x14ac:dyDescent="0.3">
      <c r="E57" s="534"/>
      <c r="P57" s="904" t="s">
        <v>76</v>
      </c>
      <c r="Q57" s="905">
        <f>SUM(Q12:Q15,Q20:Q23,Q28:Q31,Q36:Q39,Q44:Q47,Q52:Q56)</f>
        <v>0</v>
      </c>
      <c r="S57" s="413"/>
    </row>
    <row r="58" spans="1:19" x14ac:dyDescent="0.25">
      <c r="E58" s="519"/>
    </row>
    <row r="59" spans="1:19" x14ac:dyDescent="0.25">
      <c r="E59" s="520"/>
    </row>
    <row r="60" spans="1:19" x14ac:dyDescent="0.25">
      <c r="E60" s="521"/>
    </row>
    <row r="61" spans="1:19" x14ac:dyDescent="0.25">
      <c r="E61" s="522"/>
    </row>
    <row r="62" spans="1:19" x14ac:dyDescent="0.25">
      <c r="E62" s="534"/>
    </row>
    <row r="63" spans="1:19" x14ac:dyDescent="0.25">
      <c r="E63" s="521"/>
    </row>
    <row r="64" spans="1:19" x14ac:dyDescent="0.25">
      <c r="E64" s="522"/>
    </row>
    <row r="65" spans="5:5" x14ac:dyDescent="0.25">
      <c r="E65" s="522"/>
    </row>
    <row r="66" spans="5:5" x14ac:dyDescent="0.25">
      <c r="E66" s="522"/>
    </row>
    <row r="67" spans="5:5" x14ac:dyDescent="0.25">
      <c r="E67" s="521"/>
    </row>
    <row r="68" spans="5:5" x14ac:dyDescent="0.25">
      <c r="E68" s="522"/>
    </row>
    <row r="69" spans="5:5" x14ac:dyDescent="0.25">
      <c r="E69" s="521"/>
    </row>
    <row r="70" spans="5:5" x14ac:dyDescent="0.25">
      <c r="E70" s="521"/>
    </row>
    <row r="71" spans="5:5" x14ac:dyDescent="0.25">
      <c r="E71" s="521"/>
    </row>
    <row r="72" spans="5:5" x14ac:dyDescent="0.25">
      <c r="E72" s="522"/>
    </row>
    <row r="73" spans="5:5" x14ac:dyDescent="0.25">
      <c r="E73" s="521"/>
    </row>
    <row r="74" spans="5:5" x14ac:dyDescent="0.25">
      <c r="E74" s="522"/>
    </row>
    <row r="75" spans="5:5" x14ac:dyDescent="0.25">
      <c r="E75" s="521"/>
    </row>
    <row r="76" spans="5:5" x14ac:dyDescent="0.25">
      <c r="E76" s="534"/>
    </row>
    <row r="77" spans="5:5" x14ac:dyDescent="0.25">
      <c r="E77" s="522"/>
    </row>
    <row r="78" spans="5:5" x14ac:dyDescent="0.25">
      <c r="E78" s="1464"/>
    </row>
    <row r="79" spans="5:5" x14ac:dyDescent="0.25">
      <c r="E79" s="1464"/>
    </row>
    <row r="80" spans="5:5" x14ac:dyDescent="0.25">
      <c r="E80" s="1464"/>
    </row>
    <row r="81" spans="5:5" x14ac:dyDescent="0.25">
      <c r="E81" s="1464"/>
    </row>
    <row r="82" spans="5:5" x14ac:dyDescent="0.25">
      <c r="E82" s="1464"/>
    </row>
    <row r="83" spans="5:5" x14ac:dyDescent="0.25">
      <c r="E83" s="534"/>
    </row>
    <row r="84" spans="5:5" x14ac:dyDescent="0.25">
      <c r="E84" s="1464"/>
    </row>
    <row r="85" spans="5:5" x14ac:dyDescent="0.25">
      <c r="E85" s="1464"/>
    </row>
    <row r="86" spans="5:5" x14ac:dyDescent="0.25">
      <c r="E86" s="1464"/>
    </row>
    <row r="87" spans="5:5" x14ac:dyDescent="0.25">
      <c r="E87" s="534"/>
    </row>
    <row r="88" spans="5:5" x14ac:dyDescent="0.25">
      <c r="E88" s="1464"/>
    </row>
    <row r="89" spans="5:5" x14ac:dyDescent="0.25">
      <c r="E89" s="1464"/>
    </row>
    <row r="90" spans="5:5" x14ac:dyDescent="0.25">
      <c r="E90" s="1464"/>
    </row>
    <row r="91" spans="5:5" x14ac:dyDescent="0.25">
      <c r="E91" s="1464"/>
    </row>
    <row r="92" spans="5:5" x14ac:dyDescent="0.25">
      <c r="E92" s="1464"/>
    </row>
    <row r="93" spans="5:5" x14ac:dyDescent="0.25">
      <c r="E93" s="534"/>
    </row>
    <row r="94" spans="5:5" x14ac:dyDescent="0.25">
      <c r="E94" s="1464"/>
    </row>
    <row r="95" spans="5:5" x14ac:dyDescent="0.25">
      <c r="E95" s="1464"/>
    </row>
    <row r="96" spans="5:5" x14ac:dyDescent="0.25">
      <c r="E96" s="534"/>
    </row>
    <row r="97" spans="5:5" x14ac:dyDescent="0.25">
      <c r="E97" s="521"/>
    </row>
  </sheetData>
  <sheetProtection algorithmName="SHA-512" hashValue="Wx1ekMYxzP10YHyZCTYDN8K75gheNKxVYXOsE2PHCsidyTm8E0ee9HqERkHuOnn4ckpvz12JJ3cv7FVzbAzVEA==" saltValue="uPmKw31F1PoXBUW5Bt30aQ==" spinCount="100000" sheet="1" objects="1" scenarios="1" sort="0" autoFilter="0" pivotTables="0"/>
  <mergeCells count="48">
    <mergeCell ref="P33:Q33"/>
    <mergeCell ref="P34:Q34"/>
    <mergeCell ref="P11:Q11"/>
    <mergeCell ref="P16:Q16"/>
    <mergeCell ref="P17:Q17"/>
    <mergeCell ref="P50:Q50"/>
    <mergeCell ref="P51:Q51"/>
    <mergeCell ref="P40:Q40"/>
    <mergeCell ref="P41:Q41"/>
    <mergeCell ref="P42:Q42"/>
    <mergeCell ref="P43:Q43"/>
    <mergeCell ref="P48:Q48"/>
    <mergeCell ref="P49:Q49"/>
    <mergeCell ref="P35:Q35"/>
    <mergeCell ref="P32:Q32"/>
    <mergeCell ref="P5:P7"/>
    <mergeCell ref="Q5:Q7"/>
    <mergeCell ref="H6:K6"/>
    <mergeCell ref="L6:N6"/>
    <mergeCell ref="P8:Q8"/>
    <mergeCell ref="P9:Q9"/>
    <mergeCell ref="P25:Q25"/>
    <mergeCell ref="P18:Q18"/>
    <mergeCell ref="P19:Q19"/>
    <mergeCell ref="P24:Q24"/>
    <mergeCell ref="P26:Q26"/>
    <mergeCell ref="H5:O5"/>
    <mergeCell ref="P27:Q27"/>
    <mergeCell ref="P10:Q10"/>
    <mergeCell ref="A1:F1"/>
    <mergeCell ref="G1:Q1"/>
    <mergeCell ref="A2:Q2"/>
    <mergeCell ref="A3:Q3"/>
    <mergeCell ref="A4:Q4"/>
    <mergeCell ref="A5:A7"/>
    <mergeCell ref="C5:C7"/>
    <mergeCell ref="D5:D7"/>
    <mergeCell ref="F5:F7"/>
    <mergeCell ref="G5:G7"/>
    <mergeCell ref="B5:B7"/>
    <mergeCell ref="E5:E7"/>
    <mergeCell ref="B56:D56"/>
    <mergeCell ref="B8:B15"/>
    <mergeCell ref="B16:B23"/>
    <mergeCell ref="B24:B31"/>
    <mergeCell ref="B32:B39"/>
    <mergeCell ref="B40:B47"/>
    <mergeCell ref="B48:B55"/>
  </mergeCells>
  <pageMargins left="0.39370078740157483" right="0.39370078740157483" top="0.39370078740157483" bottom="0.39370078740157483" header="0.19685039370078741" footer="0.19685039370078741"/>
  <pageSetup paperSize="9" scale="75" fitToHeight="0" orientation="landscape" r:id="rId1"/>
  <headerFooter>
    <oddFooter>Strana &amp;P z &amp;N</oddFooter>
  </headerFooter>
  <drawing r:id="rId2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5">
    <tabColor rgb="FFFFFF00"/>
    <pageSetUpPr fitToPage="1"/>
  </sheetPr>
  <dimension ref="A1:I12"/>
  <sheetViews>
    <sheetView workbookViewId="0">
      <selection activeCell="A3" sqref="A3:I3"/>
    </sheetView>
  </sheetViews>
  <sheetFormatPr defaultColWidth="9.140625" defaultRowHeight="15" x14ac:dyDescent="0.25"/>
  <cols>
    <col min="1" max="1" width="5.7109375" style="1446" customWidth="1"/>
    <col min="2" max="2" width="42.7109375" style="17" customWidth="1"/>
    <col min="3" max="3" width="16.7109375" style="17" customWidth="1"/>
    <col min="4" max="4" width="24.7109375" style="17" customWidth="1"/>
    <col min="5" max="5" width="16.7109375" style="17" customWidth="1"/>
    <col min="6" max="6" width="24.7109375" style="17" customWidth="1"/>
    <col min="7" max="7" width="12.7109375" style="1446" customWidth="1"/>
    <col min="8" max="8" width="16.7109375" style="1446" customWidth="1"/>
    <col min="9" max="9" width="18.7109375" style="1446" customWidth="1"/>
    <col min="10" max="16384" width="9.140625" style="17"/>
  </cols>
  <sheetData>
    <row r="1" spans="1:9" ht="54" customHeight="1" x14ac:dyDescent="0.25">
      <c r="A1" s="1543"/>
      <c r="B1" s="1543"/>
      <c r="C1" s="1543"/>
      <c r="D1" s="1543"/>
      <c r="E1" s="1543"/>
      <c r="F1" s="1543"/>
      <c r="G1" s="1544" t="s">
        <v>2708</v>
      </c>
      <c r="H1" s="1544"/>
      <c r="I1" s="1544"/>
    </row>
    <row r="2" spans="1:9" ht="15.75" x14ac:dyDescent="0.25">
      <c r="A2" s="1852" t="s">
        <v>828</v>
      </c>
      <c r="B2" s="1852"/>
      <c r="C2" s="1852"/>
      <c r="D2" s="1852"/>
      <c r="E2" s="1852"/>
      <c r="F2" s="1852"/>
      <c r="G2" s="1852"/>
      <c r="H2" s="1852"/>
      <c r="I2" s="1852"/>
    </row>
    <row r="3" spans="1:9" ht="15.75" x14ac:dyDescent="0.25">
      <c r="A3" s="1852" t="s">
        <v>477</v>
      </c>
      <c r="B3" s="1852"/>
      <c r="C3" s="1852"/>
      <c r="D3" s="1852"/>
      <c r="E3" s="1852"/>
      <c r="F3" s="1852"/>
      <c r="G3" s="1852"/>
      <c r="H3" s="1852"/>
      <c r="I3" s="1852"/>
    </row>
    <row r="4" spans="1:9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</row>
    <row r="5" spans="1:9" ht="30" customHeight="1" thickBot="1" x14ac:dyDescent="0.3">
      <c r="A5" s="1816" t="s">
        <v>486</v>
      </c>
      <c r="B5" s="1819" t="s">
        <v>0</v>
      </c>
      <c r="C5" s="1850" t="s">
        <v>1310</v>
      </c>
      <c r="D5" s="1851"/>
      <c r="E5" s="1850" t="s">
        <v>1311</v>
      </c>
      <c r="F5" s="1851"/>
      <c r="G5" s="1816" t="s">
        <v>1312</v>
      </c>
      <c r="H5" s="1514" t="s">
        <v>4413</v>
      </c>
      <c r="I5" s="1816" t="s">
        <v>4414</v>
      </c>
    </row>
    <row r="6" spans="1:9" ht="30" customHeight="1" thickBot="1" x14ac:dyDescent="0.3">
      <c r="A6" s="1817"/>
      <c r="B6" s="1817"/>
      <c r="C6" s="1479" t="s">
        <v>1313</v>
      </c>
      <c r="D6" s="1479" t="s">
        <v>1314</v>
      </c>
      <c r="E6" s="1479" t="s">
        <v>1313</v>
      </c>
      <c r="F6" s="1479" t="s">
        <v>1314</v>
      </c>
      <c r="G6" s="1821"/>
      <c r="H6" s="1515"/>
      <c r="I6" s="1821"/>
    </row>
    <row r="7" spans="1:9" s="76" customFormat="1" x14ac:dyDescent="0.25">
      <c r="A7" s="1217" t="s">
        <v>487</v>
      </c>
      <c r="B7" s="794" t="s">
        <v>1682</v>
      </c>
      <c r="C7" s="1218" t="s">
        <v>1683</v>
      </c>
      <c r="D7" s="1218" t="s">
        <v>1684</v>
      </c>
      <c r="E7" s="1219"/>
      <c r="F7" s="1219"/>
      <c r="G7" s="1220">
        <v>1</v>
      </c>
      <c r="H7" s="1208"/>
      <c r="I7" s="1221">
        <f>G7*ROUND(H7, 2)</f>
        <v>0</v>
      </c>
    </row>
    <row r="8" spans="1:9" s="76" customFormat="1" ht="15.75" thickBot="1" x14ac:dyDescent="0.3">
      <c r="A8" s="1124" t="s">
        <v>488</v>
      </c>
      <c r="B8" s="331" t="s">
        <v>1685</v>
      </c>
      <c r="C8" s="1125"/>
      <c r="D8" s="1125"/>
      <c r="E8" s="1126"/>
      <c r="F8" s="1126"/>
      <c r="G8" s="1127">
        <v>1</v>
      </c>
      <c r="H8" s="911"/>
      <c r="I8" s="1128">
        <f>G8*ROUND(H8, 2)</f>
        <v>0</v>
      </c>
    </row>
    <row r="9" spans="1:9" s="76" customFormat="1" ht="15.75" thickBot="1" x14ac:dyDescent="0.3">
      <c r="A9" s="77"/>
      <c r="G9" s="77"/>
      <c r="H9" s="828" t="s">
        <v>76</v>
      </c>
      <c r="I9" s="829">
        <f>SUM(I7:I8)</f>
        <v>0</v>
      </c>
    </row>
    <row r="11" spans="1:9" ht="75" customHeight="1" x14ac:dyDescent="0.25">
      <c r="A11" s="1835" t="s">
        <v>1328</v>
      </c>
      <c r="B11" s="1836"/>
      <c r="C11" s="1836"/>
      <c r="D11" s="1836"/>
      <c r="E11" s="1836"/>
      <c r="F11" s="1836"/>
      <c r="G11" s="1836"/>
      <c r="H11" s="1836"/>
      <c r="I11" s="1836"/>
    </row>
    <row r="12" spans="1:9" x14ac:dyDescent="0.25">
      <c r="A12" s="292"/>
      <c r="B12" s="293"/>
    </row>
  </sheetData>
  <sheetProtection algorithmName="SHA-512" hashValue="zs4Qp2LV40c9fwZl1SfJeeL9BoquFQFVghOdYuielvshiYvQTyzCC9jCMbxF+Z3ediM4eU8hl/sz140GqQmppw==" saltValue="n3ZfeBi2RWYz3GrCHxIGqQ==" spinCount="100000" sheet="1" objects="1" scenarios="1" sort="0" autoFilter="0" pivotTables="0"/>
  <mergeCells count="13">
    <mergeCell ref="A2:I2"/>
    <mergeCell ref="A3:I3"/>
    <mergeCell ref="A4:I4"/>
    <mergeCell ref="G1:I1"/>
    <mergeCell ref="A1:F1"/>
    <mergeCell ref="H5:H6"/>
    <mergeCell ref="I5:I6"/>
    <mergeCell ref="A11:I11"/>
    <mergeCell ref="A5:A6"/>
    <mergeCell ref="B5:B6"/>
    <mergeCell ref="C5:D5"/>
    <mergeCell ref="E5:F5"/>
    <mergeCell ref="G5:G6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7" fitToHeight="0" orientation="landscape" horizontalDpi="4294967295" verticalDpi="4294967295" r:id="rId1"/>
  <headerFooter>
    <oddFooter>Strana &amp;P z &amp;N</oddFooter>
  </headerFooter>
  <drawing r:id="rId2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6">
    <tabColor rgb="FFFFFF00"/>
    <pageSetUpPr fitToPage="1"/>
  </sheetPr>
  <dimension ref="A1:J18"/>
  <sheetViews>
    <sheetView workbookViewId="0">
      <selection activeCell="A3" sqref="A3:I3"/>
    </sheetView>
  </sheetViews>
  <sheetFormatPr defaultColWidth="9.140625" defaultRowHeight="15" x14ac:dyDescent="0.25"/>
  <cols>
    <col min="1" max="1" width="5.7109375" style="1446" customWidth="1"/>
    <col min="2" max="2" width="42.7109375" style="17" customWidth="1"/>
    <col min="3" max="3" width="16.7109375" style="17" customWidth="1"/>
    <col min="4" max="4" width="24.7109375" style="17" customWidth="1"/>
    <col min="5" max="5" width="16.7109375" style="17" customWidth="1"/>
    <col min="6" max="6" width="24.7109375" style="17" customWidth="1"/>
    <col min="7" max="7" width="12.7109375" style="1446" customWidth="1"/>
    <col min="8" max="8" width="16.7109375" style="1446" customWidth="1"/>
    <col min="9" max="9" width="18.7109375" style="1446" customWidth="1"/>
    <col min="10" max="16384" width="9.140625" style="17"/>
  </cols>
  <sheetData>
    <row r="1" spans="1:10" ht="54" customHeight="1" x14ac:dyDescent="0.25">
      <c r="A1" s="1543"/>
      <c r="B1" s="1543"/>
      <c r="C1" s="1543"/>
      <c r="D1" s="1543"/>
      <c r="E1" s="1543"/>
      <c r="F1" s="1543"/>
      <c r="G1" s="1544" t="s">
        <v>2709</v>
      </c>
      <c r="H1" s="1544"/>
      <c r="I1" s="1544"/>
    </row>
    <row r="2" spans="1:10" ht="15.75" x14ac:dyDescent="0.25">
      <c r="A2" s="1853" t="s">
        <v>828</v>
      </c>
      <c r="B2" s="1853"/>
      <c r="C2" s="1853"/>
      <c r="D2" s="1853"/>
      <c r="E2" s="1853"/>
      <c r="F2" s="1853"/>
      <c r="G2" s="1853"/>
      <c r="H2" s="1853"/>
      <c r="I2" s="1853"/>
    </row>
    <row r="3" spans="1:10" ht="15.75" x14ac:dyDescent="0.25">
      <c r="A3" s="1853" t="s">
        <v>478</v>
      </c>
      <c r="B3" s="1853"/>
      <c r="C3" s="1853"/>
      <c r="D3" s="1853"/>
      <c r="E3" s="1853"/>
      <c r="F3" s="1853"/>
      <c r="G3" s="1853"/>
      <c r="H3" s="1853"/>
      <c r="I3" s="1853"/>
    </row>
    <row r="4" spans="1:10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</row>
    <row r="5" spans="1:10" ht="30" customHeight="1" thickBot="1" x14ac:dyDescent="0.3">
      <c r="A5" s="1514" t="s">
        <v>486</v>
      </c>
      <c r="B5" s="1541" t="s">
        <v>0</v>
      </c>
      <c r="C5" s="1837" t="s">
        <v>1310</v>
      </c>
      <c r="D5" s="1838"/>
      <c r="E5" s="1837" t="s">
        <v>1311</v>
      </c>
      <c r="F5" s="1838"/>
      <c r="G5" s="1514" t="s">
        <v>1312</v>
      </c>
      <c r="H5" s="1514" t="s">
        <v>4413</v>
      </c>
      <c r="I5" s="1514" t="s">
        <v>4414</v>
      </c>
    </row>
    <row r="6" spans="1:10" ht="30" customHeight="1" thickBot="1" x14ac:dyDescent="0.3">
      <c r="A6" s="1542"/>
      <c r="B6" s="1542"/>
      <c r="C6" s="1445" t="s">
        <v>1313</v>
      </c>
      <c r="D6" s="1445" t="s">
        <v>1314</v>
      </c>
      <c r="E6" s="1445" t="s">
        <v>1313</v>
      </c>
      <c r="F6" s="1445" t="s">
        <v>1314</v>
      </c>
      <c r="G6" s="1515"/>
      <c r="H6" s="1515"/>
      <c r="I6" s="1515"/>
    </row>
    <row r="7" spans="1:10" s="76" customFormat="1" x14ac:dyDescent="0.25">
      <c r="A7" s="1200" t="s">
        <v>487</v>
      </c>
      <c r="B7" s="1201" t="s">
        <v>1631</v>
      </c>
      <c r="C7" s="1211" t="s">
        <v>1632</v>
      </c>
      <c r="D7" s="1214" t="s">
        <v>1633</v>
      </c>
      <c r="E7" s="1215"/>
      <c r="F7" s="1215"/>
      <c r="G7" s="1207">
        <v>1</v>
      </c>
      <c r="H7" s="1208"/>
      <c r="I7" s="1213">
        <f t="shared" ref="I7:I14" si="0">G7*ROUND(H7, 2)</f>
        <v>0</v>
      </c>
      <c r="J7" s="412"/>
    </row>
    <row r="8" spans="1:10" s="76" customFormat="1" x14ac:dyDescent="0.25">
      <c r="A8" s="1119" t="s">
        <v>488</v>
      </c>
      <c r="B8" s="489" t="s">
        <v>3499</v>
      </c>
      <c r="C8" s="490"/>
      <c r="D8" s="491"/>
      <c r="E8" s="664"/>
      <c r="F8" s="664"/>
      <c r="G8" s="441">
        <v>1</v>
      </c>
      <c r="H8" s="2"/>
      <c r="I8" s="1112">
        <f t="shared" si="0"/>
        <v>0</v>
      </c>
      <c r="J8" s="412"/>
    </row>
    <row r="9" spans="1:10" s="76" customFormat="1" x14ac:dyDescent="0.25">
      <c r="A9" s="1100" t="s">
        <v>489</v>
      </c>
      <c r="B9" s="46" t="s">
        <v>1634</v>
      </c>
      <c r="C9" s="267" t="s">
        <v>1632</v>
      </c>
      <c r="D9" s="286" t="s">
        <v>1635</v>
      </c>
      <c r="E9" s="598"/>
      <c r="F9" s="598"/>
      <c r="G9" s="266">
        <v>1</v>
      </c>
      <c r="H9" s="2"/>
      <c r="I9" s="1112">
        <f t="shared" si="0"/>
        <v>0</v>
      </c>
      <c r="J9" s="412"/>
    </row>
    <row r="10" spans="1:10" s="76" customFormat="1" ht="25.5" x14ac:dyDescent="0.25">
      <c r="A10" s="1100" t="s">
        <v>490</v>
      </c>
      <c r="B10" s="46" t="s">
        <v>1636</v>
      </c>
      <c r="C10" s="267" t="s">
        <v>1632</v>
      </c>
      <c r="D10" s="287" t="s">
        <v>1637</v>
      </c>
      <c r="E10" s="665"/>
      <c r="F10" s="665"/>
      <c r="G10" s="266">
        <v>1</v>
      </c>
      <c r="H10" s="2"/>
      <c r="I10" s="1112">
        <f t="shared" si="0"/>
        <v>0</v>
      </c>
      <c r="J10" s="412"/>
    </row>
    <row r="11" spans="1:10" s="76" customFormat="1" x14ac:dyDescent="0.25">
      <c r="A11" s="1100" t="s">
        <v>491</v>
      </c>
      <c r="B11" s="46" t="s">
        <v>1638</v>
      </c>
      <c r="C11" s="267" t="s">
        <v>1632</v>
      </c>
      <c r="D11" s="46" t="s">
        <v>1639</v>
      </c>
      <c r="E11" s="588"/>
      <c r="F11" s="588"/>
      <c r="G11" s="266">
        <v>1</v>
      </c>
      <c r="H11" s="2"/>
      <c r="I11" s="1112">
        <f t="shared" si="0"/>
        <v>0</v>
      </c>
      <c r="J11" s="412"/>
    </row>
    <row r="12" spans="1:10" s="76" customFormat="1" x14ac:dyDescent="0.25">
      <c r="A12" s="1100" t="s">
        <v>492</v>
      </c>
      <c r="B12" s="46" t="s">
        <v>1640</v>
      </c>
      <c r="C12" s="267" t="s">
        <v>1632</v>
      </c>
      <c r="D12" s="46" t="s">
        <v>1641</v>
      </c>
      <c r="E12" s="588"/>
      <c r="F12" s="588"/>
      <c r="G12" s="266">
        <v>1</v>
      </c>
      <c r="H12" s="2"/>
      <c r="I12" s="1112">
        <f t="shared" si="0"/>
        <v>0</v>
      </c>
      <c r="J12" s="412"/>
    </row>
    <row r="13" spans="1:10" s="76" customFormat="1" ht="38.25" x14ac:dyDescent="0.25">
      <c r="A13" s="1100" t="s">
        <v>493</v>
      </c>
      <c r="B13" s="288" t="s">
        <v>1642</v>
      </c>
      <c r="C13" s="267" t="s">
        <v>1643</v>
      </c>
      <c r="D13" s="288" t="s">
        <v>1644</v>
      </c>
      <c r="E13" s="666"/>
      <c r="F13" s="666"/>
      <c r="G13" s="266">
        <v>10</v>
      </c>
      <c r="H13" s="2"/>
      <c r="I13" s="1112">
        <f t="shared" si="0"/>
        <v>0</v>
      </c>
      <c r="J13" s="412"/>
    </row>
    <row r="14" spans="1:10" s="76" customFormat="1" ht="26.25" thickBot="1" x14ac:dyDescent="0.3">
      <c r="A14" s="874" t="s">
        <v>494</v>
      </c>
      <c r="B14" s="1129" t="s">
        <v>1645</v>
      </c>
      <c r="C14" s="315" t="s">
        <v>1632</v>
      </c>
      <c r="D14" s="1129" t="s">
        <v>1646</v>
      </c>
      <c r="E14" s="1130"/>
      <c r="F14" s="1130"/>
      <c r="G14" s="486">
        <v>5</v>
      </c>
      <c r="H14" s="911"/>
      <c r="I14" s="1116">
        <f t="shared" si="0"/>
        <v>0</v>
      </c>
      <c r="J14" s="412"/>
    </row>
    <row r="15" spans="1:10" s="76" customFormat="1" ht="15.75" thickBot="1" x14ac:dyDescent="0.3">
      <c r="A15" s="77"/>
      <c r="G15" s="77"/>
      <c r="H15" s="807" t="s">
        <v>76</v>
      </c>
      <c r="I15" s="808">
        <f>SUM(I7:I14)</f>
        <v>0</v>
      </c>
      <c r="J15" s="412"/>
    </row>
    <row r="17" spans="1:9" ht="75" customHeight="1" x14ac:dyDescent="0.25">
      <c r="A17" s="1835" t="s">
        <v>1328</v>
      </c>
      <c r="B17" s="1836"/>
      <c r="C17" s="1836"/>
      <c r="D17" s="1836"/>
      <c r="E17" s="1836"/>
      <c r="F17" s="1836"/>
      <c r="G17" s="1836"/>
      <c r="H17" s="1836"/>
      <c r="I17" s="1836"/>
    </row>
    <row r="18" spans="1:9" x14ac:dyDescent="0.25">
      <c r="A18" s="64"/>
      <c r="B18" s="18"/>
    </row>
  </sheetData>
  <sheetProtection algorithmName="SHA-512" hashValue="+Q6jcprnf6M5B3zdITnF7Gkfb1vd/WpvcE5hvSmB7j4gqWxVsdM6VDzgyvvhGAIQHyOZ1t0FHeGx0HmCXPR/Sg==" saltValue="hVPvnqWKlv8puSjrWGwrQA==" spinCount="100000" sheet="1" objects="1" scenarios="1" sort="0" autoFilter="0" pivotTables="0"/>
  <mergeCells count="13">
    <mergeCell ref="A2:I2"/>
    <mergeCell ref="A3:I3"/>
    <mergeCell ref="A4:I4"/>
    <mergeCell ref="G1:I1"/>
    <mergeCell ref="A1:F1"/>
    <mergeCell ref="H5:H6"/>
    <mergeCell ref="I5:I6"/>
    <mergeCell ref="A17:I17"/>
    <mergeCell ref="A5:A6"/>
    <mergeCell ref="B5:B6"/>
    <mergeCell ref="C5:D5"/>
    <mergeCell ref="E5:F5"/>
    <mergeCell ref="G5:G6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7" fitToHeight="0" orientation="landscape" horizontalDpi="4294967295" verticalDpi="4294967295" r:id="rId1"/>
  <headerFooter>
    <oddFooter>Strana &amp;P z &amp;N</oddFooter>
  </headerFooter>
  <drawing r:id="rId2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7">
    <tabColor rgb="FFFFFF00"/>
    <pageSetUpPr fitToPage="1"/>
  </sheetPr>
  <dimension ref="A1:J18"/>
  <sheetViews>
    <sheetView workbookViewId="0">
      <selection activeCell="A3" sqref="A3:I3"/>
    </sheetView>
  </sheetViews>
  <sheetFormatPr defaultColWidth="9.140625" defaultRowHeight="15" x14ac:dyDescent="0.25"/>
  <cols>
    <col min="1" max="1" width="5.7109375" style="1446" customWidth="1"/>
    <col min="2" max="2" width="42.7109375" style="17" customWidth="1"/>
    <col min="3" max="3" width="16.7109375" style="17" customWidth="1"/>
    <col min="4" max="4" width="24.7109375" style="17" customWidth="1"/>
    <col min="5" max="5" width="16.7109375" style="17" customWidth="1"/>
    <col min="6" max="6" width="24.7109375" style="17" customWidth="1"/>
    <col min="7" max="7" width="12.7109375" style="1446" customWidth="1"/>
    <col min="8" max="8" width="16.7109375" style="1446" customWidth="1"/>
    <col min="9" max="9" width="18.7109375" style="1446" customWidth="1"/>
    <col min="10" max="16384" width="9.140625" style="17"/>
  </cols>
  <sheetData>
    <row r="1" spans="1:10" ht="54" customHeight="1" x14ac:dyDescent="0.25">
      <c r="A1" s="1543"/>
      <c r="B1" s="1543"/>
      <c r="C1" s="1543"/>
      <c r="D1" s="1543"/>
      <c r="E1" s="1543"/>
      <c r="F1" s="1543"/>
      <c r="G1" s="1544" t="s">
        <v>2710</v>
      </c>
      <c r="H1" s="1544"/>
      <c r="I1" s="1544"/>
    </row>
    <row r="2" spans="1:10" ht="15.75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</row>
    <row r="3" spans="1:10" ht="15.75" x14ac:dyDescent="0.25">
      <c r="A3" s="1540" t="s">
        <v>479</v>
      </c>
      <c r="B3" s="1540"/>
      <c r="C3" s="1540"/>
      <c r="D3" s="1540"/>
      <c r="E3" s="1540"/>
      <c r="F3" s="1540"/>
      <c r="G3" s="1540"/>
      <c r="H3" s="1540"/>
      <c r="I3" s="1540"/>
    </row>
    <row r="4" spans="1:10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</row>
    <row r="5" spans="1:10" ht="30" customHeight="1" thickBot="1" x14ac:dyDescent="0.3">
      <c r="A5" s="1514" t="s">
        <v>486</v>
      </c>
      <c r="B5" s="1541" t="s">
        <v>0</v>
      </c>
      <c r="C5" s="1837" t="s">
        <v>1310</v>
      </c>
      <c r="D5" s="1838"/>
      <c r="E5" s="1837" t="s">
        <v>1311</v>
      </c>
      <c r="F5" s="1838"/>
      <c r="G5" s="1514" t="s">
        <v>1312</v>
      </c>
      <c r="H5" s="1514" t="s">
        <v>4413</v>
      </c>
      <c r="I5" s="1514" t="s">
        <v>4414</v>
      </c>
    </row>
    <row r="6" spans="1:10" ht="30" customHeight="1" thickBot="1" x14ac:dyDescent="0.3">
      <c r="A6" s="1542"/>
      <c r="B6" s="1542"/>
      <c r="C6" s="1445" t="s">
        <v>1313</v>
      </c>
      <c r="D6" s="1445" t="s">
        <v>1314</v>
      </c>
      <c r="E6" s="1445" t="s">
        <v>1313</v>
      </c>
      <c r="F6" s="1445" t="s">
        <v>1314</v>
      </c>
      <c r="G6" s="1515"/>
      <c r="H6" s="1515"/>
      <c r="I6" s="1515"/>
    </row>
    <row r="7" spans="1:10" s="76" customFormat="1" ht="25.5" x14ac:dyDescent="0.25">
      <c r="A7" s="1200" t="s">
        <v>487</v>
      </c>
      <c r="B7" s="1201" t="s">
        <v>1686</v>
      </c>
      <c r="C7" s="1211" t="s">
        <v>1531</v>
      </c>
      <c r="D7" s="1211" t="s">
        <v>1687</v>
      </c>
      <c r="E7" s="1212"/>
      <c r="F7" s="1212"/>
      <c r="G7" s="1207">
        <v>2</v>
      </c>
      <c r="H7" s="1208"/>
      <c r="I7" s="1213">
        <f t="shared" ref="I7:I14" si="0">G7*ROUND(H7, 2)</f>
        <v>0</v>
      </c>
      <c r="J7" s="412"/>
    </row>
    <row r="8" spans="1:10" s="76" customFormat="1" x14ac:dyDescent="0.25">
      <c r="A8" s="1100" t="s">
        <v>488</v>
      </c>
      <c r="B8" s="46" t="s">
        <v>1688</v>
      </c>
      <c r="C8" s="269" t="s">
        <v>1531</v>
      </c>
      <c r="D8" s="267" t="s">
        <v>1689</v>
      </c>
      <c r="E8" s="592"/>
      <c r="F8" s="592"/>
      <c r="G8" s="266">
        <v>1</v>
      </c>
      <c r="H8" s="2"/>
      <c r="I8" s="1112">
        <f t="shared" si="0"/>
        <v>0</v>
      </c>
      <c r="J8" s="412"/>
    </row>
    <row r="9" spans="1:10" s="76" customFormat="1" x14ac:dyDescent="0.25">
      <c r="A9" s="858" t="s">
        <v>489</v>
      </c>
      <c r="B9" s="41" t="s">
        <v>1690</v>
      </c>
      <c r="C9" s="274" t="s">
        <v>1531</v>
      </c>
      <c r="D9" s="294"/>
      <c r="E9" s="662"/>
      <c r="F9" s="662"/>
      <c r="G9" s="266">
        <v>2</v>
      </c>
      <c r="H9" s="2"/>
      <c r="I9" s="1112">
        <f t="shared" si="0"/>
        <v>0</v>
      </c>
      <c r="J9" s="412"/>
    </row>
    <row r="10" spans="1:10" s="76" customFormat="1" x14ac:dyDescent="0.25">
      <c r="A10" s="858" t="s">
        <v>490</v>
      </c>
      <c r="B10" s="41" t="s">
        <v>1691</v>
      </c>
      <c r="C10" s="274" t="s">
        <v>1531</v>
      </c>
      <c r="D10" s="294"/>
      <c r="E10" s="662"/>
      <c r="F10" s="662"/>
      <c r="G10" s="266">
        <v>2</v>
      </c>
      <c r="H10" s="2"/>
      <c r="I10" s="1112">
        <f t="shared" si="0"/>
        <v>0</v>
      </c>
      <c r="J10" s="412"/>
    </row>
    <row r="11" spans="1:10" s="76" customFormat="1" x14ac:dyDescent="0.25">
      <c r="A11" s="858" t="s">
        <v>491</v>
      </c>
      <c r="B11" s="41" t="s">
        <v>1692</v>
      </c>
      <c r="C11" s="274" t="s">
        <v>1693</v>
      </c>
      <c r="D11" s="294"/>
      <c r="E11" s="662"/>
      <c r="F11" s="662"/>
      <c r="G11" s="266">
        <v>2</v>
      </c>
      <c r="H11" s="2"/>
      <c r="I11" s="1112">
        <f t="shared" si="0"/>
        <v>0</v>
      </c>
      <c r="J11" s="412"/>
    </row>
    <row r="12" spans="1:10" s="76" customFormat="1" x14ac:dyDescent="0.25">
      <c r="A12" s="858" t="s">
        <v>492</v>
      </c>
      <c r="B12" s="41" t="s">
        <v>1694</v>
      </c>
      <c r="C12" s="274" t="s">
        <v>1531</v>
      </c>
      <c r="D12" s="294"/>
      <c r="E12" s="662"/>
      <c r="F12" s="662"/>
      <c r="G12" s="266">
        <v>6</v>
      </c>
      <c r="H12" s="2"/>
      <c r="I12" s="1112">
        <f t="shared" si="0"/>
        <v>0</v>
      </c>
      <c r="J12" s="412"/>
    </row>
    <row r="13" spans="1:10" s="76" customFormat="1" x14ac:dyDescent="0.25">
      <c r="A13" s="860" t="s">
        <v>493</v>
      </c>
      <c r="B13" s="295" t="s">
        <v>1695</v>
      </c>
      <c r="C13" s="280" t="s">
        <v>1531</v>
      </c>
      <c r="D13" s="296"/>
      <c r="E13" s="663"/>
      <c r="F13" s="663"/>
      <c r="G13" s="271">
        <v>24</v>
      </c>
      <c r="H13" s="2"/>
      <c r="I13" s="1113">
        <f t="shared" si="0"/>
        <v>0</v>
      </c>
      <c r="J13" s="412"/>
    </row>
    <row r="14" spans="1:10" s="76" customFormat="1" ht="26.25" thickBot="1" x14ac:dyDescent="0.3">
      <c r="A14" s="874" t="s">
        <v>494</v>
      </c>
      <c r="B14" s="1131" t="s">
        <v>1696</v>
      </c>
      <c r="C14" s="331" t="s">
        <v>1531</v>
      </c>
      <c r="D14" s="1132"/>
      <c r="E14" s="1133"/>
      <c r="F14" s="1133"/>
      <c r="G14" s="486">
        <v>1</v>
      </c>
      <c r="H14" s="911"/>
      <c r="I14" s="1116">
        <f t="shared" si="0"/>
        <v>0</v>
      </c>
      <c r="J14" s="412"/>
    </row>
    <row r="15" spans="1:10" s="76" customFormat="1" ht="15.75" thickBot="1" x14ac:dyDescent="0.3">
      <c r="A15" s="77"/>
      <c r="G15" s="77"/>
      <c r="H15" s="807" t="s">
        <v>76</v>
      </c>
      <c r="I15" s="808">
        <f>SUM(I7:I14)</f>
        <v>0</v>
      </c>
      <c r="J15" s="412"/>
    </row>
    <row r="17" spans="1:9" ht="75" customHeight="1" x14ac:dyDescent="0.25">
      <c r="A17" s="1835" t="s">
        <v>1328</v>
      </c>
      <c r="B17" s="1836"/>
      <c r="C17" s="1836"/>
      <c r="D17" s="1836"/>
      <c r="E17" s="1836"/>
      <c r="F17" s="1836"/>
      <c r="G17" s="1836"/>
      <c r="H17" s="1836"/>
      <c r="I17" s="1836"/>
    </row>
    <row r="18" spans="1:9" x14ac:dyDescent="0.25">
      <c r="A18" s="64"/>
      <c r="B18" s="18"/>
    </row>
  </sheetData>
  <sheetProtection algorithmName="SHA-512" hashValue="W6uEA9SCjutQfiL2uSGT89nUtZ7zpM74cWth0C+pXPLXL4U+hndQATxuwxo4DpBkk4Mv4ttYba0FpHF18y3BKw==" saltValue="EpFtMooxlrCFe8TCgxMUHA==" spinCount="100000" sheet="1" objects="1" scenarios="1" sort="0" autoFilter="0" pivotTables="0"/>
  <mergeCells count="13">
    <mergeCell ref="A2:I2"/>
    <mergeCell ref="A3:I3"/>
    <mergeCell ref="A4:I4"/>
    <mergeCell ref="G1:I1"/>
    <mergeCell ref="A1:F1"/>
    <mergeCell ref="H5:H6"/>
    <mergeCell ref="I5:I6"/>
    <mergeCell ref="A17:I17"/>
    <mergeCell ref="A5:A6"/>
    <mergeCell ref="B5:B6"/>
    <mergeCell ref="C5:D5"/>
    <mergeCell ref="E5:F5"/>
    <mergeCell ref="G5:G6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7" fitToHeight="0" orientation="landscape" horizontalDpi="4294967295" verticalDpi="4294967295" r:id="rId1"/>
  <headerFooter>
    <oddFooter>Strana &amp;P z &amp;N</oddFooter>
  </headerFooter>
  <drawing r:id="rId2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8">
    <tabColor rgb="FFFFFF00"/>
    <pageSetUpPr fitToPage="1"/>
  </sheetPr>
  <dimension ref="A1:I74"/>
  <sheetViews>
    <sheetView workbookViewId="0">
      <selection activeCell="A3" sqref="A3:I3"/>
    </sheetView>
  </sheetViews>
  <sheetFormatPr defaultColWidth="9.140625" defaultRowHeight="15" x14ac:dyDescent="0.25"/>
  <cols>
    <col min="1" max="1" width="5.7109375" style="1436" customWidth="1"/>
    <col min="2" max="2" width="42.7109375" style="538" customWidth="1"/>
    <col min="3" max="3" width="16.7109375" style="538" customWidth="1"/>
    <col min="4" max="4" width="24.7109375" style="538" customWidth="1"/>
    <col min="5" max="5" width="16.7109375" style="538" customWidth="1"/>
    <col min="6" max="6" width="24.7109375" style="538" customWidth="1"/>
    <col min="7" max="7" width="12.7109375" style="1436" customWidth="1"/>
    <col min="8" max="8" width="16.7109375" style="1436" customWidth="1"/>
    <col min="9" max="9" width="18.7109375" style="1436" customWidth="1"/>
    <col min="10" max="10" width="9.42578125" style="538" bestFit="1" customWidth="1"/>
    <col min="11" max="16384" width="9.140625" style="538"/>
  </cols>
  <sheetData>
    <row r="1" spans="1:9" ht="54" customHeight="1" x14ac:dyDescent="0.25">
      <c r="A1" s="1494"/>
      <c r="B1" s="1494"/>
      <c r="C1" s="1494"/>
      <c r="D1" s="1494"/>
      <c r="E1" s="1494"/>
      <c r="F1" s="1494"/>
      <c r="G1" s="1496" t="s">
        <v>2711</v>
      </c>
      <c r="H1" s="1496"/>
      <c r="I1" s="1496"/>
    </row>
    <row r="2" spans="1:9" ht="15.75" x14ac:dyDescent="0.25">
      <c r="A2" s="1497" t="s">
        <v>828</v>
      </c>
      <c r="B2" s="1497"/>
      <c r="C2" s="1497"/>
      <c r="D2" s="1497"/>
      <c r="E2" s="1497"/>
      <c r="F2" s="1497"/>
      <c r="G2" s="1497"/>
      <c r="H2" s="1497"/>
      <c r="I2" s="1497"/>
    </row>
    <row r="3" spans="1:9" ht="15.75" x14ac:dyDescent="0.25">
      <c r="A3" s="1497" t="s">
        <v>480</v>
      </c>
      <c r="B3" s="1497"/>
      <c r="C3" s="1497"/>
      <c r="D3" s="1497"/>
      <c r="E3" s="1497"/>
      <c r="F3" s="1497"/>
      <c r="G3" s="1497"/>
      <c r="H3" s="1497"/>
      <c r="I3" s="1497"/>
    </row>
    <row r="4" spans="1:9" ht="15.75" thickBot="1" x14ac:dyDescent="0.3">
      <c r="A4" s="1498"/>
      <c r="B4" s="1498"/>
      <c r="C4" s="1498"/>
      <c r="D4" s="1498"/>
      <c r="E4" s="1498"/>
      <c r="F4" s="1498"/>
      <c r="G4" s="1498"/>
      <c r="H4" s="1498"/>
      <c r="I4" s="1498"/>
    </row>
    <row r="5" spans="1:9" ht="30" customHeight="1" thickBot="1" x14ac:dyDescent="0.3">
      <c r="A5" s="1489" t="s">
        <v>486</v>
      </c>
      <c r="B5" s="1491" t="s">
        <v>0</v>
      </c>
      <c r="C5" s="1856" t="s">
        <v>1310</v>
      </c>
      <c r="D5" s="1857"/>
      <c r="E5" s="1856" t="s">
        <v>1311</v>
      </c>
      <c r="F5" s="1857"/>
      <c r="G5" s="1489" t="s">
        <v>1312</v>
      </c>
      <c r="H5" s="1489" t="s">
        <v>4413</v>
      </c>
      <c r="I5" s="1489" t="s">
        <v>4414</v>
      </c>
    </row>
    <row r="6" spans="1:9" ht="30" customHeight="1" thickBot="1" x14ac:dyDescent="0.3">
      <c r="A6" s="1490"/>
      <c r="B6" s="1490"/>
      <c r="C6" s="1435" t="s">
        <v>1313</v>
      </c>
      <c r="D6" s="1435" t="s">
        <v>1314</v>
      </c>
      <c r="E6" s="1435" t="s">
        <v>1313</v>
      </c>
      <c r="F6" s="1435" t="s">
        <v>1314</v>
      </c>
      <c r="G6" s="1499"/>
      <c r="H6" s="1499"/>
      <c r="I6" s="1499"/>
    </row>
    <row r="7" spans="1:9" s="539" customFormat="1" x14ac:dyDescent="0.25">
      <c r="A7" s="1222" t="s">
        <v>487</v>
      </c>
      <c r="B7" s="1223" t="s">
        <v>1697</v>
      </c>
      <c r="C7" s="1224" t="s">
        <v>1316</v>
      </c>
      <c r="D7" s="1223" t="s">
        <v>1698</v>
      </c>
      <c r="E7" s="1225"/>
      <c r="F7" s="1225"/>
      <c r="G7" s="1226">
        <v>2</v>
      </c>
      <c r="H7" s="1208"/>
      <c r="I7" s="1209">
        <f t="shared" ref="I7:I69" si="0">G7*ROUND(H7, 2)</f>
        <v>0</v>
      </c>
    </row>
    <row r="8" spans="1:9" s="539" customFormat="1" x14ac:dyDescent="0.25">
      <c r="A8" s="879" t="s">
        <v>488</v>
      </c>
      <c r="B8" s="647" t="s">
        <v>1699</v>
      </c>
      <c r="C8" s="648" t="s">
        <v>1316</v>
      </c>
      <c r="D8" s="647" t="s">
        <v>1700</v>
      </c>
      <c r="E8" s="655"/>
      <c r="F8" s="655"/>
      <c r="G8" s="791">
        <v>1</v>
      </c>
      <c r="H8" s="2"/>
      <c r="I8" s="1104">
        <f t="shared" si="0"/>
        <v>0</v>
      </c>
    </row>
    <row r="9" spans="1:9" s="539" customFormat="1" x14ac:dyDescent="0.25">
      <c r="A9" s="879" t="s">
        <v>489</v>
      </c>
      <c r="B9" s="647" t="s">
        <v>1701</v>
      </c>
      <c r="C9" s="648" t="s">
        <v>1316</v>
      </c>
      <c r="D9" s="647" t="s">
        <v>1702</v>
      </c>
      <c r="E9" s="655"/>
      <c r="F9" s="655"/>
      <c r="G9" s="791">
        <v>1</v>
      </c>
      <c r="H9" s="2"/>
      <c r="I9" s="1104">
        <f t="shared" si="0"/>
        <v>0</v>
      </c>
    </row>
    <row r="10" spans="1:9" s="539" customFormat="1" x14ac:dyDescent="0.25">
      <c r="A10" s="879" t="s">
        <v>490</v>
      </c>
      <c r="B10" s="647" t="s">
        <v>1703</v>
      </c>
      <c r="C10" s="648" t="s">
        <v>1316</v>
      </c>
      <c r="D10" s="647" t="s">
        <v>1704</v>
      </c>
      <c r="E10" s="655"/>
      <c r="F10" s="655"/>
      <c r="G10" s="791">
        <v>2</v>
      </c>
      <c r="H10" s="2"/>
      <c r="I10" s="1104">
        <f t="shared" si="0"/>
        <v>0</v>
      </c>
    </row>
    <row r="11" spans="1:9" s="539" customFormat="1" x14ac:dyDescent="0.25">
      <c r="A11" s="879" t="s">
        <v>491</v>
      </c>
      <c r="B11" s="647" t="s">
        <v>1705</v>
      </c>
      <c r="C11" s="648" t="s">
        <v>1316</v>
      </c>
      <c r="D11" s="647" t="s">
        <v>1706</v>
      </c>
      <c r="E11" s="655"/>
      <c r="F11" s="655"/>
      <c r="G11" s="791">
        <v>1</v>
      </c>
      <c r="H11" s="2"/>
      <c r="I11" s="1104">
        <f t="shared" si="0"/>
        <v>0</v>
      </c>
    </row>
    <row r="12" spans="1:9" s="539" customFormat="1" x14ac:dyDescent="0.25">
      <c r="A12" s="879" t="s">
        <v>492</v>
      </c>
      <c r="B12" s="647" t="s">
        <v>1707</v>
      </c>
      <c r="C12" s="648" t="s">
        <v>1316</v>
      </c>
      <c r="D12" s="647" t="s">
        <v>1708</v>
      </c>
      <c r="E12" s="655"/>
      <c r="F12" s="655"/>
      <c r="G12" s="791">
        <v>1</v>
      </c>
      <c r="H12" s="2"/>
      <c r="I12" s="1104">
        <f t="shared" si="0"/>
        <v>0</v>
      </c>
    </row>
    <row r="13" spans="1:9" s="539" customFormat="1" x14ac:dyDescent="0.25">
      <c r="A13" s="879" t="s">
        <v>493</v>
      </c>
      <c r="B13" s="648" t="s">
        <v>1709</v>
      </c>
      <c r="C13" s="648" t="s">
        <v>1316</v>
      </c>
      <c r="D13" s="648" t="s">
        <v>1710</v>
      </c>
      <c r="E13" s="656"/>
      <c r="F13" s="656"/>
      <c r="G13" s="791">
        <v>2</v>
      </c>
      <c r="H13" s="2"/>
      <c r="I13" s="1104">
        <f t="shared" si="0"/>
        <v>0</v>
      </c>
    </row>
    <row r="14" spans="1:9" s="539" customFormat="1" x14ac:dyDescent="0.25">
      <c r="A14" s="879" t="s">
        <v>494</v>
      </c>
      <c r="B14" s="648" t="s">
        <v>1711</v>
      </c>
      <c r="C14" s="648" t="s">
        <v>1316</v>
      </c>
      <c r="D14" s="648" t="s">
        <v>1712</v>
      </c>
      <c r="E14" s="656"/>
      <c r="F14" s="656"/>
      <c r="G14" s="791">
        <v>4</v>
      </c>
      <c r="H14" s="2"/>
      <c r="I14" s="1104">
        <f t="shared" si="0"/>
        <v>0</v>
      </c>
    </row>
    <row r="15" spans="1:9" s="539" customFormat="1" x14ac:dyDescent="0.25">
      <c r="A15" s="879" t="s">
        <v>495</v>
      </c>
      <c r="B15" s="648" t="s">
        <v>1713</v>
      </c>
      <c r="C15" s="648" t="s">
        <v>1316</v>
      </c>
      <c r="D15" s="648" t="s">
        <v>1714</v>
      </c>
      <c r="E15" s="656"/>
      <c r="F15" s="656"/>
      <c r="G15" s="791">
        <v>4</v>
      </c>
      <c r="H15" s="2"/>
      <c r="I15" s="1104">
        <f t="shared" si="0"/>
        <v>0</v>
      </c>
    </row>
    <row r="16" spans="1:9" s="539" customFormat="1" x14ac:dyDescent="0.25">
      <c r="A16" s="879" t="s">
        <v>496</v>
      </c>
      <c r="B16" s="648" t="s">
        <v>1715</v>
      </c>
      <c r="C16" s="648" t="s">
        <v>1316</v>
      </c>
      <c r="D16" s="648" t="s">
        <v>1716</v>
      </c>
      <c r="E16" s="656"/>
      <c r="F16" s="656"/>
      <c r="G16" s="791">
        <v>1</v>
      </c>
      <c r="H16" s="2"/>
      <c r="I16" s="1104">
        <f t="shared" si="0"/>
        <v>0</v>
      </c>
    </row>
    <row r="17" spans="1:9" s="539" customFormat="1" x14ac:dyDescent="0.25">
      <c r="A17" s="879" t="s">
        <v>497</v>
      </c>
      <c r="B17" s="648" t="s">
        <v>1717</v>
      </c>
      <c r="C17" s="648" t="s">
        <v>1316</v>
      </c>
      <c r="D17" s="648" t="s">
        <v>1718</v>
      </c>
      <c r="E17" s="656"/>
      <c r="F17" s="656"/>
      <c r="G17" s="791">
        <v>2</v>
      </c>
      <c r="H17" s="2"/>
      <c r="I17" s="1104">
        <f t="shared" si="0"/>
        <v>0</v>
      </c>
    </row>
    <row r="18" spans="1:9" s="539" customFormat="1" x14ac:dyDescent="0.25">
      <c r="A18" s="879" t="s">
        <v>498</v>
      </c>
      <c r="B18" s="648" t="s">
        <v>1719</v>
      </c>
      <c r="C18" s="648" t="s">
        <v>1316</v>
      </c>
      <c r="D18" s="648" t="s">
        <v>1720</v>
      </c>
      <c r="E18" s="656"/>
      <c r="F18" s="656"/>
      <c r="G18" s="791">
        <v>1</v>
      </c>
      <c r="H18" s="2"/>
      <c r="I18" s="1104">
        <f t="shared" si="0"/>
        <v>0</v>
      </c>
    </row>
    <row r="19" spans="1:9" s="539" customFormat="1" x14ac:dyDescent="0.25">
      <c r="A19" s="879" t="s">
        <v>499</v>
      </c>
      <c r="B19" s="648" t="s">
        <v>1721</v>
      </c>
      <c r="C19" s="648" t="s">
        <v>1316</v>
      </c>
      <c r="D19" s="648" t="s">
        <v>1722</v>
      </c>
      <c r="E19" s="656"/>
      <c r="F19" s="656"/>
      <c r="G19" s="791">
        <v>2</v>
      </c>
      <c r="H19" s="2"/>
      <c r="I19" s="1104">
        <f t="shared" si="0"/>
        <v>0</v>
      </c>
    </row>
    <row r="20" spans="1:9" s="539" customFormat="1" x14ac:dyDescent="0.25">
      <c r="A20" s="879" t="s">
        <v>500</v>
      </c>
      <c r="B20" s="648" t="s">
        <v>1723</v>
      </c>
      <c r="C20" s="648" t="s">
        <v>1316</v>
      </c>
      <c r="D20" s="648" t="s">
        <v>1724</v>
      </c>
      <c r="E20" s="656"/>
      <c r="F20" s="656"/>
      <c r="G20" s="791">
        <v>2</v>
      </c>
      <c r="H20" s="2"/>
      <c r="I20" s="1104">
        <f t="shared" si="0"/>
        <v>0</v>
      </c>
    </row>
    <row r="21" spans="1:9" s="539" customFormat="1" x14ac:dyDescent="0.25">
      <c r="A21" s="879" t="s">
        <v>501</v>
      </c>
      <c r="B21" s="648" t="s">
        <v>1725</v>
      </c>
      <c r="C21" s="648" t="s">
        <v>1316</v>
      </c>
      <c r="D21" s="648" t="s">
        <v>1726</v>
      </c>
      <c r="E21" s="656"/>
      <c r="F21" s="656"/>
      <c r="G21" s="791">
        <v>1</v>
      </c>
      <c r="H21" s="2"/>
      <c r="I21" s="1104">
        <f t="shared" si="0"/>
        <v>0</v>
      </c>
    </row>
    <row r="22" spans="1:9" s="539" customFormat="1" x14ac:dyDescent="0.25">
      <c r="A22" s="879" t="s">
        <v>502</v>
      </c>
      <c r="B22" s="648" t="s">
        <v>1727</v>
      </c>
      <c r="C22" s="648" t="s">
        <v>1316</v>
      </c>
      <c r="D22" s="648" t="s">
        <v>1728</v>
      </c>
      <c r="E22" s="656"/>
      <c r="F22" s="656"/>
      <c r="G22" s="791">
        <v>1</v>
      </c>
      <c r="H22" s="2"/>
      <c r="I22" s="1104">
        <f t="shared" si="0"/>
        <v>0</v>
      </c>
    </row>
    <row r="23" spans="1:9" s="539" customFormat="1" x14ac:dyDescent="0.25">
      <c r="A23" s="879" t="s">
        <v>503</v>
      </c>
      <c r="B23" s="647" t="s">
        <v>1729</v>
      </c>
      <c r="C23" s="648" t="s">
        <v>1316</v>
      </c>
      <c r="D23" s="649" t="s">
        <v>1730</v>
      </c>
      <c r="E23" s="657"/>
      <c r="F23" s="657"/>
      <c r="G23" s="791">
        <v>1</v>
      </c>
      <c r="H23" s="2"/>
      <c r="I23" s="1104">
        <f t="shared" si="0"/>
        <v>0</v>
      </c>
    </row>
    <row r="24" spans="1:9" s="539" customFormat="1" x14ac:dyDescent="0.25">
      <c r="A24" s="879" t="s">
        <v>504</v>
      </c>
      <c r="B24" s="647" t="s">
        <v>1731</v>
      </c>
      <c r="C24" s="648" t="s">
        <v>1316</v>
      </c>
      <c r="D24" s="649" t="s">
        <v>1732</v>
      </c>
      <c r="E24" s="657"/>
      <c r="F24" s="657"/>
      <c r="G24" s="791">
        <v>1</v>
      </c>
      <c r="H24" s="2"/>
      <c r="I24" s="1104">
        <f t="shared" si="0"/>
        <v>0</v>
      </c>
    </row>
    <row r="25" spans="1:9" s="539" customFormat="1" x14ac:dyDescent="0.25">
      <c r="A25" s="879" t="s">
        <v>505</v>
      </c>
      <c r="B25" s="647" t="s">
        <v>1733</v>
      </c>
      <c r="C25" s="648" t="s">
        <v>1316</v>
      </c>
      <c r="D25" s="649" t="s">
        <v>1734</v>
      </c>
      <c r="E25" s="657"/>
      <c r="F25" s="657"/>
      <c r="G25" s="791">
        <v>1</v>
      </c>
      <c r="H25" s="2"/>
      <c r="I25" s="1104">
        <f t="shared" si="0"/>
        <v>0</v>
      </c>
    </row>
    <row r="26" spans="1:9" s="539" customFormat="1" x14ac:dyDescent="0.25">
      <c r="A26" s="879" t="s">
        <v>506</v>
      </c>
      <c r="B26" s="647" t="s">
        <v>1735</v>
      </c>
      <c r="C26" s="648" t="s">
        <v>1316</v>
      </c>
      <c r="D26" s="649" t="s">
        <v>1736</v>
      </c>
      <c r="E26" s="657"/>
      <c r="F26" s="657"/>
      <c r="G26" s="791">
        <v>1</v>
      </c>
      <c r="H26" s="2"/>
      <c r="I26" s="1104">
        <f t="shared" si="0"/>
        <v>0</v>
      </c>
    </row>
    <row r="27" spans="1:9" s="539" customFormat="1" x14ac:dyDescent="0.25">
      <c r="A27" s="879" t="s">
        <v>507</v>
      </c>
      <c r="B27" s="647" t="s">
        <v>1737</v>
      </c>
      <c r="C27" s="648" t="s">
        <v>1316</v>
      </c>
      <c r="D27" s="649" t="s">
        <v>1738</v>
      </c>
      <c r="E27" s="657"/>
      <c r="F27" s="657"/>
      <c r="G27" s="791">
        <v>1</v>
      </c>
      <c r="H27" s="2"/>
      <c r="I27" s="1104">
        <f t="shared" si="0"/>
        <v>0</v>
      </c>
    </row>
    <row r="28" spans="1:9" s="539" customFormat="1" x14ac:dyDescent="0.25">
      <c r="A28" s="879" t="s">
        <v>508</v>
      </c>
      <c r="B28" s="647" t="s">
        <v>1739</v>
      </c>
      <c r="C28" s="648" t="s">
        <v>1316</v>
      </c>
      <c r="D28" s="649" t="s">
        <v>1740</v>
      </c>
      <c r="E28" s="657"/>
      <c r="F28" s="657"/>
      <c r="G28" s="791">
        <v>2</v>
      </c>
      <c r="H28" s="2"/>
      <c r="I28" s="1104">
        <f t="shared" si="0"/>
        <v>0</v>
      </c>
    </row>
    <row r="29" spans="1:9" s="539" customFormat="1" x14ac:dyDescent="0.25">
      <c r="A29" s="879" t="s">
        <v>509</v>
      </c>
      <c r="B29" s="647" t="s">
        <v>1741</v>
      </c>
      <c r="C29" s="648" t="s">
        <v>1316</v>
      </c>
      <c r="D29" s="649" t="s">
        <v>1742</v>
      </c>
      <c r="E29" s="657"/>
      <c r="F29" s="657"/>
      <c r="G29" s="791">
        <v>1</v>
      </c>
      <c r="H29" s="2"/>
      <c r="I29" s="1104">
        <f t="shared" si="0"/>
        <v>0</v>
      </c>
    </row>
    <row r="30" spans="1:9" s="539" customFormat="1" x14ac:dyDescent="0.25">
      <c r="A30" s="880" t="s">
        <v>510</v>
      </c>
      <c r="B30" s="647" t="s">
        <v>1743</v>
      </c>
      <c r="C30" s="648" t="s">
        <v>1316</v>
      </c>
      <c r="D30" s="649" t="s">
        <v>1744</v>
      </c>
      <c r="E30" s="657"/>
      <c r="F30" s="657"/>
      <c r="G30" s="791">
        <v>4</v>
      </c>
      <c r="H30" s="2"/>
      <c r="I30" s="1105">
        <f t="shared" si="0"/>
        <v>0</v>
      </c>
    </row>
    <row r="31" spans="1:9" s="539" customFormat="1" x14ac:dyDescent="0.25">
      <c r="A31" s="879" t="s">
        <v>511</v>
      </c>
      <c r="B31" s="647" t="s">
        <v>1745</v>
      </c>
      <c r="C31" s="648" t="s">
        <v>1316</v>
      </c>
      <c r="D31" s="649" t="s">
        <v>1746</v>
      </c>
      <c r="E31" s="657"/>
      <c r="F31" s="657"/>
      <c r="G31" s="791">
        <v>2</v>
      </c>
      <c r="H31" s="2"/>
      <c r="I31" s="1104">
        <f t="shared" si="0"/>
        <v>0</v>
      </c>
    </row>
    <row r="32" spans="1:9" s="539" customFormat="1" x14ac:dyDescent="0.25">
      <c r="A32" s="879" t="s">
        <v>512</v>
      </c>
      <c r="B32" s="648" t="s">
        <v>1747</v>
      </c>
      <c r="C32" s="648" t="s">
        <v>1316</v>
      </c>
      <c r="D32" s="648" t="s">
        <v>1748</v>
      </c>
      <c r="E32" s="656"/>
      <c r="F32" s="656"/>
      <c r="G32" s="791">
        <v>2</v>
      </c>
      <c r="H32" s="2"/>
      <c r="I32" s="1104">
        <f t="shared" si="0"/>
        <v>0</v>
      </c>
    </row>
    <row r="33" spans="1:9" s="539" customFormat="1" x14ac:dyDescent="0.25">
      <c r="A33" s="879" t="s">
        <v>513</v>
      </c>
      <c r="B33" s="648" t="s">
        <v>1749</v>
      </c>
      <c r="C33" s="648" t="s">
        <v>1316</v>
      </c>
      <c r="D33" s="648" t="s">
        <v>1750</v>
      </c>
      <c r="E33" s="656"/>
      <c r="F33" s="656"/>
      <c r="G33" s="791">
        <v>2</v>
      </c>
      <c r="H33" s="2"/>
      <c r="I33" s="1104">
        <f t="shared" si="0"/>
        <v>0</v>
      </c>
    </row>
    <row r="34" spans="1:9" s="539" customFormat="1" x14ac:dyDescent="0.25">
      <c r="A34" s="879" t="s">
        <v>514</v>
      </c>
      <c r="B34" s="648" t="s">
        <v>1751</v>
      </c>
      <c r="C34" s="648" t="s">
        <v>1316</v>
      </c>
      <c r="D34" s="648" t="s">
        <v>1752</v>
      </c>
      <c r="E34" s="656"/>
      <c r="F34" s="656"/>
      <c r="G34" s="791">
        <v>2</v>
      </c>
      <c r="H34" s="2"/>
      <c r="I34" s="1104">
        <f t="shared" si="0"/>
        <v>0</v>
      </c>
    </row>
    <row r="35" spans="1:9" s="539" customFormat="1" x14ac:dyDescent="0.25">
      <c r="A35" s="879" t="s">
        <v>515</v>
      </c>
      <c r="B35" s="648" t="s">
        <v>1753</v>
      </c>
      <c r="C35" s="648" t="s">
        <v>1316</v>
      </c>
      <c r="D35" s="648" t="s">
        <v>1754</v>
      </c>
      <c r="E35" s="656"/>
      <c r="F35" s="656"/>
      <c r="G35" s="791">
        <v>1</v>
      </c>
      <c r="H35" s="2"/>
      <c r="I35" s="1104">
        <f t="shared" si="0"/>
        <v>0</v>
      </c>
    </row>
    <row r="36" spans="1:9" s="539" customFormat="1" x14ac:dyDescent="0.25">
      <c r="A36" s="879" t="s">
        <v>516</v>
      </c>
      <c r="B36" s="647" t="s">
        <v>1755</v>
      </c>
      <c r="C36" s="648" t="s">
        <v>1316</v>
      </c>
      <c r="D36" s="649" t="s">
        <v>1756</v>
      </c>
      <c r="E36" s="657"/>
      <c r="F36" s="657"/>
      <c r="G36" s="791">
        <v>2</v>
      </c>
      <c r="H36" s="2"/>
      <c r="I36" s="1104">
        <f t="shared" si="0"/>
        <v>0</v>
      </c>
    </row>
    <row r="37" spans="1:9" s="539" customFormat="1" x14ac:dyDescent="0.25">
      <c r="A37" s="879" t="s">
        <v>517</v>
      </c>
      <c r="B37" s="647" t="s">
        <v>1757</v>
      </c>
      <c r="C37" s="648" t="s">
        <v>1316</v>
      </c>
      <c r="D37" s="649" t="s">
        <v>1758</v>
      </c>
      <c r="E37" s="657"/>
      <c r="F37" s="657"/>
      <c r="G37" s="791">
        <v>2</v>
      </c>
      <c r="H37" s="2"/>
      <c r="I37" s="1104">
        <f t="shared" si="0"/>
        <v>0</v>
      </c>
    </row>
    <row r="38" spans="1:9" s="539" customFormat="1" x14ac:dyDescent="0.25">
      <c r="A38" s="879" t="s">
        <v>518</v>
      </c>
      <c r="B38" s="647" t="s">
        <v>1759</v>
      </c>
      <c r="C38" s="648" t="s">
        <v>1316</v>
      </c>
      <c r="D38" s="649" t="s">
        <v>1760</v>
      </c>
      <c r="E38" s="657"/>
      <c r="F38" s="657"/>
      <c r="G38" s="791">
        <v>2</v>
      </c>
      <c r="H38" s="2"/>
      <c r="I38" s="1104">
        <f t="shared" si="0"/>
        <v>0</v>
      </c>
    </row>
    <row r="39" spans="1:9" s="539" customFormat="1" x14ac:dyDescent="0.25">
      <c r="A39" s="879" t="s">
        <v>519</v>
      </c>
      <c r="B39" s="647" t="s">
        <v>1761</v>
      </c>
      <c r="C39" s="648" t="s">
        <v>1316</v>
      </c>
      <c r="D39" s="649" t="s">
        <v>1762</v>
      </c>
      <c r="E39" s="657"/>
      <c r="F39" s="657"/>
      <c r="G39" s="791">
        <v>1</v>
      </c>
      <c r="H39" s="2"/>
      <c r="I39" s="1104">
        <f t="shared" si="0"/>
        <v>0</v>
      </c>
    </row>
    <row r="40" spans="1:9" s="539" customFormat="1" x14ac:dyDescent="0.25">
      <c r="A40" s="879" t="s">
        <v>520</v>
      </c>
      <c r="B40" s="647" t="s">
        <v>1763</v>
      </c>
      <c r="C40" s="648" t="s">
        <v>1316</v>
      </c>
      <c r="D40" s="649" t="s">
        <v>1764</v>
      </c>
      <c r="E40" s="657"/>
      <c r="F40" s="657"/>
      <c r="G40" s="791">
        <v>1</v>
      </c>
      <c r="H40" s="2"/>
      <c r="I40" s="1104">
        <f t="shared" si="0"/>
        <v>0</v>
      </c>
    </row>
    <row r="41" spans="1:9" s="539" customFormat="1" x14ac:dyDescent="0.25">
      <c r="A41" s="879" t="s">
        <v>521</v>
      </c>
      <c r="B41" s="647" t="s">
        <v>1765</v>
      </c>
      <c r="C41" s="648" t="s">
        <v>1316</v>
      </c>
      <c r="D41" s="649" t="s">
        <v>1766</v>
      </c>
      <c r="E41" s="657"/>
      <c r="F41" s="657"/>
      <c r="G41" s="791">
        <v>1</v>
      </c>
      <c r="H41" s="2"/>
      <c r="I41" s="1104">
        <f t="shared" si="0"/>
        <v>0</v>
      </c>
    </row>
    <row r="42" spans="1:9" s="539" customFormat="1" x14ac:dyDescent="0.25">
      <c r="A42" s="879" t="s">
        <v>522</v>
      </c>
      <c r="B42" s="647" t="s">
        <v>1767</v>
      </c>
      <c r="C42" s="648" t="s">
        <v>1316</v>
      </c>
      <c r="D42" s="648" t="s">
        <v>1768</v>
      </c>
      <c r="E42" s="656"/>
      <c r="F42" s="656"/>
      <c r="G42" s="791">
        <v>2</v>
      </c>
      <c r="H42" s="2"/>
      <c r="I42" s="1104">
        <f t="shared" si="0"/>
        <v>0</v>
      </c>
    </row>
    <row r="43" spans="1:9" s="539" customFormat="1" x14ac:dyDescent="0.25">
      <c r="A43" s="879" t="s">
        <v>523</v>
      </c>
      <c r="B43" s="647" t="s">
        <v>1769</v>
      </c>
      <c r="C43" s="648" t="s">
        <v>1316</v>
      </c>
      <c r="D43" s="648" t="s">
        <v>1770</v>
      </c>
      <c r="E43" s="656"/>
      <c r="F43" s="656"/>
      <c r="G43" s="791">
        <v>2</v>
      </c>
      <c r="H43" s="2"/>
      <c r="I43" s="1104">
        <f t="shared" si="0"/>
        <v>0</v>
      </c>
    </row>
    <row r="44" spans="1:9" s="539" customFormat="1" x14ac:dyDescent="0.25">
      <c r="A44" s="879" t="s">
        <v>524</v>
      </c>
      <c r="B44" s="647" t="s">
        <v>1771</v>
      </c>
      <c r="C44" s="648" t="s">
        <v>1316</v>
      </c>
      <c r="D44" s="648" t="s">
        <v>1772</v>
      </c>
      <c r="E44" s="656"/>
      <c r="F44" s="656"/>
      <c r="G44" s="791">
        <v>2</v>
      </c>
      <c r="H44" s="2"/>
      <c r="I44" s="1104">
        <f t="shared" si="0"/>
        <v>0</v>
      </c>
    </row>
    <row r="45" spans="1:9" s="539" customFormat="1" x14ac:dyDescent="0.25">
      <c r="A45" s="879" t="s">
        <v>525</v>
      </c>
      <c r="B45" s="650" t="s">
        <v>1773</v>
      </c>
      <c r="C45" s="648" t="s">
        <v>1316</v>
      </c>
      <c r="D45" s="648" t="s">
        <v>1774</v>
      </c>
      <c r="E45" s="656"/>
      <c r="F45" s="656"/>
      <c r="G45" s="791">
        <v>2</v>
      </c>
      <c r="H45" s="2"/>
      <c r="I45" s="1104">
        <f t="shared" si="0"/>
        <v>0</v>
      </c>
    </row>
    <row r="46" spans="1:9" s="539" customFormat="1" ht="25.5" x14ac:dyDescent="0.25">
      <c r="A46" s="879" t="s">
        <v>526</v>
      </c>
      <c r="B46" s="650" t="s">
        <v>1775</v>
      </c>
      <c r="C46" s="648" t="s">
        <v>1316</v>
      </c>
      <c r="D46" s="648" t="s">
        <v>1776</v>
      </c>
      <c r="E46" s="656"/>
      <c r="F46" s="656"/>
      <c r="G46" s="791">
        <v>5</v>
      </c>
      <c r="H46" s="2"/>
      <c r="I46" s="1105">
        <f t="shared" si="0"/>
        <v>0</v>
      </c>
    </row>
    <row r="47" spans="1:9" s="539" customFormat="1" x14ac:dyDescent="0.25">
      <c r="A47" s="879" t="s">
        <v>527</v>
      </c>
      <c r="B47" s="650" t="s">
        <v>1777</v>
      </c>
      <c r="C47" s="648" t="s">
        <v>1316</v>
      </c>
      <c r="D47" s="648" t="s">
        <v>1778</v>
      </c>
      <c r="E47" s="656"/>
      <c r="F47" s="656"/>
      <c r="G47" s="791">
        <v>2</v>
      </c>
      <c r="H47" s="2"/>
      <c r="I47" s="1105">
        <f t="shared" si="0"/>
        <v>0</v>
      </c>
    </row>
    <row r="48" spans="1:9" s="539" customFormat="1" x14ac:dyDescent="0.25">
      <c r="A48" s="879" t="s">
        <v>528</v>
      </c>
      <c r="B48" s="650" t="s">
        <v>1779</v>
      </c>
      <c r="C48" s="648" t="s">
        <v>1316</v>
      </c>
      <c r="D48" s="648" t="s">
        <v>1780</v>
      </c>
      <c r="E48" s="656"/>
      <c r="F48" s="656"/>
      <c r="G48" s="791">
        <v>4</v>
      </c>
      <c r="H48" s="2"/>
      <c r="I48" s="1105">
        <f t="shared" si="0"/>
        <v>0</v>
      </c>
    </row>
    <row r="49" spans="1:9" s="539" customFormat="1" x14ac:dyDescent="0.25">
      <c r="A49" s="879" t="s">
        <v>529</v>
      </c>
      <c r="B49" s="651" t="s">
        <v>1781</v>
      </c>
      <c r="C49" s="648" t="s">
        <v>1316</v>
      </c>
      <c r="D49" s="648" t="s">
        <v>1782</v>
      </c>
      <c r="E49" s="656"/>
      <c r="F49" s="656"/>
      <c r="G49" s="791">
        <v>4</v>
      </c>
      <c r="H49" s="2"/>
      <c r="I49" s="1105">
        <f t="shared" si="0"/>
        <v>0</v>
      </c>
    </row>
    <row r="50" spans="1:9" s="539" customFormat="1" x14ac:dyDescent="0.25">
      <c r="A50" s="879" t="s">
        <v>530</v>
      </c>
      <c r="B50" s="651" t="s">
        <v>1783</v>
      </c>
      <c r="C50" s="648" t="s">
        <v>1316</v>
      </c>
      <c r="D50" s="648" t="s">
        <v>1784</v>
      </c>
      <c r="E50" s="656"/>
      <c r="F50" s="656"/>
      <c r="G50" s="791">
        <v>2</v>
      </c>
      <c r="H50" s="2"/>
      <c r="I50" s="1105">
        <f t="shared" si="0"/>
        <v>0</v>
      </c>
    </row>
    <row r="51" spans="1:9" s="539" customFormat="1" x14ac:dyDescent="0.25">
      <c r="A51" s="879" t="s">
        <v>531</v>
      </c>
      <c r="B51" s="650" t="s">
        <v>1785</v>
      </c>
      <c r="C51" s="648" t="s">
        <v>1786</v>
      </c>
      <c r="D51" s="648" t="s">
        <v>1787</v>
      </c>
      <c r="E51" s="656"/>
      <c r="F51" s="656"/>
      <c r="G51" s="791">
        <v>2</v>
      </c>
      <c r="H51" s="2"/>
      <c r="I51" s="1105">
        <f t="shared" si="0"/>
        <v>0</v>
      </c>
    </row>
    <row r="52" spans="1:9" s="539" customFormat="1" x14ac:dyDescent="0.25">
      <c r="A52" s="879" t="s">
        <v>532</v>
      </c>
      <c r="B52" s="650" t="s">
        <v>1788</v>
      </c>
      <c r="C52" s="648" t="s">
        <v>1789</v>
      </c>
      <c r="D52" s="648" t="s">
        <v>1790</v>
      </c>
      <c r="E52" s="656"/>
      <c r="F52" s="656"/>
      <c r="G52" s="791">
        <v>8</v>
      </c>
      <c r="H52" s="2"/>
      <c r="I52" s="1105">
        <f t="shared" si="0"/>
        <v>0</v>
      </c>
    </row>
    <row r="53" spans="1:9" s="539" customFormat="1" x14ac:dyDescent="0.25">
      <c r="A53" s="879" t="s">
        <v>533</v>
      </c>
      <c r="B53" s="652" t="s">
        <v>1791</v>
      </c>
      <c r="C53" s="648" t="s">
        <v>1316</v>
      </c>
      <c r="D53" s="648" t="s">
        <v>1792</v>
      </c>
      <c r="E53" s="656"/>
      <c r="F53" s="656"/>
      <c r="G53" s="791">
        <v>2</v>
      </c>
      <c r="H53" s="2"/>
      <c r="I53" s="1105">
        <f t="shared" si="0"/>
        <v>0</v>
      </c>
    </row>
    <row r="54" spans="1:9" s="539" customFormat="1" x14ac:dyDescent="0.25">
      <c r="A54" s="879" t="s">
        <v>534</v>
      </c>
      <c r="B54" s="650" t="s">
        <v>1793</v>
      </c>
      <c r="C54" s="648" t="s">
        <v>1316</v>
      </c>
      <c r="D54" s="653" t="s">
        <v>1794</v>
      </c>
      <c r="E54" s="658"/>
      <c r="F54" s="658"/>
      <c r="G54" s="791">
        <v>1</v>
      </c>
      <c r="H54" s="2"/>
      <c r="I54" s="1105">
        <f t="shared" si="0"/>
        <v>0</v>
      </c>
    </row>
    <row r="55" spans="1:9" s="539" customFormat="1" x14ac:dyDescent="0.25">
      <c r="A55" s="879" t="s">
        <v>535</v>
      </c>
      <c r="B55" s="650" t="s">
        <v>1795</v>
      </c>
      <c r="C55" s="648" t="s">
        <v>1316</v>
      </c>
      <c r="D55" s="653" t="s">
        <v>1796</v>
      </c>
      <c r="E55" s="658"/>
      <c r="F55" s="658"/>
      <c r="G55" s="791">
        <v>1</v>
      </c>
      <c r="H55" s="2"/>
      <c r="I55" s="1105">
        <f t="shared" si="0"/>
        <v>0</v>
      </c>
    </row>
    <row r="56" spans="1:9" s="539" customFormat="1" x14ac:dyDescent="0.25">
      <c r="A56" s="879" t="s">
        <v>536</v>
      </c>
      <c r="B56" s="652" t="s">
        <v>1797</v>
      </c>
      <c r="C56" s="648" t="s">
        <v>1316</v>
      </c>
      <c r="D56" s="654" t="s">
        <v>1798</v>
      </c>
      <c r="E56" s="659"/>
      <c r="F56" s="659"/>
      <c r="G56" s="791">
        <v>1</v>
      </c>
      <c r="H56" s="2"/>
      <c r="I56" s="1105">
        <f t="shared" si="0"/>
        <v>0</v>
      </c>
    </row>
    <row r="57" spans="1:9" s="539" customFormat="1" x14ac:dyDescent="0.25">
      <c r="A57" s="879" t="s">
        <v>537</v>
      </c>
      <c r="B57" s="650" t="s">
        <v>1799</v>
      </c>
      <c r="C57" s="648" t="s">
        <v>1316</v>
      </c>
      <c r="D57" s="653" t="s">
        <v>1800</v>
      </c>
      <c r="E57" s="658"/>
      <c r="F57" s="658"/>
      <c r="G57" s="791">
        <v>2</v>
      </c>
      <c r="H57" s="2"/>
      <c r="I57" s="1105">
        <f t="shared" si="0"/>
        <v>0</v>
      </c>
    </row>
    <row r="58" spans="1:9" s="539" customFormat="1" x14ac:dyDescent="0.25">
      <c r="A58" s="879" t="s">
        <v>538</v>
      </c>
      <c r="B58" s="650" t="s">
        <v>1801</v>
      </c>
      <c r="C58" s="648" t="s">
        <v>1316</v>
      </c>
      <c r="D58" s="653" t="s">
        <v>1802</v>
      </c>
      <c r="E58" s="658"/>
      <c r="F58" s="658"/>
      <c r="G58" s="791">
        <v>2</v>
      </c>
      <c r="H58" s="2"/>
      <c r="I58" s="1105">
        <f t="shared" si="0"/>
        <v>0</v>
      </c>
    </row>
    <row r="59" spans="1:9" s="539" customFormat="1" x14ac:dyDescent="0.25">
      <c r="A59" s="879" t="s">
        <v>539</v>
      </c>
      <c r="B59" s="650" t="s">
        <v>1803</v>
      </c>
      <c r="C59" s="648" t="s">
        <v>1316</v>
      </c>
      <c r="D59" s="653" t="s">
        <v>1804</v>
      </c>
      <c r="E59" s="658"/>
      <c r="F59" s="658"/>
      <c r="G59" s="791">
        <v>2</v>
      </c>
      <c r="H59" s="2"/>
      <c r="I59" s="1105">
        <f t="shared" si="0"/>
        <v>0</v>
      </c>
    </row>
    <row r="60" spans="1:9" s="539" customFormat="1" x14ac:dyDescent="0.25">
      <c r="A60" s="879" t="s">
        <v>540</v>
      </c>
      <c r="B60" s="650" t="s">
        <v>1805</v>
      </c>
      <c r="C60" s="648" t="s">
        <v>1316</v>
      </c>
      <c r="D60" s="653" t="s">
        <v>1806</v>
      </c>
      <c r="E60" s="658"/>
      <c r="F60" s="658"/>
      <c r="G60" s="791">
        <v>1</v>
      </c>
      <c r="H60" s="2"/>
      <c r="I60" s="1105">
        <f t="shared" si="0"/>
        <v>0</v>
      </c>
    </row>
    <row r="61" spans="1:9" s="539" customFormat="1" x14ac:dyDescent="0.25">
      <c r="A61" s="879" t="s">
        <v>541</v>
      </c>
      <c r="B61" s="650" t="s">
        <v>1807</v>
      </c>
      <c r="C61" s="648" t="s">
        <v>1316</v>
      </c>
      <c r="D61" s="653" t="s">
        <v>1808</v>
      </c>
      <c r="E61" s="658"/>
      <c r="F61" s="658"/>
      <c r="G61" s="791">
        <v>2</v>
      </c>
      <c r="H61" s="2"/>
      <c r="I61" s="1105">
        <f t="shared" si="0"/>
        <v>0</v>
      </c>
    </row>
    <row r="62" spans="1:9" s="539" customFormat="1" x14ac:dyDescent="0.25">
      <c r="A62" s="879" t="s">
        <v>542</v>
      </c>
      <c r="B62" s="650" t="s">
        <v>1809</v>
      </c>
      <c r="C62" s="648" t="s">
        <v>1316</v>
      </c>
      <c r="D62" s="653" t="s">
        <v>1810</v>
      </c>
      <c r="E62" s="658"/>
      <c r="F62" s="658"/>
      <c r="G62" s="791">
        <v>2</v>
      </c>
      <c r="H62" s="2"/>
      <c r="I62" s="1105">
        <f t="shared" si="0"/>
        <v>0</v>
      </c>
    </row>
    <row r="63" spans="1:9" s="539" customFormat="1" x14ac:dyDescent="0.25">
      <c r="A63" s="879" t="s">
        <v>543</v>
      </c>
      <c r="B63" s="650" t="s">
        <v>1811</v>
      </c>
      <c r="C63" s="648" t="s">
        <v>1316</v>
      </c>
      <c r="D63" s="653" t="s">
        <v>1812</v>
      </c>
      <c r="E63" s="658"/>
      <c r="F63" s="658"/>
      <c r="G63" s="791">
        <v>2</v>
      </c>
      <c r="H63" s="2"/>
      <c r="I63" s="1105">
        <f t="shared" si="0"/>
        <v>0</v>
      </c>
    </row>
    <row r="64" spans="1:9" s="539" customFormat="1" x14ac:dyDescent="0.25">
      <c r="A64" s="879" t="s">
        <v>544</v>
      </c>
      <c r="B64" s="650" t="s">
        <v>1813</v>
      </c>
      <c r="C64" s="648" t="s">
        <v>1316</v>
      </c>
      <c r="D64" s="650" t="s">
        <v>1814</v>
      </c>
      <c r="E64" s="660"/>
      <c r="F64" s="660"/>
      <c r="G64" s="791">
        <v>2</v>
      </c>
      <c r="H64" s="2"/>
      <c r="I64" s="1105">
        <f t="shared" si="0"/>
        <v>0</v>
      </c>
    </row>
    <row r="65" spans="1:9" s="539" customFormat="1" x14ac:dyDescent="0.25">
      <c r="A65" s="879" t="s">
        <v>545</v>
      </c>
      <c r="B65" s="652" t="s">
        <v>1815</v>
      </c>
      <c r="C65" s="648" t="s">
        <v>1316</v>
      </c>
      <c r="D65" s="652" t="s">
        <v>1816</v>
      </c>
      <c r="E65" s="661"/>
      <c r="F65" s="661"/>
      <c r="G65" s="791">
        <v>2</v>
      </c>
      <c r="H65" s="2"/>
      <c r="I65" s="1105">
        <f t="shared" si="0"/>
        <v>0</v>
      </c>
    </row>
    <row r="66" spans="1:9" s="539" customFormat="1" x14ac:dyDescent="0.25">
      <c r="A66" s="879" t="s">
        <v>546</v>
      </c>
      <c r="B66" s="650" t="s">
        <v>1817</v>
      </c>
      <c r="C66" s="648" t="s">
        <v>1316</v>
      </c>
      <c r="D66" s="653" t="s">
        <v>1818</v>
      </c>
      <c r="E66" s="658"/>
      <c r="F66" s="658"/>
      <c r="G66" s="791">
        <v>2</v>
      </c>
      <c r="H66" s="2"/>
      <c r="I66" s="1105">
        <f t="shared" si="0"/>
        <v>0</v>
      </c>
    </row>
    <row r="67" spans="1:9" s="539" customFormat="1" x14ac:dyDescent="0.25">
      <c r="A67" s="879" t="s">
        <v>547</v>
      </c>
      <c r="B67" s="650" t="s">
        <v>1819</v>
      </c>
      <c r="C67" s="648" t="s">
        <v>1316</v>
      </c>
      <c r="D67" s="653" t="s">
        <v>1820</v>
      </c>
      <c r="E67" s="658"/>
      <c r="F67" s="658"/>
      <c r="G67" s="791">
        <v>2</v>
      </c>
      <c r="H67" s="2"/>
      <c r="I67" s="1105">
        <f t="shared" si="0"/>
        <v>0</v>
      </c>
    </row>
    <row r="68" spans="1:9" s="539" customFormat="1" x14ac:dyDescent="0.25">
      <c r="A68" s="879" t="s">
        <v>548</v>
      </c>
      <c r="B68" s="650" t="s">
        <v>1821</v>
      </c>
      <c r="C68" s="648" t="s">
        <v>1316</v>
      </c>
      <c r="D68" s="653" t="s">
        <v>1822</v>
      </c>
      <c r="E68" s="658"/>
      <c r="F68" s="658"/>
      <c r="G68" s="791">
        <v>1</v>
      </c>
      <c r="H68" s="2"/>
      <c r="I68" s="1104">
        <f t="shared" si="0"/>
        <v>0</v>
      </c>
    </row>
    <row r="69" spans="1:9" s="539" customFormat="1" ht="15.75" thickBot="1" x14ac:dyDescent="0.3">
      <c r="A69" s="1135" t="s">
        <v>549</v>
      </c>
      <c r="B69" s="1136" t="s">
        <v>2605</v>
      </c>
      <c r="C69" s="1137"/>
      <c r="D69" s="1138"/>
      <c r="E69" s="1139"/>
      <c r="F69" s="1139"/>
      <c r="G69" s="1140">
        <v>1</v>
      </c>
      <c r="H69" s="911"/>
      <c r="I69" s="1117">
        <f t="shared" si="0"/>
        <v>0</v>
      </c>
    </row>
    <row r="70" spans="1:9" s="539" customFormat="1" ht="15.75" thickBot="1" x14ac:dyDescent="0.3">
      <c r="A70" s="562"/>
      <c r="G70" s="562"/>
      <c r="H70" s="1141" t="s">
        <v>76</v>
      </c>
      <c r="I70" s="808">
        <f>SUM(I7:I69)</f>
        <v>0</v>
      </c>
    </row>
    <row r="72" spans="1:9" ht="75" customHeight="1" x14ac:dyDescent="0.25">
      <c r="A72" s="1854" t="s">
        <v>1328</v>
      </c>
      <c r="B72" s="1855"/>
      <c r="C72" s="1855"/>
      <c r="D72" s="1855"/>
      <c r="E72" s="1855"/>
      <c r="F72" s="1855"/>
      <c r="G72" s="1855"/>
      <c r="H72" s="1855"/>
      <c r="I72" s="1855"/>
    </row>
    <row r="73" spans="1:9" x14ac:dyDescent="0.25">
      <c r="A73" s="567"/>
      <c r="B73" s="568"/>
    </row>
    <row r="74" spans="1:9" x14ac:dyDescent="0.25">
      <c r="A74" s="567"/>
      <c r="B74" s="568"/>
    </row>
  </sheetData>
  <sheetProtection algorithmName="SHA-512" hashValue="Wq4ZrezmCbrmSaQWvhwtpW82AhuDHelaKa37bvjDBagNLUA0krMe+1eAzX+fXvQSzGbdpyhY+5qFro0T0/3sXQ==" saltValue="Fw4Fn856rosrB3fBs7DuTQ==" spinCount="100000" sheet="1" objects="1" scenarios="1" sort="0" autoFilter="0" pivotTables="0"/>
  <mergeCells count="13">
    <mergeCell ref="A2:I2"/>
    <mergeCell ref="A3:I3"/>
    <mergeCell ref="A4:I4"/>
    <mergeCell ref="G1:I1"/>
    <mergeCell ref="A1:F1"/>
    <mergeCell ref="H5:H6"/>
    <mergeCell ref="I5:I6"/>
    <mergeCell ref="A72:I72"/>
    <mergeCell ref="A5:A6"/>
    <mergeCell ref="B5:B6"/>
    <mergeCell ref="C5:D5"/>
    <mergeCell ref="E5:F5"/>
    <mergeCell ref="G5:G6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7" fitToHeight="0" orientation="landscape" horizontalDpi="4294967295" verticalDpi="4294967295" r:id="rId1"/>
  <headerFooter>
    <oddFooter>Strana &amp;P z &amp;N</oddFooter>
  </headerFooter>
  <drawing r:id="rId2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9">
    <tabColor rgb="FFFFFF00"/>
    <pageSetUpPr fitToPage="1"/>
  </sheetPr>
  <dimension ref="A1:J16"/>
  <sheetViews>
    <sheetView workbookViewId="0">
      <selection activeCell="A3" sqref="A3:I3"/>
    </sheetView>
  </sheetViews>
  <sheetFormatPr defaultColWidth="9.140625" defaultRowHeight="15" x14ac:dyDescent="0.25"/>
  <cols>
    <col min="1" max="1" width="5.7109375" style="1446" customWidth="1"/>
    <col min="2" max="2" width="42.7109375" style="17" customWidth="1"/>
    <col min="3" max="3" width="16.7109375" style="17" customWidth="1"/>
    <col min="4" max="4" width="24.7109375" style="17" customWidth="1"/>
    <col min="5" max="5" width="16.7109375" style="17" customWidth="1"/>
    <col min="6" max="6" width="24.7109375" style="17" customWidth="1"/>
    <col min="7" max="7" width="12.7109375" style="1446" customWidth="1"/>
    <col min="8" max="8" width="16.7109375" style="1446" customWidth="1"/>
    <col min="9" max="9" width="18.7109375" style="1446" customWidth="1"/>
    <col min="10" max="16384" width="9.140625" style="17"/>
  </cols>
  <sheetData>
    <row r="1" spans="1:10" ht="54" customHeight="1" x14ac:dyDescent="0.25">
      <c r="A1" s="1543"/>
      <c r="B1" s="1543"/>
      <c r="C1" s="1543"/>
      <c r="D1" s="1543"/>
      <c r="E1" s="1543"/>
      <c r="F1" s="1543"/>
      <c r="G1" s="1544" t="s">
        <v>2712</v>
      </c>
      <c r="H1" s="1544"/>
      <c r="I1" s="1544"/>
    </row>
    <row r="2" spans="1:10" ht="15.75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</row>
    <row r="3" spans="1:10" ht="15.75" x14ac:dyDescent="0.25">
      <c r="A3" s="1540" t="s">
        <v>481</v>
      </c>
      <c r="B3" s="1540"/>
      <c r="C3" s="1540"/>
      <c r="D3" s="1540"/>
      <c r="E3" s="1540"/>
      <c r="F3" s="1540"/>
      <c r="G3" s="1540"/>
      <c r="H3" s="1540"/>
      <c r="I3" s="1540"/>
    </row>
    <row r="4" spans="1:10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</row>
    <row r="5" spans="1:10" ht="30" customHeight="1" thickBot="1" x14ac:dyDescent="0.3">
      <c r="A5" s="1514" t="s">
        <v>486</v>
      </c>
      <c r="B5" s="1541" t="s">
        <v>0</v>
      </c>
      <c r="C5" s="1837" t="s">
        <v>1310</v>
      </c>
      <c r="D5" s="1838"/>
      <c r="E5" s="1837" t="s">
        <v>1311</v>
      </c>
      <c r="F5" s="1838"/>
      <c r="G5" s="1514" t="s">
        <v>1312</v>
      </c>
      <c r="H5" s="1514" t="s">
        <v>4413</v>
      </c>
      <c r="I5" s="1514" t="s">
        <v>4414</v>
      </c>
    </row>
    <row r="6" spans="1:10" ht="30" customHeight="1" thickBot="1" x14ac:dyDescent="0.3">
      <c r="A6" s="1542"/>
      <c r="B6" s="1542"/>
      <c r="C6" s="1445" t="s">
        <v>1313</v>
      </c>
      <c r="D6" s="1445" t="s">
        <v>1314</v>
      </c>
      <c r="E6" s="1445" t="s">
        <v>1313</v>
      </c>
      <c r="F6" s="1445" t="s">
        <v>1314</v>
      </c>
      <c r="G6" s="1515"/>
      <c r="H6" s="1515"/>
      <c r="I6" s="1515"/>
    </row>
    <row r="7" spans="1:10" s="76" customFormat="1" ht="25.5" x14ac:dyDescent="0.25">
      <c r="A7" s="1200" t="s">
        <v>487</v>
      </c>
      <c r="B7" s="1227" t="s">
        <v>1823</v>
      </c>
      <c r="C7" s="1227" t="s">
        <v>1824</v>
      </c>
      <c r="D7" s="1228" t="s">
        <v>1825</v>
      </c>
      <c r="E7" s="1229"/>
      <c r="F7" s="1229"/>
      <c r="G7" s="1207">
        <v>1</v>
      </c>
      <c r="H7" s="1208"/>
      <c r="I7" s="1213">
        <f t="shared" ref="I7:I12" si="0">G7*ROUND(H7, 2)</f>
        <v>0</v>
      </c>
      <c r="J7" s="412"/>
    </row>
    <row r="8" spans="1:10" s="76" customFormat="1" x14ac:dyDescent="0.25">
      <c r="A8" s="1100" t="s">
        <v>488</v>
      </c>
      <c r="B8" s="272" t="s">
        <v>1826</v>
      </c>
      <c r="C8" s="272" t="s">
        <v>1824</v>
      </c>
      <c r="D8" s="273" t="s">
        <v>1827</v>
      </c>
      <c r="E8" s="593"/>
      <c r="F8" s="593"/>
      <c r="G8" s="266">
        <v>1</v>
      </c>
      <c r="H8" s="2"/>
      <c r="I8" s="1112">
        <f t="shared" si="0"/>
        <v>0</v>
      </c>
      <c r="J8" s="412"/>
    </row>
    <row r="9" spans="1:10" s="76" customFormat="1" x14ac:dyDescent="0.25">
      <c r="A9" s="1100" t="s">
        <v>489</v>
      </c>
      <c r="B9" s="272" t="s">
        <v>1828</v>
      </c>
      <c r="C9" s="272" t="s">
        <v>1824</v>
      </c>
      <c r="D9" s="273">
        <v>2020237</v>
      </c>
      <c r="E9" s="593"/>
      <c r="F9" s="593"/>
      <c r="G9" s="266">
        <v>1</v>
      </c>
      <c r="H9" s="2"/>
      <c r="I9" s="1112">
        <f t="shared" si="0"/>
        <v>0</v>
      </c>
      <c r="J9" s="412"/>
    </row>
    <row r="10" spans="1:10" s="76" customFormat="1" x14ac:dyDescent="0.25">
      <c r="A10" s="858" t="s">
        <v>490</v>
      </c>
      <c r="B10" s="272" t="s">
        <v>1829</v>
      </c>
      <c r="C10" s="272" t="s">
        <v>1824</v>
      </c>
      <c r="D10" s="273">
        <v>2032123</v>
      </c>
      <c r="E10" s="593"/>
      <c r="F10" s="593"/>
      <c r="G10" s="266">
        <v>8</v>
      </c>
      <c r="H10" s="2"/>
      <c r="I10" s="1112">
        <f t="shared" si="0"/>
        <v>0</v>
      </c>
      <c r="J10" s="412"/>
    </row>
    <row r="11" spans="1:10" s="76" customFormat="1" ht="25.5" x14ac:dyDescent="0.25">
      <c r="A11" s="860" t="s">
        <v>491</v>
      </c>
      <c r="B11" s="302" t="s">
        <v>1468</v>
      </c>
      <c r="C11" s="302"/>
      <c r="D11" s="303" t="s">
        <v>1830</v>
      </c>
      <c r="E11" s="646"/>
      <c r="F11" s="646"/>
      <c r="G11" s="271">
        <v>1</v>
      </c>
      <c r="H11" s="2"/>
      <c r="I11" s="1113">
        <f t="shared" si="0"/>
        <v>0</v>
      </c>
      <c r="J11" s="412"/>
    </row>
    <row r="12" spans="1:10" s="76" customFormat="1" ht="15.75" thickBot="1" x14ac:dyDescent="0.3">
      <c r="A12" s="874" t="s">
        <v>492</v>
      </c>
      <c r="B12" s="721" t="s">
        <v>2606</v>
      </c>
      <c r="C12" s="721" t="s">
        <v>1824</v>
      </c>
      <c r="D12" s="1114"/>
      <c r="E12" s="1115"/>
      <c r="F12" s="1115"/>
      <c r="G12" s="486">
        <v>1</v>
      </c>
      <c r="H12" s="911"/>
      <c r="I12" s="1142">
        <f t="shared" si="0"/>
        <v>0</v>
      </c>
      <c r="J12" s="412"/>
    </row>
    <row r="13" spans="1:10" s="76" customFormat="1" ht="15.75" thickBot="1" x14ac:dyDescent="0.3">
      <c r="A13" s="77"/>
      <c r="G13" s="77"/>
      <c r="H13" s="807" t="s">
        <v>76</v>
      </c>
      <c r="I13" s="808">
        <f>SUM(I7:I12)</f>
        <v>0</v>
      </c>
      <c r="J13" s="412"/>
    </row>
    <row r="15" spans="1:10" ht="75" customHeight="1" x14ac:dyDescent="0.25">
      <c r="A15" s="1835" t="s">
        <v>1328</v>
      </c>
      <c r="B15" s="1836"/>
      <c r="C15" s="1836"/>
      <c r="D15" s="1836"/>
      <c r="E15" s="1836"/>
      <c r="F15" s="1836"/>
      <c r="G15" s="1836"/>
      <c r="H15" s="1836"/>
      <c r="I15" s="1836"/>
    </row>
    <row r="16" spans="1:10" x14ac:dyDescent="0.25">
      <c r="A16" s="64"/>
      <c r="B16" s="18"/>
    </row>
  </sheetData>
  <sheetProtection algorithmName="SHA-512" hashValue="anzetSfwHlK5EPBUQJW+tjy1HFHQ99EzkN5TPkyFF04bKFiU/OgdjrKEeUMiqUtR1NFAGSbVCYyjrf72ed2QAg==" saltValue="afVm9Fwh5g0tBUlPym6VYg==" spinCount="100000" sheet="1" objects="1" scenarios="1" sort="0" autoFilter="0" pivotTables="0"/>
  <mergeCells count="13">
    <mergeCell ref="A2:I2"/>
    <mergeCell ref="A3:I3"/>
    <mergeCell ref="A4:I4"/>
    <mergeCell ref="G1:I1"/>
    <mergeCell ref="A1:F1"/>
    <mergeCell ref="H5:H6"/>
    <mergeCell ref="I5:I6"/>
    <mergeCell ref="A15:I15"/>
    <mergeCell ref="A5:A6"/>
    <mergeCell ref="B5:B6"/>
    <mergeCell ref="C5:D5"/>
    <mergeCell ref="E5:F5"/>
    <mergeCell ref="G5:G6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7" fitToHeight="0" orientation="landscape" horizontalDpi="4294967295" verticalDpi="4294967295" r:id="rId1"/>
  <headerFooter>
    <oddFooter>Strana &amp;P z &amp;N</oddFooter>
  </headerFooter>
  <drawing r:id="rId2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0">
    <tabColor rgb="FFFFFF00"/>
    <pageSetUpPr fitToPage="1"/>
  </sheetPr>
  <dimension ref="A1:I12"/>
  <sheetViews>
    <sheetView workbookViewId="0">
      <selection activeCell="A3" sqref="A3:I3"/>
    </sheetView>
  </sheetViews>
  <sheetFormatPr defaultColWidth="9.140625" defaultRowHeight="15" x14ac:dyDescent="0.25"/>
  <cols>
    <col min="1" max="1" width="5.7109375" style="1446" customWidth="1"/>
    <col min="2" max="2" width="42.7109375" style="17" customWidth="1"/>
    <col min="3" max="3" width="16.7109375" style="17" customWidth="1"/>
    <col min="4" max="4" width="24.7109375" style="17" customWidth="1"/>
    <col min="5" max="5" width="16.7109375" style="17" customWidth="1"/>
    <col min="6" max="6" width="24.7109375" style="17" customWidth="1"/>
    <col min="7" max="7" width="12.7109375" style="1446" customWidth="1"/>
    <col min="8" max="8" width="16.7109375" style="1446" customWidth="1"/>
    <col min="9" max="9" width="18.7109375" style="1446" customWidth="1"/>
    <col min="10" max="16384" width="9.140625" style="17"/>
  </cols>
  <sheetData>
    <row r="1" spans="1:9" ht="54" customHeight="1" x14ac:dyDescent="0.25">
      <c r="A1" s="1543"/>
      <c r="B1" s="1543"/>
      <c r="C1" s="1543"/>
      <c r="D1" s="1543"/>
      <c r="E1" s="1543"/>
      <c r="F1" s="1543"/>
      <c r="G1" s="1544" t="s">
        <v>2713</v>
      </c>
      <c r="H1" s="1544"/>
      <c r="I1" s="1544"/>
    </row>
    <row r="2" spans="1:9" ht="15.75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</row>
    <row r="3" spans="1:9" ht="15.75" x14ac:dyDescent="0.25">
      <c r="A3" s="1540" t="s">
        <v>1831</v>
      </c>
      <c r="B3" s="1540"/>
      <c r="C3" s="1540"/>
      <c r="D3" s="1540"/>
      <c r="E3" s="1540"/>
      <c r="F3" s="1540"/>
      <c r="G3" s="1540"/>
      <c r="H3" s="1540"/>
      <c r="I3" s="1540"/>
    </row>
    <row r="4" spans="1:9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</row>
    <row r="5" spans="1:9" ht="30" customHeight="1" thickBot="1" x14ac:dyDescent="0.3">
      <c r="A5" s="1514" t="s">
        <v>486</v>
      </c>
      <c r="B5" s="1541" t="s">
        <v>0</v>
      </c>
      <c r="C5" s="1837" t="s">
        <v>1310</v>
      </c>
      <c r="D5" s="1838"/>
      <c r="E5" s="1837" t="s">
        <v>1311</v>
      </c>
      <c r="F5" s="1838"/>
      <c r="G5" s="1514" t="s">
        <v>1312</v>
      </c>
      <c r="H5" s="1514" t="s">
        <v>4413</v>
      </c>
      <c r="I5" s="1514" t="s">
        <v>4414</v>
      </c>
    </row>
    <row r="6" spans="1:9" ht="30" customHeight="1" thickBot="1" x14ac:dyDescent="0.3">
      <c r="A6" s="1542"/>
      <c r="B6" s="1542"/>
      <c r="C6" s="1445" t="s">
        <v>1313</v>
      </c>
      <c r="D6" s="1445" t="s">
        <v>1314</v>
      </c>
      <c r="E6" s="1445" t="s">
        <v>1313</v>
      </c>
      <c r="F6" s="1445" t="s">
        <v>1314</v>
      </c>
      <c r="G6" s="1515"/>
      <c r="H6" s="1515"/>
      <c r="I6" s="1515"/>
    </row>
    <row r="7" spans="1:9" s="76" customFormat="1" x14ac:dyDescent="0.2">
      <c r="A7" s="1200" t="s">
        <v>487</v>
      </c>
      <c r="B7" s="1227" t="s">
        <v>1832</v>
      </c>
      <c r="C7" s="1227" t="s">
        <v>1833</v>
      </c>
      <c r="D7" s="1230"/>
      <c r="E7" s="1231"/>
      <c r="F7" s="1231"/>
      <c r="G7" s="1232">
        <v>1</v>
      </c>
      <c r="H7" s="1208"/>
      <c r="I7" s="1213">
        <f>G7*ROUND(H7, 2)</f>
        <v>0</v>
      </c>
    </row>
    <row r="8" spans="1:9" s="76" customFormat="1" ht="15.75" thickBot="1" x14ac:dyDescent="0.25">
      <c r="A8" s="874" t="s">
        <v>488</v>
      </c>
      <c r="B8" s="721" t="s">
        <v>1834</v>
      </c>
      <c r="C8" s="721" t="s">
        <v>1833</v>
      </c>
      <c r="D8" s="1143"/>
      <c r="E8" s="1144"/>
      <c r="F8" s="1144"/>
      <c r="G8" s="1145">
        <v>1</v>
      </c>
      <c r="H8" s="911"/>
      <c r="I8" s="1116">
        <f>G8*ROUND(H8, 2)</f>
        <v>0</v>
      </c>
    </row>
    <row r="9" spans="1:9" s="76" customFormat="1" ht="15.75" thickBot="1" x14ac:dyDescent="0.3">
      <c r="A9" s="77"/>
      <c r="G9" s="77"/>
      <c r="H9" s="807" t="s">
        <v>76</v>
      </c>
      <c r="I9" s="808">
        <f>SUM(I7:I8)</f>
        <v>0</v>
      </c>
    </row>
    <row r="11" spans="1:9" ht="75" customHeight="1" x14ac:dyDescent="0.25">
      <c r="A11" s="1835" t="s">
        <v>1328</v>
      </c>
      <c r="B11" s="1836"/>
      <c r="C11" s="1836"/>
      <c r="D11" s="1836"/>
      <c r="E11" s="1836"/>
      <c r="F11" s="1836"/>
      <c r="G11" s="1836"/>
      <c r="H11" s="1836"/>
      <c r="I11" s="1836"/>
    </row>
    <row r="12" spans="1:9" x14ac:dyDescent="0.25">
      <c r="A12" s="64"/>
      <c r="B12" s="18"/>
    </row>
  </sheetData>
  <sheetProtection algorithmName="SHA-512" hashValue="oo2kM3cUmbC58j0V+Ldpl/bwwA+V7/aSE5jO5SnwmWMltt9Bdl0LX1Q5P1uZzgoXx7kGCK9TvvjTWCOCU9qXAg==" saltValue="q/i1pv1T5ngqy/qtDsLn9A==" spinCount="100000" sheet="1" objects="1" scenarios="1" sort="0" autoFilter="0" pivotTables="0"/>
  <mergeCells count="13">
    <mergeCell ref="A2:I2"/>
    <mergeCell ref="A3:I3"/>
    <mergeCell ref="A4:I4"/>
    <mergeCell ref="G1:I1"/>
    <mergeCell ref="A1:F1"/>
    <mergeCell ref="H5:H6"/>
    <mergeCell ref="I5:I6"/>
    <mergeCell ref="A11:I11"/>
    <mergeCell ref="A5:A6"/>
    <mergeCell ref="B5:B6"/>
    <mergeCell ref="C5:D5"/>
    <mergeCell ref="E5:F5"/>
    <mergeCell ref="G5:G6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7" fitToHeight="0" orientation="landscape" horizontalDpi="4294967295" verticalDpi="4294967295" r:id="rId1"/>
  <headerFooter>
    <oddFooter>Strana &amp;P z &amp;N</oddFooter>
  </headerFooter>
  <drawing r:id="rId2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1">
    <tabColor rgb="FFFFFF00"/>
    <pageSetUpPr fitToPage="1"/>
  </sheetPr>
  <dimension ref="A1:K49"/>
  <sheetViews>
    <sheetView workbookViewId="0">
      <selection activeCell="A3" sqref="A3:I3"/>
    </sheetView>
  </sheetViews>
  <sheetFormatPr defaultColWidth="9.140625" defaultRowHeight="15" x14ac:dyDescent="0.25"/>
  <cols>
    <col min="1" max="1" width="5.7109375" style="1446" customWidth="1"/>
    <col min="2" max="2" width="42.7109375" style="17" customWidth="1"/>
    <col min="3" max="3" width="16.7109375" style="17" customWidth="1"/>
    <col min="4" max="4" width="24.7109375" style="17" customWidth="1"/>
    <col min="5" max="5" width="16.7109375" style="17" customWidth="1"/>
    <col min="6" max="6" width="24.7109375" style="17" customWidth="1"/>
    <col min="7" max="7" width="12.7109375" style="1446" customWidth="1"/>
    <col min="8" max="8" width="16.7109375" style="1446" customWidth="1"/>
    <col min="9" max="9" width="18.7109375" style="1446" customWidth="1"/>
    <col min="10" max="10" width="9.42578125" style="17" bestFit="1" customWidth="1"/>
    <col min="11" max="16384" width="9.140625" style="17"/>
  </cols>
  <sheetData>
    <row r="1" spans="1:10" ht="54" customHeight="1" x14ac:dyDescent="0.25">
      <c r="A1" s="1543"/>
      <c r="B1" s="1543"/>
      <c r="C1" s="1543"/>
      <c r="D1" s="1543"/>
      <c r="E1" s="1543"/>
      <c r="F1" s="1543"/>
      <c r="G1" s="1544" t="s">
        <v>2714</v>
      </c>
      <c r="H1" s="1544"/>
      <c r="I1" s="1544"/>
    </row>
    <row r="2" spans="1:10" ht="15.75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</row>
    <row r="3" spans="1:10" ht="15.75" x14ac:dyDescent="0.25">
      <c r="A3" s="1540" t="s">
        <v>482</v>
      </c>
      <c r="B3" s="1540"/>
      <c r="C3" s="1540"/>
      <c r="D3" s="1540"/>
      <c r="E3" s="1540"/>
      <c r="F3" s="1540"/>
      <c r="G3" s="1540"/>
      <c r="H3" s="1540"/>
      <c r="I3" s="1540"/>
    </row>
    <row r="4" spans="1:10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</row>
    <row r="5" spans="1:10" ht="30" customHeight="1" thickBot="1" x14ac:dyDescent="0.3">
      <c r="A5" s="1514" t="s">
        <v>486</v>
      </c>
      <c r="B5" s="1541" t="s">
        <v>0</v>
      </c>
      <c r="C5" s="1837" t="s">
        <v>1310</v>
      </c>
      <c r="D5" s="1838"/>
      <c r="E5" s="1837" t="s">
        <v>1311</v>
      </c>
      <c r="F5" s="1838"/>
      <c r="G5" s="1514" t="s">
        <v>1312</v>
      </c>
      <c r="H5" s="1514" t="s">
        <v>4413</v>
      </c>
      <c r="I5" s="1514" t="s">
        <v>4414</v>
      </c>
    </row>
    <row r="6" spans="1:10" ht="30" customHeight="1" thickBot="1" x14ac:dyDescent="0.3">
      <c r="A6" s="1542"/>
      <c r="B6" s="1542"/>
      <c r="C6" s="1445" t="s">
        <v>1313</v>
      </c>
      <c r="D6" s="1445" t="s">
        <v>1314</v>
      </c>
      <c r="E6" s="1445" t="s">
        <v>1313</v>
      </c>
      <c r="F6" s="1445" t="s">
        <v>1314</v>
      </c>
      <c r="G6" s="1515"/>
      <c r="H6" s="1515"/>
      <c r="I6" s="1515"/>
    </row>
    <row r="7" spans="1:10" s="76" customFormat="1" x14ac:dyDescent="0.25">
      <c r="A7" s="1206" t="s">
        <v>487</v>
      </c>
      <c r="B7" s="1227" t="s">
        <v>1835</v>
      </c>
      <c r="C7" s="1227" t="s">
        <v>1836</v>
      </c>
      <c r="D7" s="1228" t="s">
        <v>1837</v>
      </c>
      <c r="E7" s="1229"/>
      <c r="F7" s="1229"/>
      <c r="G7" s="1207">
        <v>2</v>
      </c>
      <c r="H7" s="1208"/>
      <c r="I7" s="1209">
        <f t="shared" ref="I7:I44" si="0">G7*ROUND(H7, 2)</f>
        <v>0</v>
      </c>
      <c r="J7" s="412"/>
    </row>
    <row r="8" spans="1:10" s="76" customFormat="1" x14ac:dyDescent="0.25">
      <c r="A8" s="862" t="s">
        <v>488</v>
      </c>
      <c r="B8" s="272" t="s">
        <v>1838</v>
      </c>
      <c r="C8" s="272" t="s">
        <v>1836</v>
      </c>
      <c r="D8" s="273" t="s">
        <v>1839</v>
      </c>
      <c r="E8" s="593"/>
      <c r="F8" s="593"/>
      <c r="G8" s="266">
        <v>2</v>
      </c>
      <c r="H8" s="2"/>
      <c r="I8" s="1104">
        <f t="shared" si="0"/>
        <v>0</v>
      </c>
      <c r="J8" s="412"/>
    </row>
    <row r="9" spans="1:10" s="76" customFormat="1" x14ac:dyDescent="0.25">
      <c r="A9" s="862" t="s">
        <v>489</v>
      </c>
      <c r="B9" s="272" t="s">
        <v>1840</v>
      </c>
      <c r="C9" s="272" t="s">
        <v>1836</v>
      </c>
      <c r="D9" s="273" t="s">
        <v>1841</v>
      </c>
      <c r="E9" s="593"/>
      <c r="F9" s="593"/>
      <c r="G9" s="266">
        <v>2</v>
      </c>
      <c r="H9" s="2"/>
      <c r="I9" s="1104">
        <f t="shared" si="0"/>
        <v>0</v>
      </c>
      <c r="J9" s="412"/>
    </row>
    <row r="10" spans="1:10" s="76" customFormat="1" x14ac:dyDescent="0.25">
      <c r="A10" s="862" t="s">
        <v>490</v>
      </c>
      <c r="B10" s="272" t="s">
        <v>1835</v>
      </c>
      <c r="C10" s="272" t="s">
        <v>1836</v>
      </c>
      <c r="D10" s="273" t="s">
        <v>1842</v>
      </c>
      <c r="E10" s="593"/>
      <c r="F10" s="593"/>
      <c r="G10" s="266">
        <v>2</v>
      </c>
      <c r="H10" s="2"/>
      <c r="I10" s="1104">
        <f t="shared" si="0"/>
        <v>0</v>
      </c>
      <c r="J10" s="412"/>
    </row>
    <row r="11" spans="1:10" s="76" customFormat="1" x14ac:dyDescent="0.25">
      <c r="A11" s="862" t="s">
        <v>491</v>
      </c>
      <c r="B11" s="272" t="s">
        <v>1843</v>
      </c>
      <c r="C11" s="272" t="s">
        <v>1844</v>
      </c>
      <c r="D11" s="299">
        <v>23937181</v>
      </c>
      <c r="E11" s="629"/>
      <c r="F11" s="629"/>
      <c r="G11" s="300">
        <v>2</v>
      </c>
      <c r="H11" s="2"/>
      <c r="I11" s="1104">
        <f t="shared" si="0"/>
        <v>0</v>
      </c>
      <c r="J11" s="412"/>
    </row>
    <row r="12" spans="1:10" s="76" customFormat="1" x14ac:dyDescent="0.25">
      <c r="A12" s="862" t="s">
        <v>492</v>
      </c>
      <c r="B12" s="272" t="s">
        <v>1845</v>
      </c>
      <c r="C12" s="268"/>
      <c r="D12" s="268"/>
      <c r="E12" s="589"/>
      <c r="F12" s="589"/>
      <c r="G12" s="266">
        <v>10</v>
      </c>
      <c r="H12" s="2"/>
      <c r="I12" s="1104">
        <f t="shared" si="0"/>
        <v>0</v>
      </c>
      <c r="J12" s="412"/>
    </row>
    <row r="13" spans="1:10" s="76" customFormat="1" x14ac:dyDescent="0.25">
      <c r="A13" s="862" t="s">
        <v>493</v>
      </c>
      <c r="B13" s="272" t="s">
        <v>1846</v>
      </c>
      <c r="C13" s="273" t="s">
        <v>1847</v>
      </c>
      <c r="D13" s="273" t="s">
        <v>1848</v>
      </c>
      <c r="E13" s="593"/>
      <c r="F13" s="593"/>
      <c r="G13" s="266">
        <v>2</v>
      </c>
      <c r="H13" s="2"/>
      <c r="I13" s="1104">
        <f t="shared" si="0"/>
        <v>0</v>
      </c>
      <c r="J13" s="412"/>
    </row>
    <row r="14" spans="1:10" s="76" customFormat="1" x14ac:dyDescent="0.25">
      <c r="A14" s="862" t="s">
        <v>494</v>
      </c>
      <c r="B14" s="272" t="s">
        <v>1849</v>
      </c>
      <c r="C14" s="267" t="s">
        <v>1850</v>
      </c>
      <c r="D14" s="273">
        <v>920300</v>
      </c>
      <c r="E14" s="593"/>
      <c r="F14" s="593"/>
      <c r="G14" s="266">
        <v>2</v>
      </c>
      <c r="H14" s="2"/>
      <c r="I14" s="1104">
        <f t="shared" si="0"/>
        <v>0</v>
      </c>
      <c r="J14" s="412"/>
    </row>
    <row r="15" spans="1:10" s="76" customFormat="1" x14ac:dyDescent="0.25">
      <c r="A15" s="862" t="s">
        <v>495</v>
      </c>
      <c r="B15" s="272" t="s">
        <v>1851</v>
      </c>
      <c r="C15" s="267" t="s">
        <v>1850</v>
      </c>
      <c r="D15" s="273">
        <v>920371</v>
      </c>
      <c r="E15" s="593"/>
      <c r="F15" s="593"/>
      <c r="G15" s="266">
        <v>2</v>
      </c>
      <c r="H15" s="2"/>
      <c r="I15" s="1104">
        <f t="shared" si="0"/>
        <v>0</v>
      </c>
      <c r="J15" s="412"/>
    </row>
    <row r="16" spans="1:10" s="76" customFormat="1" x14ac:dyDescent="0.25">
      <c r="A16" s="862" t="s">
        <v>496</v>
      </c>
      <c r="B16" s="272" t="s">
        <v>1852</v>
      </c>
      <c r="C16" s="267" t="s">
        <v>1538</v>
      </c>
      <c r="D16" s="273">
        <v>21752013</v>
      </c>
      <c r="E16" s="593"/>
      <c r="F16" s="593"/>
      <c r="G16" s="266">
        <v>12</v>
      </c>
      <c r="H16" s="2"/>
      <c r="I16" s="1104">
        <f t="shared" si="0"/>
        <v>0</v>
      </c>
      <c r="J16" s="412"/>
    </row>
    <row r="17" spans="1:10" s="76" customFormat="1" x14ac:dyDescent="0.25">
      <c r="A17" s="862" t="s">
        <v>497</v>
      </c>
      <c r="B17" s="272" t="s">
        <v>1853</v>
      </c>
      <c r="C17" s="267" t="s">
        <v>1538</v>
      </c>
      <c r="D17" s="273">
        <v>21750013</v>
      </c>
      <c r="E17" s="593"/>
      <c r="F17" s="593"/>
      <c r="G17" s="266">
        <v>32</v>
      </c>
      <c r="H17" s="2"/>
      <c r="I17" s="1104">
        <f t="shared" si="0"/>
        <v>0</v>
      </c>
      <c r="J17" s="412"/>
    </row>
    <row r="18" spans="1:10" s="76" customFormat="1" x14ac:dyDescent="0.25">
      <c r="A18" s="862" t="s">
        <v>498</v>
      </c>
      <c r="B18" s="272" t="s">
        <v>1854</v>
      </c>
      <c r="C18" s="267" t="s">
        <v>1538</v>
      </c>
      <c r="D18" s="273">
        <v>21754012</v>
      </c>
      <c r="E18" s="593"/>
      <c r="F18" s="593"/>
      <c r="G18" s="266">
        <v>5</v>
      </c>
      <c r="H18" s="2"/>
      <c r="I18" s="1104">
        <f t="shared" si="0"/>
        <v>0</v>
      </c>
      <c r="J18" s="412"/>
    </row>
    <row r="19" spans="1:10" s="76" customFormat="1" x14ac:dyDescent="0.25">
      <c r="A19" s="862" t="s">
        <v>499</v>
      </c>
      <c r="B19" s="272" t="s">
        <v>1855</v>
      </c>
      <c r="C19" s="267" t="s">
        <v>1538</v>
      </c>
      <c r="D19" s="273">
        <v>21915811</v>
      </c>
      <c r="E19" s="593"/>
      <c r="F19" s="593"/>
      <c r="G19" s="266">
        <v>3</v>
      </c>
      <c r="H19" s="2"/>
      <c r="I19" s="1104">
        <f t="shared" si="0"/>
        <v>0</v>
      </c>
      <c r="J19" s="412"/>
    </row>
    <row r="20" spans="1:10" s="76" customFormat="1" x14ac:dyDescent="0.25">
      <c r="A20" s="862" t="s">
        <v>500</v>
      </c>
      <c r="B20" s="272" t="s">
        <v>1856</v>
      </c>
      <c r="C20" s="267" t="s">
        <v>1538</v>
      </c>
      <c r="D20" s="273">
        <v>80242511</v>
      </c>
      <c r="E20" s="593"/>
      <c r="F20" s="593"/>
      <c r="G20" s="266">
        <v>3</v>
      </c>
      <c r="H20" s="2"/>
      <c r="I20" s="1104">
        <f t="shared" si="0"/>
        <v>0</v>
      </c>
      <c r="J20" s="412"/>
    </row>
    <row r="21" spans="1:10" s="76" customFormat="1" x14ac:dyDescent="0.25">
      <c r="A21" s="862" t="s">
        <v>501</v>
      </c>
      <c r="B21" s="272" t="s">
        <v>1857</v>
      </c>
      <c r="C21" s="267" t="s">
        <v>1538</v>
      </c>
      <c r="D21" s="273">
        <v>80240513</v>
      </c>
      <c r="E21" s="593"/>
      <c r="F21" s="593"/>
      <c r="G21" s="266">
        <v>5</v>
      </c>
      <c r="H21" s="2"/>
      <c r="I21" s="1104">
        <f t="shared" si="0"/>
        <v>0</v>
      </c>
      <c r="J21" s="412"/>
    </row>
    <row r="22" spans="1:10" s="76" customFormat="1" x14ac:dyDescent="0.25">
      <c r="A22" s="862" t="s">
        <v>502</v>
      </c>
      <c r="B22" s="272" t="s">
        <v>1858</v>
      </c>
      <c r="C22" s="267" t="s">
        <v>1538</v>
      </c>
      <c r="D22" s="273">
        <v>80240910</v>
      </c>
      <c r="E22" s="593"/>
      <c r="F22" s="593"/>
      <c r="G22" s="266">
        <v>4</v>
      </c>
      <c r="H22" s="2"/>
      <c r="I22" s="1104">
        <f t="shared" si="0"/>
        <v>0</v>
      </c>
      <c r="J22" s="412"/>
    </row>
    <row r="23" spans="1:10" s="76" customFormat="1" x14ac:dyDescent="0.25">
      <c r="A23" s="862" t="s">
        <v>503</v>
      </c>
      <c r="B23" s="272" t="s">
        <v>1859</v>
      </c>
      <c r="C23" s="267" t="s">
        <v>1538</v>
      </c>
      <c r="D23" s="273">
        <v>80228610</v>
      </c>
      <c r="E23" s="593"/>
      <c r="F23" s="593"/>
      <c r="G23" s="266">
        <v>3</v>
      </c>
      <c r="H23" s="2"/>
      <c r="I23" s="1104">
        <f t="shared" si="0"/>
        <v>0</v>
      </c>
      <c r="J23" s="412"/>
    </row>
    <row r="24" spans="1:10" s="76" customFormat="1" x14ac:dyDescent="0.25">
      <c r="A24" s="862" t="s">
        <v>504</v>
      </c>
      <c r="B24" s="272" t="s">
        <v>1860</v>
      </c>
      <c r="C24" s="267" t="s">
        <v>1538</v>
      </c>
      <c r="D24" s="273">
        <v>80240310</v>
      </c>
      <c r="E24" s="593"/>
      <c r="F24" s="593"/>
      <c r="G24" s="266">
        <v>3</v>
      </c>
      <c r="H24" s="2"/>
      <c r="I24" s="1104">
        <f t="shared" si="0"/>
        <v>0</v>
      </c>
      <c r="J24" s="412"/>
    </row>
    <row r="25" spans="1:10" s="76" customFormat="1" ht="25.5" x14ac:dyDescent="0.25">
      <c r="A25" s="862" t="s">
        <v>505</v>
      </c>
      <c r="B25" s="272" t="s">
        <v>1861</v>
      </c>
      <c r="C25" s="267" t="s">
        <v>1538</v>
      </c>
      <c r="D25" s="273">
        <v>23242811</v>
      </c>
      <c r="E25" s="593"/>
      <c r="F25" s="593"/>
      <c r="G25" s="266">
        <v>6</v>
      </c>
      <c r="H25" s="2"/>
      <c r="I25" s="1104">
        <f t="shared" si="0"/>
        <v>0</v>
      </c>
      <c r="J25" s="412"/>
    </row>
    <row r="26" spans="1:10" s="76" customFormat="1" x14ac:dyDescent="0.25">
      <c r="A26" s="862" t="s">
        <v>506</v>
      </c>
      <c r="B26" s="272" t="s">
        <v>1862</v>
      </c>
      <c r="C26" s="267" t="s">
        <v>1538</v>
      </c>
      <c r="D26" s="273">
        <v>21082810</v>
      </c>
      <c r="E26" s="593"/>
      <c r="F26" s="593"/>
      <c r="G26" s="266">
        <v>3</v>
      </c>
      <c r="H26" s="2"/>
      <c r="I26" s="1104">
        <f t="shared" si="0"/>
        <v>0</v>
      </c>
      <c r="J26" s="412"/>
    </row>
    <row r="27" spans="1:10" s="76" customFormat="1" x14ac:dyDescent="0.25">
      <c r="A27" s="862" t="s">
        <v>507</v>
      </c>
      <c r="B27" s="272" t="s">
        <v>1863</v>
      </c>
      <c r="C27" s="267" t="s">
        <v>1538</v>
      </c>
      <c r="D27" s="273">
        <v>80240410</v>
      </c>
      <c r="E27" s="593"/>
      <c r="F27" s="593"/>
      <c r="G27" s="266">
        <v>3</v>
      </c>
      <c r="H27" s="2"/>
      <c r="I27" s="1104">
        <f t="shared" si="0"/>
        <v>0</v>
      </c>
      <c r="J27" s="412"/>
    </row>
    <row r="28" spans="1:10" s="76" customFormat="1" x14ac:dyDescent="0.25">
      <c r="A28" s="862" t="s">
        <v>508</v>
      </c>
      <c r="B28" s="272" t="s">
        <v>1864</v>
      </c>
      <c r="C28" s="267" t="s">
        <v>1538</v>
      </c>
      <c r="D28" s="273">
        <v>214001</v>
      </c>
      <c r="E28" s="593"/>
      <c r="F28" s="593"/>
      <c r="G28" s="266">
        <v>2</v>
      </c>
      <c r="H28" s="2"/>
      <c r="I28" s="1104">
        <f t="shared" si="0"/>
        <v>0</v>
      </c>
      <c r="J28" s="412"/>
    </row>
    <row r="29" spans="1:10" s="76" customFormat="1" x14ac:dyDescent="0.25">
      <c r="A29" s="862" t="s">
        <v>509</v>
      </c>
      <c r="B29" s="272" t="s">
        <v>1865</v>
      </c>
      <c r="C29" s="267" t="s">
        <v>1538</v>
      </c>
      <c r="D29" s="273">
        <v>214002</v>
      </c>
      <c r="E29" s="593"/>
      <c r="F29" s="593"/>
      <c r="G29" s="266">
        <v>2</v>
      </c>
      <c r="H29" s="2"/>
      <c r="I29" s="1104">
        <f t="shared" si="0"/>
        <v>0</v>
      </c>
      <c r="J29" s="412"/>
    </row>
    <row r="30" spans="1:10" s="76" customFormat="1" x14ac:dyDescent="0.25">
      <c r="A30" s="892" t="s">
        <v>510</v>
      </c>
      <c r="B30" s="272" t="s">
        <v>1866</v>
      </c>
      <c r="C30" s="267" t="s">
        <v>1538</v>
      </c>
      <c r="D30" s="273">
        <v>214003</v>
      </c>
      <c r="E30" s="593"/>
      <c r="F30" s="593"/>
      <c r="G30" s="266">
        <v>2</v>
      </c>
      <c r="H30" s="2"/>
      <c r="I30" s="1105">
        <f t="shared" si="0"/>
        <v>0</v>
      </c>
      <c r="J30" s="412"/>
    </row>
    <row r="31" spans="1:10" s="76" customFormat="1" x14ac:dyDescent="0.25">
      <c r="A31" s="862" t="s">
        <v>511</v>
      </c>
      <c r="B31" s="272" t="s">
        <v>1867</v>
      </c>
      <c r="C31" s="267" t="s">
        <v>1538</v>
      </c>
      <c r="D31" s="273">
        <v>214007</v>
      </c>
      <c r="E31" s="593"/>
      <c r="F31" s="593"/>
      <c r="G31" s="266">
        <v>1</v>
      </c>
      <c r="H31" s="2"/>
      <c r="I31" s="1104">
        <f t="shared" si="0"/>
        <v>0</v>
      </c>
      <c r="J31" s="412"/>
    </row>
    <row r="32" spans="1:10" s="76" customFormat="1" x14ac:dyDescent="0.25">
      <c r="A32" s="862" t="s">
        <v>512</v>
      </c>
      <c r="B32" s="272" t="s">
        <v>1868</v>
      </c>
      <c r="C32" s="267" t="s">
        <v>1538</v>
      </c>
      <c r="D32" s="273">
        <v>214010</v>
      </c>
      <c r="E32" s="593"/>
      <c r="F32" s="593"/>
      <c r="G32" s="266">
        <v>1</v>
      </c>
      <c r="H32" s="2"/>
      <c r="I32" s="1104">
        <f t="shared" si="0"/>
        <v>0</v>
      </c>
      <c r="J32" s="412"/>
    </row>
    <row r="33" spans="1:11" s="76" customFormat="1" x14ac:dyDescent="0.25">
      <c r="A33" s="862" t="s">
        <v>513</v>
      </c>
      <c r="B33" s="272" t="s">
        <v>1869</v>
      </c>
      <c r="C33" s="267" t="s">
        <v>1538</v>
      </c>
      <c r="D33" s="273">
        <v>214012</v>
      </c>
      <c r="E33" s="593"/>
      <c r="F33" s="593"/>
      <c r="G33" s="266">
        <v>24</v>
      </c>
      <c r="H33" s="2"/>
      <c r="I33" s="1104">
        <f t="shared" si="0"/>
        <v>0</v>
      </c>
      <c r="J33" s="412"/>
    </row>
    <row r="34" spans="1:11" s="76" customFormat="1" x14ac:dyDescent="0.25">
      <c r="A34" s="862" t="s">
        <v>514</v>
      </c>
      <c r="B34" s="272" t="s">
        <v>1870</v>
      </c>
      <c r="C34" s="267" t="s">
        <v>1538</v>
      </c>
      <c r="D34" s="273"/>
      <c r="E34" s="593"/>
      <c r="F34" s="593"/>
      <c r="G34" s="266">
        <v>1</v>
      </c>
      <c r="H34" s="2"/>
      <c r="I34" s="1104">
        <f t="shared" si="0"/>
        <v>0</v>
      </c>
      <c r="J34" s="412"/>
    </row>
    <row r="35" spans="1:11" s="76" customFormat="1" x14ac:dyDescent="0.25">
      <c r="A35" s="862" t="s">
        <v>515</v>
      </c>
      <c r="B35" s="272" t="s">
        <v>1871</v>
      </c>
      <c r="C35" s="267" t="s">
        <v>1538</v>
      </c>
      <c r="D35" s="273"/>
      <c r="E35" s="593"/>
      <c r="F35" s="593"/>
      <c r="G35" s="266">
        <v>1</v>
      </c>
      <c r="H35" s="2"/>
      <c r="I35" s="1104">
        <f t="shared" si="0"/>
        <v>0</v>
      </c>
      <c r="J35" s="412"/>
    </row>
    <row r="36" spans="1:11" s="76" customFormat="1" ht="25.5" x14ac:dyDescent="0.25">
      <c r="A36" s="862" t="s">
        <v>516</v>
      </c>
      <c r="B36" s="272" t="s">
        <v>1872</v>
      </c>
      <c r="C36" s="267"/>
      <c r="D36" s="273" t="s">
        <v>3553</v>
      </c>
      <c r="E36" s="593"/>
      <c r="F36" s="593"/>
      <c r="G36" s="266">
        <v>8</v>
      </c>
      <c r="H36" s="2"/>
      <c r="I36" s="1104">
        <f t="shared" si="0"/>
        <v>0</v>
      </c>
      <c r="J36" s="412"/>
    </row>
    <row r="37" spans="1:11" s="76" customFormat="1" x14ac:dyDescent="0.25">
      <c r="A37" s="892" t="s">
        <v>517</v>
      </c>
      <c r="B37" s="302" t="s">
        <v>1873</v>
      </c>
      <c r="C37" s="269" t="s">
        <v>1874</v>
      </c>
      <c r="D37" s="303" t="s">
        <v>1875</v>
      </c>
      <c r="E37" s="646"/>
      <c r="F37" s="646"/>
      <c r="G37" s="271">
        <v>1</v>
      </c>
      <c r="H37" s="2"/>
      <c r="I37" s="1105">
        <f t="shared" si="0"/>
        <v>0</v>
      </c>
      <c r="J37" s="412"/>
    </row>
    <row r="38" spans="1:11" s="76" customFormat="1" ht="38.25" x14ac:dyDescent="0.25">
      <c r="A38" s="892" t="s">
        <v>518</v>
      </c>
      <c r="B38" s="302" t="s">
        <v>1883</v>
      </c>
      <c r="C38" s="269" t="s">
        <v>1884</v>
      </c>
      <c r="D38" s="303" t="s">
        <v>1885</v>
      </c>
      <c r="E38" s="646"/>
      <c r="F38" s="646"/>
      <c r="G38" s="271">
        <v>1</v>
      </c>
      <c r="H38" s="2"/>
      <c r="I38" s="1105">
        <f t="shared" si="0"/>
        <v>0</v>
      </c>
      <c r="J38" s="412"/>
    </row>
    <row r="39" spans="1:11" s="76" customFormat="1" x14ac:dyDescent="0.25">
      <c r="A39" s="892" t="s">
        <v>519</v>
      </c>
      <c r="B39" s="304" t="s">
        <v>1876</v>
      </c>
      <c r="C39" s="304" t="s">
        <v>1877</v>
      </c>
      <c r="D39" s="305">
        <v>80240590</v>
      </c>
      <c r="E39" s="732"/>
      <c r="F39" s="732"/>
      <c r="G39" s="276">
        <v>1</v>
      </c>
      <c r="H39" s="2"/>
      <c r="I39" s="1105">
        <f t="shared" si="0"/>
        <v>0</v>
      </c>
      <c r="J39" s="412"/>
    </row>
    <row r="40" spans="1:11" s="76" customFormat="1" x14ac:dyDescent="0.25">
      <c r="A40" s="892" t="s">
        <v>520</v>
      </c>
      <c r="B40" s="304" t="s">
        <v>1878</v>
      </c>
      <c r="C40" s="304" t="s">
        <v>1877</v>
      </c>
      <c r="D40" s="305"/>
      <c r="E40" s="732"/>
      <c r="F40" s="732"/>
      <c r="G40" s="276">
        <v>1</v>
      </c>
      <c r="H40" s="2"/>
      <c r="I40" s="1105">
        <f t="shared" si="0"/>
        <v>0</v>
      </c>
      <c r="J40" s="412"/>
    </row>
    <row r="41" spans="1:11" s="76" customFormat="1" x14ac:dyDescent="0.25">
      <c r="A41" s="892" t="s">
        <v>521</v>
      </c>
      <c r="B41" s="304" t="s">
        <v>1879</v>
      </c>
      <c r="C41" s="304" t="s">
        <v>1877</v>
      </c>
      <c r="D41" s="305"/>
      <c r="E41" s="732"/>
      <c r="F41" s="732"/>
      <c r="G41" s="276">
        <v>1</v>
      </c>
      <c r="H41" s="2"/>
      <c r="I41" s="1105">
        <f t="shared" si="0"/>
        <v>0</v>
      </c>
      <c r="J41" s="412"/>
    </row>
    <row r="42" spans="1:11" s="76" customFormat="1" x14ac:dyDescent="0.25">
      <c r="A42" s="892" t="s">
        <v>522</v>
      </c>
      <c r="B42" s="304" t="s">
        <v>1880</v>
      </c>
      <c r="C42" s="304" t="s">
        <v>1877</v>
      </c>
      <c r="D42" s="306"/>
      <c r="E42" s="733"/>
      <c r="F42" s="733"/>
      <c r="G42" s="307">
        <v>1</v>
      </c>
      <c r="H42" s="2"/>
      <c r="I42" s="1105">
        <f t="shared" si="0"/>
        <v>0</v>
      </c>
      <c r="J42" s="412"/>
    </row>
    <row r="43" spans="1:11" s="76" customFormat="1" x14ac:dyDescent="0.25">
      <c r="A43" s="892" t="s">
        <v>523</v>
      </c>
      <c r="B43" s="304" t="s">
        <v>1881</v>
      </c>
      <c r="C43" s="304" t="s">
        <v>1877</v>
      </c>
      <c r="D43" s="308"/>
      <c r="E43" s="734"/>
      <c r="F43" s="734"/>
      <c r="G43" s="276">
        <v>1</v>
      </c>
      <c r="H43" s="2"/>
      <c r="I43" s="1105">
        <f t="shared" si="0"/>
        <v>0</v>
      </c>
      <c r="J43" s="412"/>
    </row>
    <row r="44" spans="1:11" s="76" customFormat="1" ht="15.75" thickBot="1" x14ac:dyDescent="0.3">
      <c r="A44" s="867" t="s">
        <v>524</v>
      </c>
      <c r="B44" s="721" t="s">
        <v>1882</v>
      </c>
      <c r="C44" s="315" t="s">
        <v>1877</v>
      </c>
      <c r="D44" s="1114"/>
      <c r="E44" s="1115"/>
      <c r="F44" s="1115"/>
      <c r="G44" s="486">
        <v>1</v>
      </c>
      <c r="H44" s="911"/>
      <c r="I44" s="1102">
        <f t="shared" si="0"/>
        <v>0</v>
      </c>
      <c r="J44" s="412"/>
    </row>
    <row r="45" spans="1:11" s="76" customFormat="1" ht="15.75" thickBot="1" x14ac:dyDescent="0.3">
      <c r="A45" s="77"/>
      <c r="G45" s="77"/>
      <c r="H45" s="1098" t="s">
        <v>3759</v>
      </c>
      <c r="I45" s="1099">
        <f>SUM(I7:I44)</f>
        <v>0</v>
      </c>
      <c r="J45" s="412"/>
    </row>
    <row r="47" spans="1:11" ht="75" customHeight="1" x14ac:dyDescent="0.25">
      <c r="A47" s="1835" t="s">
        <v>1328</v>
      </c>
      <c r="B47" s="1836"/>
      <c r="C47" s="1836"/>
      <c r="D47" s="1836"/>
      <c r="E47" s="1836"/>
      <c r="F47" s="1836"/>
      <c r="G47" s="1836"/>
      <c r="H47" s="1836"/>
      <c r="I47" s="1836"/>
      <c r="J47" s="301"/>
      <c r="K47" s="301"/>
    </row>
    <row r="48" spans="1:11" x14ac:dyDescent="0.25">
      <c r="A48" s="64"/>
      <c r="B48" s="18"/>
    </row>
    <row r="49" spans="1:2" x14ac:dyDescent="0.25">
      <c r="A49" s="64"/>
      <c r="B49" s="18"/>
    </row>
  </sheetData>
  <sheetProtection algorithmName="SHA-512" hashValue="jANnr7MyJyNRk3AGDvHL1Gpy9veDPS4rGCaeuBdCa8zJPGwe0yWRlOujJmJckmoWJWQVvwL12bxbPTLwLVcZcQ==" saltValue="YLxsyMyDPseufT29HJvhfQ==" spinCount="100000" sheet="1" objects="1" scenarios="1" sort="0" autoFilter="0" pivotTables="0"/>
  <mergeCells count="13">
    <mergeCell ref="A2:I2"/>
    <mergeCell ref="A3:I3"/>
    <mergeCell ref="A4:I4"/>
    <mergeCell ref="G1:I1"/>
    <mergeCell ref="A1:F1"/>
    <mergeCell ref="H5:H6"/>
    <mergeCell ref="I5:I6"/>
    <mergeCell ref="A47:I47"/>
    <mergeCell ref="A5:A6"/>
    <mergeCell ref="B5:B6"/>
    <mergeCell ref="C5:D5"/>
    <mergeCell ref="E5:F5"/>
    <mergeCell ref="G5:G6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7" fitToHeight="0" orientation="landscape" horizontalDpi="4294967295" verticalDpi="4294967295" r:id="rId1"/>
  <headerFooter>
    <oddFooter>Strana &amp;P z &amp;N</oddFooter>
  </headerFooter>
  <drawing r:id="rId2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2">
    <tabColor rgb="FFFFFF00"/>
    <pageSetUpPr fitToPage="1"/>
  </sheetPr>
  <dimension ref="A1:J85"/>
  <sheetViews>
    <sheetView workbookViewId="0">
      <selection activeCell="A3" sqref="A3:I3"/>
    </sheetView>
  </sheetViews>
  <sheetFormatPr defaultColWidth="9.140625" defaultRowHeight="15" x14ac:dyDescent="0.25"/>
  <cols>
    <col min="1" max="1" width="5.7109375" style="1446" customWidth="1"/>
    <col min="2" max="2" width="42.7109375" style="17" customWidth="1"/>
    <col min="3" max="3" width="16.7109375" style="17" customWidth="1"/>
    <col min="4" max="4" width="24.7109375" style="17" customWidth="1"/>
    <col min="5" max="5" width="16.7109375" style="17" customWidth="1"/>
    <col min="6" max="6" width="24.7109375" style="17" customWidth="1"/>
    <col min="7" max="7" width="12.7109375" style="1446" customWidth="1"/>
    <col min="8" max="8" width="16.7109375" style="1446" customWidth="1"/>
    <col min="9" max="9" width="18.7109375" style="1446" customWidth="1"/>
    <col min="10" max="10" width="11.5703125" style="17" bestFit="1" customWidth="1"/>
    <col min="11" max="16384" width="9.140625" style="17"/>
  </cols>
  <sheetData>
    <row r="1" spans="1:10" ht="54" customHeight="1" x14ac:dyDescent="0.25">
      <c r="A1" s="1543"/>
      <c r="B1" s="1543"/>
      <c r="C1" s="1543"/>
      <c r="D1" s="1543"/>
      <c r="E1" s="1543"/>
      <c r="F1" s="1543"/>
      <c r="G1" s="1544" t="s">
        <v>2715</v>
      </c>
      <c r="H1" s="1544"/>
      <c r="I1" s="1544"/>
    </row>
    <row r="2" spans="1:10" ht="15.75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</row>
    <row r="3" spans="1:10" ht="15.75" x14ac:dyDescent="0.25">
      <c r="A3" s="1540" t="s">
        <v>1886</v>
      </c>
      <c r="B3" s="1540"/>
      <c r="C3" s="1540"/>
      <c r="D3" s="1540"/>
      <c r="E3" s="1540"/>
      <c r="F3" s="1540"/>
      <c r="G3" s="1540"/>
      <c r="H3" s="1540"/>
      <c r="I3" s="1540"/>
    </row>
    <row r="4" spans="1:10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</row>
    <row r="5" spans="1:10" ht="30" customHeight="1" thickBot="1" x14ac:dyDescent="0.3">
      <c r="A5" s="1514" t="s">
        <v>486</v>
      </c>
      <c r="B5" s="1541" t="s">
        <v>0</v>
      </c>
      <c r="C5" s="1837" t="s">
        <v>1310</v>
      </c>
      <c r="D5" s="1838"/>
      <c r="E5" s="1837" t="s">
        <v>1311</v>
      </c>
      <c r="F5" s="1838"/>
      <c r="G5" s="1514" t="s">
        <v>1312</v>
      </c>
      <c r="H5" s="1514" t="s">
        <v>4413</v>
      </c>
      <c r="I5" s="1514" t="s">
        <v>4414</v>
      </c>
    </row>
    <row r="6" spans="1:10" ht="30" customHeight="1" thickBot="1" x14ac:dyDescent="0.3">
      <c r="A6" s="1542"/>
      <c r="B6" s="1542"/>
      <c r="C6" s="1445" t="s">
        <v>1313</v>
      </c>
      <c r="D6" s="1445" t="s">
        <v>1314</v>
      </c>
      <c r="E6" s="1445" t="s">
        <v>1313</v>
      </c>
      <c r="F6" s="1445" t="s">
        <v>1314</v>
      </c>
      <c r="G6" s="1515"/>
      <c r="H6" s="1515"/>
      <c r="I6" s="1515"/>
    </row>
    <row r="7" spans="1:10" s="76" customFormat="1" x14ac:dyDescent="0.25">
      <c r="A7" s="1206" t="s">
        <v>487</v>
      </c>
      <c r="B7" s="1233" t="s">
        <v>1887</v>
      </c>
      <c r="C7" s="1233" t="s">
        <v>1888</v>
      </c>
      <c r="D7" s="1233" t="s">
        <v>1889</v>
      </c>
      <c r="E7" s="1234"/>
      <c r="F7" s="1234"/>
      <c r="G7" s="1207">
        <v>1</v>
      </c>
      <c r="H7" s="1208"/>
      <c r="I7" s="1209">
        <f t="shared" ref="I7:I18" si="0">G7*ROUND(H7, 2)</f>
        <v>0</v>
      </c>
      <c r="J7" s="412"/>
    </row>
    <row r="8" spans="1:10" s="76" customFormat="1" ht="25.5" x14ac:dyDescent="0.25">
      <c r="A8" s="862" t="s">
        <v>488</v>
      </c>
      <c r="B8" s="309" t="s">
        <v>1890</v>
      </c>
      <c r="C8" s="309" t="s">
        <v>1891</v>
      </c>
      <c r="D8" s="267" t="s">
        <v>1892</v>
      </c>
      <c r="E8" s="592"/>
      <c r="F8" s="592"/>
      <c r="G8" s="266">
        <v>40</v>
      </c>
      <c r="H8" s="2"/>
      <c r="I8" s="1104">
        <f t="shared" si="0"/>
        <v>0</v>
      </c>
      <c r="J8" s="412"/>
    </row>
    <row r="9" spans="1:10" s="76" customFormat="1" x14ac:dyDescent="0.25">
      <c r="A9" s="862" t="s">
        <v>489</v>
      </c>
      <c r="B9" s="310" t="s">
        <v>1893</v>
      </c>
      <c r="C9" s="268"/>
      <c r="D9" s="309" t="s">
        <v>1894</v>
      </c>
      <c r="E9" s="602"/>
      <c r="F9" s="602"/>
      <c r="G9" s="266">
        <v>1</v>
      </c>
      <c r="H9" s="2"/>
      <c r="I9" s="1104">
        <f t="shared" si="0"/>
        <v>0</v>
      </c>
      <c r="J9" s="412"/>
    </row>
    <row r="10" spans="1:10" s="76" customFormat="1" x14ac:dyDescent="0.25">
      <c r="A10" s="862" t="s">
        <v>490</v>
      </c>
      <c r="B10" s="310" t="s">
        <v>1893</v>
      </c>
      <c r="C10" s="268"/>
      <c r="D10" s="309" t="s">
        <v>1895</v>
      </c>
      <c r="E10" s="602"/>
      <c r="F10" s="602"/>
      <c r="G10" s="266">
        <v>1</v>
      </c>
      <c r="H10" s="2"/>
      <c r="I10" s="1104">
        <f t="shared" si="0"/>
        <v>0</v>
      </c>
      <c r="J10" s="412"/>
    </row>
    <row r="11" spans="1:10" s="76" customFormat="1" x14ac:dyDescent="0.25">
      <c r="A11" s="862" t="s">
        <v>491</v>
      </c>
      <c r="B11" s="310" t="s">
        <v>1893</v>
      </c>
      <c r="C11" s="268"/>
      <c r="D11" s="309" t="s">
        <v>1896</v>
      </c>
      <c r="E11" s="602"/>
      <c r="F11" s="602"/>
      <c r="G11" s="266">
        <v>1</v>
      </c>
      <c r="H11" s="2"/>
      <c r="I11" s="1104">
        <f t="shared" si="0"/>
        <v>0</v>
      </c>
      <c r="J11" s="412"/>
    </row>
    <row r="12" spans="1:10" s="76" customFormat="1" x14ac:dyDescent="0.25">
      <c r="A12" s="862" t="s">
        <v>492</v>
      </c>
      <c r="B12" s="310" t="s">
        <v>1897</v>
      </c>
      <c r="C12" s="268"/>
      <c r="D12" s="309" t="s">
        <v>1898</v>
      </c>
      <c r="E12" s="602"/>
      <c r="F12" s="602"/>
      <c r="G12" s="266">
        <v>1</v>
      </c>
      <c r="H12" s="2"/>
      <c r="I12" s="1104">
        <f t="shared" si="0"/>
        <v>0</v>
      </c>
      <c r="J12" s="412"/>
    </row>
    <row r="13" spans="1:10" s="76" customFormat="1" x14ac:dyDescent="0.25">
      <c r="A13" s="862" t="s">
        <v>493</v>
      </c>
      <c r="B13" s="310" t="s">
        <v>1897</v>
      </c>
      <c r="C13" s="268"/>
      <c r="D13" s="309" t="s">
        <v>1899</v>
      </c>
      <c r="E13" s="602"/>
      <c r="F13" s="602"/>
      <c r="G13" s="266">
        <v>1</v>
      </c>
      <c r="H13" s="2"/>
      <c r="I13" s="1104">
        <f t="shared" si="0"/>
        <v>0</v>
      </c>
      <c r="J13" s="412"/>
    </row>
    <row r="14" spans="1:10" s="76" customFormat="1" x14ac:dyDescent="0.25">
      <c r="A14" s="862" t="s">
        <v>494</v>
      </c>
      <c r="B14" s="310" t="s">
        <v>1897</v>
      </c>
      <c r="C14" s="268"/>
      <c r="D14" s="309" t="s">
        <v>1900</v>
      </c>
      <c r="E14" s="602"/>
      <c r="F14" s="602"/>
      <c r="G14" s="266">
        <v>1</v>
      </c>
      <c r="H14" s="2"/>
      <c r="I14" s="1104">
        <f t="shared" si="0"/>
        <v>0</v>
      </c>
      <c r="J14" s="412"/>
    </row>
    <row r="15" spans="1:10" s="76" customFormat="1" x14ac:dyDescent="0.25">
      <c r="A15" s="862" t="s">
        <v>495</v>
      </c>
      <c r="B15" s="310" t="s">
        <v>1375</v>
      </c>
      <c r="C15" s="268"/>
      <c r="D15" s="309" t="s">
        <v>1901</v>
      </c>
      <c r="E15" s="602"/>
      <c r="F15" s="602"/>
      <c r="G15" s="266">
        <v>1</v>
      </c>
      <c r="H15" s="2"/>
      <c r="I15" s="1104">
        <f t="shared" si="0"/>
        <v>0</v>
      </c>
      <c r="J15" s="412"/>
    </row>
    <row r="16" spans="1:10" s="76" customFormat="1" x14ac:dyDescent="0.25">
      <c r="A16" s="862" t="s">
        <v>496</v>
      </c>
      <c r="B16" s="310" t="s">
        <v>1902</v>
      </c>
      <c r="C16" s="309" t="s">
        <v>1316</v>
      </c>
      <c r="D16" s="309" t="s">
        <v>1768</v>
      </c>
      <c r="E16" s="602"/>
      <c r="F16" s="602"/>
      <c r="G16" s="266">
        <v>1</v>
      </c>
      <c r="H16" s="2"/>
      <c r="I16" s="1104">
        <f t="shared" si="0"/>
        <v>0</v>
      </c>
      <c r="J16" s="412"/>
    </row>
    <row r="17" spans="1:10" s="76" customFormat="1" x14ac:dyDescent="0.25">
      <c r="A17" s="862" t="s">
        <v>497</v>
      </c>
      <c r="B17" s="297" t="s">
        <v>1771</v>
      </c>
      <c r="C17" s="267" t="s">
        <v>1316</v>
      </c>
      <c r="D17" s="267" t="s">
        <v>1772</v>
      </c>
      <c r="E17" s="592"/>
      <c r="F17" s="592"/>
      <c r="G17" s="266">
        <v>1</v>
      </c>
      <c r="H17" s="2"/>
      <c r="I17" s="1104">
        <f t="shared" si="0"/>
        <v>0</v>
      </c>
      <c r="J17" s="412"/>
    </row>
    <row r="18" spans="1:10" s="76" customFormat="1" ht="26.25" thickBot="1" x14ac:dyDescent="0.3">
      <c r="A18" s="892" t="s">
        <v>498</v>
      </c>
      <c r="B18" s="311" t="s">
        <v>1903</v>
      </c>
      <c r="C18" s="269" t="s">
        <v>1316</v>
      </c>
      <c r="D18" s="312" t="s">
        <v>1766</v>
      </c>
      <c r="E18" s="644"/>
      <c r="F18" s="644"/>
      <c r="G18" s="271">
        <v>1</v>
      </c>
      <c r="H18" s="2"/>
      <c r="I18" s="1105">
        <f t="shared" si="0"/>
        <v>0</v>
      </c>
      <c r="J18" s="412"/>
    </row>
    <row r="19" spans="1:10" s="76" customFormat="1" x14ac:dyDescent="0.25">
      <c r="A19" s="1106"/>
      <c r="B19" s="1861" t="s">
        <v>1904</v>
      </c>
      <c r="C19" s="1859"/>
      <c r="D19" s="1859"/>
      <c r="E19" s="1859"/>
      <c r="F19" s="1859"/>
      <c r="G19" s="1859"/>
      <c r="H19" s="1859"/>
      <c r="I19" s="1860"/>
      <c r="J19" s="412"/>
    </row>
    <row r="20" spans="1:10" s="76" customFormat="1" x14ac:dyDescent="0.25">
      <c r="A20" s="862" t="s">
        <v>499</v>
      </c>
      <c r="B20" s="313" t="s">
        <v>1905</v>
      </c>
      <c r="C20" s="267"/>
      <c r="D20" s="298" t="s">
        <v>1906</v>
      </c>
      <c r="E20" s="645"/>
      <c r="F20" s="645"/>
      <c r="G20" s="266">
        <v>186</v>
      </c>
      <c r="H20" s="2"/>
      <c r="I20" s="1104">
        <f t="shared" ref="I20:I35" si="1">G20*ROUND(H20, 2)</f>
        <v>0</v>
      </c>
      <c r="J20" s="412"/>
    </row>
    <row r="21" spans="1:10" s="76" customFormat="1" x14ac:dyDescent="0.25">
      <c r="A21" s="862" t="s">
        <v>500</v>
      </c>
      <c r="B21" s="313" t="s">
        <v>1907</v>
      </c>
      <c r="C21" s="267"/>
      <c r="D21" s="298"/>
      <c r="E21" s="645"/>
      <c r="F21" s="645"/>
      <c r="G21" s="266">
        <v>1</v>
      </c>
      <c r="H21" s="2"/>
      <c r="I21" s="1104">
        <f t="shared" si="1"/>
        <v>0</v>
      </c>
      <c r="J21" s="412"/>
    </row>
    <row r="22" spans="1:10" s="76" customFormat="1" x14ac:dyDescent="0.25">
      <c r="A22" s="862" t="s">
        <v>501</v>
      </c>
      <c r="B22" s="313" t="s">
        <v>1908</v>
      </c>
      <c r="C22" s="267"/>
      <c r="D22" s="298" t="s">
        <v>1909</v>
      </c>
      <c r="E22" s="645"/>
      <c r="F22" s="645"/>
      <c r="G22" s="266">
        <v>1</v>
      </c>
      <c r="H22" s="2"/>
      <c r="I22" s="1104">
        <f t="shared" si="1"/>
        <v>0</v>
      </c>
      <c r="J22" s="412"/>
    </row>
    <row r="23" spans="1:10" s="76" customFormat="1" ht="25.5" x14ac:dyDescent="0.25">
      <c r="A23" s="862" t="s">
        <v>502</v>
      </c>
      <c r="B23" s="313" t="s">
        <v>1910</v>
      </c>
      <c r="C23" s="267"/>
      <c r="D23" s="298" t="s">
        <v>1911</v>
      </c>
      <c r="E23" s="645"/>
      <c r="F23" s="645"/>
      <c r="G23" s="266">
        <v>1</v>
      </c>
      <c r="H23" s="2"/>
      <c r="I23" s="1104">
        <f t="shared" si="1"/>
        <v>0</v>
      </c>
      <c r="J23" s="412"/>
    </row>
    <row r="24" spans="1:10" s="76" customFormat="1" ht="25.5" x14ac:dyDescent="0.25">
      <c r="A24" s="862" t="s">
        <v>503</v>
      </c>
      <c r="B24" s="313" t="s">
        <v>1912</v>
      </c>
      <c r="C24" s="267"/>
      <c r="D24" s="298" t="s">
        <v>1913</v>
      </c>
      <c r="E24" s="645"/>
      <c r="F24" s="645"/>
      <c r="G24" s="266">
        <v>1</v>
      </c>
      <c r="H24" s="2"/>
      <c r="I24" s="1104">
        <f t="shared" si="1"/>
        <v>0</v>
      </c>
      <c r="J24" s="412"/>
    </row>
    <row r="25" spans="1:10" s="76" customFormat="1" x14ac:dyDescent="0.25">
      <c r="A25" s="862" t="s">
        <v>504</v>
      </c>
      <c r="B25" s="313" t="s">
        <v>1914</v>
      </c>
      <c r="C25" s="267"/>
      <c r="D25" s="298" t="s">
        <v>1915</v>
      </c>
      <c r="E25" s="645"/>
      <c r="F25" s="645"/>
      <c r="G25" s="266">
        <v>1</v>
      </c>
      <c r="H25" s="2"/>
      <c r="I25" s="1104">
        <f t="shared" si="1"/>
        <v>0</v>
      </c>
      <c r="J25" s="412"/>
    </row>
    <row r="26" spans="1:10" s="76" customFormat="1" x14ac:dyDescent="0.25">
      <c r="A26" s="862" t="s">
        <v>505</v>
      </c>
      <c r="B26" s="313" t="s">
        <v>1916</v>
      </c>
      <c r="C26" s="267"/>
      <c r="D26" s="298"/>
      <c r="E26" s="645"/>
      <c r="F26" s="645"/>
      <c r="G26" s="266">
        <v>1</v>
      </c>
      <c r="H26" s="2"/>
      <c r="I26" s="1104">
        <f t="shared" si="1"/>
        <v>0</v>
      </c>
      <c r="J26" s="412"/>
    </row>
    <row r="27" spans="1:10" s="76" customFormat="1" x14ac:dyDescent="0.25">
      <c r="A27" s="862" t="s">
        <v>506</v>
      </c>
      <c r="B27" s="313" t="s">
        <v>1917</v>
      </c>
      <c r="C27" s="267"/>
      <c r="D27" s="298" t="s">
        <v>1918</v>
      </c>
      <c r="E27" s="645"/>
      <c r="F27" s="645"/>
      <c r="G27" s="266">
        <v>1</v>
      </c>
      <c r="H27" s="2"/>
      <c r="I27" s="1104">
        <f t="shared" si="1"/>
        <v>0</v>
      </c>
      <c r="J27" s="412"/>
    </row>
    <row r="28" spans="1:10" s="76" customFormat="1" x14ac:dyDescent="0.25">
      <c r="A28" s="862" t="s">
        <v>507</v>
      </c>
      <c r="B28" s="313" t="s">
        <v>1919</v>
      </c>
      <c r="C28" s="267"/>
      <c r="D28" s="298" t="s">
        <v>1920</v>
      </c>
      <c r="E28" s="645"/>
      <c r="F28" s="645"/>
      <c r="G28" s="266">
        <v>1</v>
      </c>
      <c r="H28" s="2"/>
      <c r="I28" s="1104">
        <f t="shared" si="1"/>
        <v>0</v>
      </c>
      <c r="J28" s="412"/>
    </row>
    <row r="29" spans="1:10" s="76" customFormat="1" ht="25.5" x14ac:dyDescent="0.25">
      <c r="A29" s="862" t="s">
        <v>508</v>
      </c>
      <c r="B29" s="313" t="s">
        <v>1921</v>
      </c>
      <c r="C29" s="267"/>
      <c r="D29" s="298" t="s">
        <v>1922</v>
      </c>
      <c r="E29" s="645"/>
      <c r="F29" s="645"/>
      <c r="G29" s="266">
        <v>1</v>
      </c>
      <c r="H29" s="2"/>
      <c r="I29" s="1104">
        <f t="shared" si="1"/>
        <v>0</v>
      </c>
      <c r="J29" s="412"/>
    </row>
    <row r="30" spans="1:10" s="76" customFormat="1" x14ac:dyDescent="0.25">
      <c r="A30" s="892" t="s">
        <v>509</v>
      </c>
      <c r="B30" s="313" t="s">
        <v>1923</v>
      </c>
      <c r="C30" s="267"/>
      <c r="D30" s="298"/>
      <c r="E30" s="645"/>
      <c r="F30" s="645"/>
      <c r="G30" s="266">
        <v>12</v>
      </c>
      <c r="H30" s="2"/>
      <c r="I30" s="1105">
        <f t="shared" si="1"/>
        <v>0</v>
      </c>
      <c r="J30" s="412"/>
    </row>
    <row r="31" spans="1:10" s="76" customFormat="1" x14ac:dyDescent="0.25">
      <c r="A31" s="862" t="s">
        <v>510</v>
      </c>
      <c r="B31" s="313" t="s">
        <v>1924</v>
      </c>
      <c r="C31" s="267"/>
      <c r="D31" s="298"/>
      <c r="E31" s="645"/>
      <c r="F31" s="645"/>
      <c r="G31" s="266">
        <v>9</v>
      </c>
      <c r="H31" s="2"/>
      <c r="I31" s="1104">
        <f t="shared" si="1"/>
        <v>0</v>
      </c>
      <c r="J31" s="412"/>
    </row>
    <row r="32" spans="1:10" s="76" customFormat="1" x14ac:dyDescent="0.25">
      <c r="A32" s="862" t="s">
        <v>511</v>
      </c>
      <c r="B32" s="313" t="s">
        <v>1925</v>
      </c>
      <c r="C32" s="267"/>
      <c r="D32" s="298" t="s">
        <v>1926</v>
      </c>
      <c r="E32" s="645"/>
      <c r="F32" s="645"/>
      <c r="G32" s="266">
        <v>2</v>
      </c>
      <c r="H32" s="2"/>
      <c r="I32" s="1104">
        <f t="shared" si="1"/>
        <v>0</v>
      </c>
      <c r="J32" s="412"/>
    </row>
    <row r="33" spans="1:10" s="76" customFormat="1" x14ac:dyDescent="0.25">
      <c r="A33" s="862" t="s">
        <v>512</v>
      </c>
      <c r="B33" s="313" t="s">
        <v>1927</v>
      </c>
      <c r="C33" s="267"/>
      <c r="D33" s="298"/>
      <c r="E33" s="645"/>
      <c r="F33" s="645"/>
      <c r="G33" s="266">
        <v>18</v>
      </c>
      <c r="H33" s="2"/>
      <c r="I33" s="1104">
        <f t="shared" si="1"/>
        <v>0</v>
      </c>
      <c r="J33" s="412"/>
    </row>
    <row r="34" spans="1:10" s="76" customFormat="1" ht="25.5" x14ac:dyDescent="0.25">
      <c r="A34" s="862" t="s">
        <v>513</v>
      </c>
      <c r="B34" s="313" t="s">
        <v>1928</v>
      </c>
      <c r="C34" s="267"/>
      <c r="D34" s="298" t="s">
        <v>1929</v>
      </c>
      <c r="E34" s="645"/>
      <c r="F34" s="645"/>
      <c r="G34" s="266">
        <v>3</v>
      </c>
      <c r="H34" s="2"/>
      <c r="I34" s="1104">
        <f t="shared" si="1"/>
        <v>0</v>
      </c>
      <c r="J34" s="412"/>
    </row>
    <row r="35" spans="1:10" s="76" customFormat="1" ht="26.25" thickBot="1" x14ac:dyDescent="0.3">
      <c r="A35" s="892" t="s">
        <v>514</v>
      </c>
      <c r="B35" s="314" t="s">
        <v>1930</v>
      </c>
      <c r="C35" s="315"/>
      <c r="D35" s="312" t="s">
        <v>1931</v>
      </c>
      <c r="E35" s="644"/>
      <c r="F35" s="644"/>
      <c r="G35" s="271">
        <v>12</v>
      </c>
      <c r="H35" s="2"/>
      <c r="I35" s="1105">
        <f t="shared" si="1"/>
        <v>0</v>
      </c>
      <c r="J35" s="412"/>
    </row>
    <row r="36" spans="1:10" s="76" customFormat="1" x14ac:dyDescent="0.25">
      <c r="A36" s="1106"/>
      <c r="B36" s="1862" t="s">
        <v>1932</v>
      </c>
      <c r="C36" s="1859"/>
      <c r="D36" s="1859"/>
      <c r="E36" s="1859"/>
      <c r="F36" s="1859"/>
      <c r="G36" s="1859"/>
      <c r="H36" s="1859"/>
      <c r="I36" s="1860"/>
      <c r="J36" s="412"/>
    </row>
    <row r="37" spans="1:10" s="76" customFormat="1" ht="25.5" x14ac:dyDescent="0.25">
      <c r="A37" s="862" t="s">
        <v>515</v>
      </c>
      <c r="B37" s="46" t="s">
        <v>1933</v>
      </c>
      <c r="C37" s="309" t="s">
        <v>1564</v>
      </c>
      <c r="D37" s="46" t="s">
        <v>1934</v>
      </c>
      <c r="E37" s="588"/>
      <c r="F37" s="588"/>
      <c r="G37" s="266">
        <v>1</v>
      </c>
      <c r="H37" s="2"/>
      <c r="I37" s="1104">
        <f>G37*ROUND(H37, 2)</f>
        <v>0</v>
      </c>
      <c r="J37" s="412"/>
    </row>
    <row r="38" spans="1:10" s="76" customFormat="1" x14ac:dyDescent="0.25">
      <c r="A38" s="862" t="s">
        <v>516</v>
      </c>
      <c r="B38" s="46" t="s">
        <v>1935</v>
      </c>
      <c r="C38" s="309" t="s">
        <v>1936</v>
      </c>
      <c r="D38" s="46" t="s">
        <v>1937</v>
      </c>
      <c r="E38" s="588"/>
      <c r="F38" s="588"/>
      <c r="G38" s="266">
        <v>1</v>
      </c>
      <c r="H38" s="2"/>
      <c r="I38" s="1104">
        <f>G38*ROUND(H38, 2)</f>
        <v>0</v>
      </c>
      <c r="J38" s="412"/>
    </row>
    <row r="39" spans="1:10" s="76" customFormat="1" x14ac:dyDescent="0.25">
      <c r="A39" s="892" t="s">
        <v>517</v>
      </c>
      <c r="B39" s="90" t="s">
        <v>1938</v>
      </c>
      <c r="C39" s="316" t="s">
        <v>1939</v>
      </c>
      <c r="D39" s="90" t="s">
        <v>1940</v>
      </c>
      <c r="E39" s="596"/>
      <c r="F39" s="596"/>
      <c r="G39" s="271">
        <v>1</v>
      </c>
      <c r="H39" s="2"/>
      <c r="I39" s="1105">
        <f>G39*ROUND(H39, 2)</f>
        <v>0</v>
      </c>
      <c r="J39" s="412"/>
    </row>
    <row r="40" spans="1:10" s="76" customFormat="1" x14ac:dyDescent="0.25">
      <c r="A40" s="862" t="s">
        <v>518</v>
      </c>
      <c r="B40" s="46" t="s">
        <v>3457</v>
      </c>
      <c r="C40" s="309" t="s">
        <v>3456</v>
      </c>
      <c r="D40" s="46"/>
      <c r="E40" s="588"/>
      <c r="F40" s="588"/>
      <c r="G40" s="266">
        <v>1</v>
      </c>
      <c r="H40" s="2"/>
      <c r="I40" s="1104">
        <f>G40*ROUND(H40, 2)</f>
        <v>0</v>
      </c>
      <c r="J40" s="412"/>
    </row>
    <row r="41" spans="1:10" s="76" customFormat="1" ht="15.75" thickBot="1" x14ac:dyDescent="0.3">
      <c r="A41" s="892" t="s">
        <v>519</v>
      </c>
      <c r="B41" s="90" t="s">
        <v>3455</v>
      </c>
      <c r="C41" s="316" t="s">
        <v>3456</v>
      </c>
      <c r="D41" s="90"/>
      <c r="E41" s="596"/>
      <c r="F41" s="596"/>
      <c r="G41" s="271">
        <v>4</v>
      </c>
      <c r="H41" s="2"/>
      <c r="I41" s="1105">
        <f>G41*ROUND(H41, 2)</f>
        <v>0</v>
      </c>
      <c r="J41" s="412"/>
    </row>
    <row r="42" spans="1:10" s="76" customFormat="1" x14ac:dyDescent="0.25">
      <c r="A42" s="1106"/>
      <c r="B42" s="1858" t="s">
        <v>1941</v>
      </c>
      <c r="C42" s="1859"/>
      <c r="D42" s="1859"/>
      <c r="E42" s="1859"/>
      <c r="F42" s="1859"/>
      <c r="G42" s="1859"/>
      <c r="H42" s="1859"/>
      <c r="I42" s="1860"/>
      <c r="J42" s="412"/>
    </row>
    <row r="43" spans="1:10" s="76" customFormat="1" x14ac:dyDescent="0.25">
      <c r="A43" s="862" t="s">
        <v>520</v>
      </c>
      <c r="B43" s="46" t="s">
        <v>1942</v>
      </c>
      <c r="C43" s="309" t="s">
        <v>1943</v>
      </c>
      <c r="D43" s="46" t="s">
        <v>1944</v>
      </c>
      <c r="E43" s="588"/>
      <c r="F43" s="588"/>
      <c r="G43" s="266">
        <v>1</v>
      </c>
      <c r="H43" s="2"/>
      <c r="I43" s="1104">
        <f>G43*ROUND(H43, 2)</f>
        <v>0</v>
      </c>
      <c r="J43" s="412"/>
    </row>
    <row r="44" spans="1:10" s="76" customFormat="1" x14ac:dyDescent="0.25">
      <c r="A44" s="862" t="s">
        <v>521</v>
      </c>
      <c r="B44" s="46" t="s">
        <v>1945</v>
      </c>
      <c r="C44" s="309" t="s">
        <v>1943</v>
      </c>
      <c r="D44" s="46" t="s">
        <v>1946</v>
      </c>
      <c r="E44" s="588"/>
      <c r="F44" s="588"/>
      <c r="G44" s="266">
        <v>1</v>
      </c>
      <c r="H44" s="2"/>
      <c r="I44" s="1104">
        <f>G44*ROUND(H44, 2)</f>
        <v>0</v>
      </c>
      <c r="J44" s="412"/>
    </row>
    <row r="45" spans="1:10" s="76" customFormat="1" x14ac:dyDescent="0.25">
      <c r="A45" s="892" t="s">
        <v>522</v>
      </c>
      <c r="B45" s="90" t="s">
        <v>3563</v>
      </c>
      <c r="C45" s="316" t="s">
        <v>1947</v>
      </c>
      <c r="D45" s="90" t="s">
        <v>1948</v>
      </c>
      <c r="E45" s="596"/>
      <c r="F45" s="596"/>
      <c r="G45" s="271">
        <v>1</v>
      </c>
      <c r="H45" s="2"/>
      <c r="I45" s="1105">
        <f>G45*ROUND(H45, 2)</f>
        <v>0</v>
      </c>
      <c r="J45" s="412"/>
    </row>
    <row r="46" spans="1:10" s="76" customFormat="1" x14ac:dyDescent="0.25">
      <c r="A46" s="892" t="s">
        <v>523</v>
      </c>
      <c r="B46" s="90" t="s">
        <v>3561</v>
      </c>
      <c r="C46" s="316" t="s">
        <v>1947</v>
      </c>
      <c r="D46" s="90" t="s">
        <v>3559</v>
      </c>
      <c r="E46" s="596"/>
      <c r="F46" s="596"/>
      <c r="G46" s="271">
        <v>1</v>
      </c>
      <c r="H46" s="2"/>
      <c r="I46" s="1105">
        <f>G46*ROUND(H46, 2)</f>
        <v>0</v>
      </c>
      <c r="J46" s="412"/>
    </row>
    <row r="47" spans="1:10" s="76" customFormat="1" ht="15.75" thickBot="1" x14ac:dyDescent="0.3">
      <c r="A47" s="892" t="s">
        <v>524</v>
      </c>
      <c r="B47" s="90" t="s">
        <v>3562</v>
      </c>
      <c r="C47" s="316" t="s">
        <v>1947</v>
      </c>
      <c r="D47" s="90" t="s">
        <v>3560</v>
      </c>
      <c r="E47" s="596"/>
      <c r="F47" s="596"/>
      <c r="G47" s="271">
        <v>1</v>
      </c>
      <c r="H47" s="2"/>
      <c r="I47" s="1105">
        <f>G47*ROUND(H47, 2)</f>
        <v>0</v>
      </c>
      <c r="J47" s="412"/>
    </row>
    <row r="48" spans="1:10" s="76" customFormat="1" x14ac:dyDescent="0.25">
      <c r="A48" s="1106"/>
      <c r="B48" s="1858" t="s">
        <v>1949</v>
      </c>
      <c r="C48" s="1859"/>
      <c r="D48" s="1859"/>
      <c r="E48" s="1859"/>
      <c r="F48" s="1859"/>
      <c r="G48" s="1859"/>
      <c r="H48" s="1859"/>
      <c r="I48" s="1860"/>
      <c r="J48" s="412"/>
    </row>
    <row r="49" spans="1:10" s="76" customFormat="1" x14ac:dyDescent="0.25">
      <c r="A49" s="892" t="s">
        <v>525</v>
      </c>
      <c r="B49" s="90" t="s">
        <v>1978</v>
      </c>
      <c r="C49" s="316" t="s">
        <v>1571</v>
      </c>
      <c r="D49" s="90" t="s">
        <v>1979</v>
      </c>
      <c r="E49" s="596"/>
      <c r="F49" s="596"/>
      <c r="G49" s="271">
        <v>1</v>
      </c>
      <c r="H49" s="2"/>
      <c r="I49" s="1104">
        <f t="shared" ref="I49:I75" si="2">G49*ROUND(H49, 2)</f>
        <v>0</v>
      </c>
      <c r="J49" s="412"/>
    </row>
    <row r="50" spans="1:10" s="76" customFormat="1" ht="25.5" x14ac:dyDescent="0.25">
      <c r="A50" s="892" t="s">
        <v>526</v>
      </c>
      <c r="B50" s="274" t="s">
        <v>1950</v>
      </c>
      <c r="C50" s="317" t="s">
        <v>1571</v>
      </c>
      <c r="D50" s="274" t="s">
        <v>1951</v>
      </c>
      <c r="E50" s="735"/>
      <c r="F50" s="735"/>
      <c r="G50" s="276">
        <v>1</v>
      </c>
      <c r="H50" s="2"/>
      <c r="I50" s="1105">
        <f t="shared" si="2"/>
        <v>0</v>
      </c>
      <c r="J50" s="412"/>
    </row>
    <row r="51" spans="1:10" s="76" customFormat="1" x14ac:dyDescent="0.25">
      <c r="A51" s="892" t="s">
        <v>527</v>
      </c>
      <c r="B51" s="274" t="s">
        <v>1952</v>
      </c>
      <c r="C51" s="318"/>
      <c r="D51" s="280"/>
      <c r="E51" s="736"/>
      <c r="F51" s="736"/>
      <c r="G51" s="283">
        <v>1</v>
      </c>
      <c r="H51" s="2"/>
      <c r="I51" s="1105">
        <f t="shared" si="2"/>
        <v>0</v>
      </c>
      <c r="J51" s="412"/>
    </row>
    <row r="52" spans="1:10" s="76" customFormat="1" x14ac:dyDescent="0.2">
      <c r="A52" s="892" t="s">
        <v>528</v>
      </c>
      <c r="B52" s="453" t="s">
        <v>1953</v>
      </c>
      <c r="C52" s="318"/>
      <c r="D52" s="280"/>
      <c r="E52" s="736"/>
      <c r="F52" s="736"/>
      <c r="G52" s="283">
        <v>1</v>
      </c>
      <c r="H52" s="2"/>
      <c r="I52" s="1105">
        <f t="shared" si="2"/>
        <v>0</v>
      </c>
      <c r="J52" s="412"/>
    </row>
    <row r="53" spans="1:10" s="76" customFormat="1" x14ac:dyDescent="0.2">
      <c r="A53" s="892" t="s">
        <v>529</v>
      </c>
      <c r="B53" s="454" t="s">
        <v>1954</v>
      </c>
      <c r="C53" s="318"/>
      <c r="D53" s="280"/>
      <c r="E53" s="736"/>
      <c r="F53" s="736"/>
      <c r="G53" s="283">
        <v>1</v>
      </c>
      <c r="H53" s="2"/>
      <c r="I53" s="1105">
        <f t="shared" si="2"/>
        <v>0</v>
      </c>
      <c r="J53" s="412"/>
    </row>
    <row r="54" spans="1:10" s="76" customFormat="1" x14ac:dyDescent="0.2">
      <c r="A54" s="892" t="s">
        <v>530</v>
      </c>
      <c r="B54" s="454" t="s">
        <v>1955</v>
      </c>
      <c r="C54" s="318"/>
      <c r="D54" s="280"/>
      <c r="E54" s="736"/>
      <c r="F54" s="736"/>
      <c r="G54" s="283">
        <v>1</v>
      </c>
      <c r="H54" s="2"/>
      <c r="I54" s="1105">
        <f t="shared" si="2"/>
        <v>0</v>
      </c>
      <c r="J54" s="412"/>
    </row>
    <row r="55" spans="1:10" s="76" customFormat="1" x14ac:dyDescent="0.2">
      <c r="A55" s="892" t="s">
        <v>531</v>
      </c>
      <c r="B55" s="454" t="s">
        <v>1956</v>
      </c>
      <c r="C55" s="318"/>
      <c r="D55" s="280"/>
      <c r="E55" s="736"/>
      <c r="F55" s="736"/>
      <c r="G55" s="283">
        <v>1</v>
      </c>
      <c r="H55" s="2"/>
      <c r="I55" s="1105">
        <f t="shared" si="2"/>
        <v>0</v>
      </c>
      <c r="J55" s="412"/>
    </row>
    <row r="56" spans="1:10" s="76" customFormat="1" x14ac:dyDescent="0.2">
      <c r="A56" s="892" t="s">
        <v>532</v>
      </c>
      <c r="B56" s="454" t="s">
        <v>1957</v>
      </c>
      <c r="C56" s="318"/>
      <c r="D56" s="280"/>
      <c r="E56" s="736"/>
      <c r="F56" s="736"/>
      <c r="G56" s="283">
        <v>1</v>
      </c>
      <c r="H56" s="2"/>
      <c r="I56" s="1105">
        <f t="shared" si="2"/>
        <v>0</v>
      </c>
      <c r="J56" s="412"/>
    </row>
    <row r="57" spans="1:10" s="76" customFormat="1" x14ac:dyDescent="0.2">
      <c r="A57" s="892" t="s">
        <v>533</v>
      </c>
      <c r="B57" s="454" t="s">
        <v>1958</v>
      </c>
      <c r="C57" s="318"/>
      <c r="D57" s="280"/>
      <c r="E57" s="736"/>
      <c r="F57" s="736"/>
      <c r="G57" s="283">
        <v>1</v>
      </c>
      <c r="H57" s="2"/>
      <c r="I57" s="1105">
        <f t="shared" si="2"/>
        <v>0</v>
      </c>
      <c r="J57" s="412"/>
    </row>
    <row r="58" spans="1:10" s="76" customFormat="1" x14ac:dyDescent="0.2">
      <c r="A58" s="892" t="s">
        <v>534</v>
      </c>
      <c r="B58" s="454" t="s">
        <v>1959</v>
      </c>
      <c r="C58" s="318"/>
      <c r="D58" s="280"/>
      <c r="E58" s="736"/>
      <c r="F58" s="736"/>
      <c r="G58" s="283">
        <v>1</v>
      </c>
      <c r="H58" s="2"/>
      <c r="I58" s="1105">
        <f t="shared" si="2"/>
        <v>0</v>
      </c>
      <c r="J58" s="412"/>
    </row>
    <row r="59" spans="1:10" s="76" customFormat="1" x14ac:dyDescent="0.2">
      <c r="A59" s="892" t="s">
        <v>535</v>
      </c>
      <c r="B59" s="454" t="s">
        <v>1960</v>
      </c>
      <c r="C59" s="318"/>
      <c r="D59" s="280"/>
      <c r="E59" s="736"/>
      <c r="F59" s="736"/>
      <c r="G59" s="283">
        <v>1</v>
      </c>
      <c r="H59" s="2"/>
      <c r="I59" s="1105">
        <f t="shared" si="2"/>
        <v>0</v>
      </c>
      <c r="J59" s="412"/>
    </row>
    <row r="60" spans="1:10" s="76" customFormat="1" x14ac:dyDescent="0.2">
      <c r="A60" s="892" t="s">
        <v>536</v>
      </c>
      <c r="B60" s="454" t="s">
        <v>1961</v>
      </c>
      <c r="C60" s="318"/>
      <c r="D60" s="280"/>
      <c r="E60" s="736"/>
      <c r="F60" s="736"/>
      <c r="G60" s="283">
        <v>1</v>
      </c>
      <c r="H60" s="2"/>
      <c r="I60" s="1105">
        <f t="shared" si="2"/>
        <v>0</v>
      </c>
      <c r="J60" s="412"/>
    </row>
    <row r="61" spans="1:10" s="76" customFormat="1" x14ac:dyDescent="0.2">
      <c r="A61" s="892" t="s">
        <v>537</v>
      </c>
      <c r="B61" s="454" t="s">
        <v>1962</v>
      </c>
      <c r="C61" s="318"/>
      <c r="D61" s="280"/>
      <c r="E61" s="736"/>
      <c r="F61" s="736"/>
      <c r="G61" s="283">
        <v>1</v>
      </c>
      <c r="H61" s="2"/>
      <c r="I61" s="1105">
        <f t="shared" si="2"/>
        <v>0</v>
      </c>
      <c r="J61" s="412"/>
    </row>
    <row r="62" spans="1:10" s="76" customFormat="1" x14ac:dyDescent="0.2">
      <c r="A62" s="892" t="s">
        <v>538</v>
      </c>
      <c r="B62" s="454" t="s">
        <v>1963</v>
      </c>
      <c r="C62" s="318"/>
      <c r="D62" s="280"/>
      <c r="E62" s="736"/>
      <c r="F62" s="736"/>
      <c r="G62" s="283">
        <v>1</v>
      </c>
      <c r="H62" s="2"/>
      <c r="I62" s="1105">
        <f t="shared" si="2"/>
        <v>0</v>
      </c>
      <c r="J62" s="412"/>
    </row>
    <row r="63" spans="1:10" s="76" customFormat="1" x14ac:dyDescent="0.2">
      <c r="A63" s="892" t="s">
        <v>539</v>
      </c>
      <c r="B63" s="454" t="s">
        <v>1964</v>
      </c>
      <c r="C63" s="318"/>
      <c r="D63" s="280"/>
      <c r="E63" s="736"/>
      <c r="F63" s="736"/>
      <c r="G63" s="283">
        <v>1</v>
      </c>
      <c r="H63" s="2"/>
      <c r="I63" s="1105">
        <f t="shared" si="2"/>
        <v>0</v>
      </c>
      <c r="J63" s="412"/>
    </row>
    <row r="64" spans="1:10" s="76" customFormat="1" x14ac:dyDescent="0.2">
      <c r="A64" s="892" t="s">
        <v>540</v>
      </c>
      <c r="B64" s="454" t="s">
        <v>1965</v>
      </c>
      <c r="C64" s="318"/>
      <c r="D64" s="280"/>
      <c r="E64" s="736"/>
      <c r="F64" s="736"/>
      <c r="G64" s="283">
        <v>1</v>
      </c>
      <c r="H64" s="2"/>
      <c r="I64" s="1105">
        <f t="shared" si="2"/>
        <v>0</v>
      </c>
      <c r="J64" s="412"/>
    </row>
    <row r="65" spans="1:10" s="76" customFormat="1" x14ac:dyDescent="0.2">
      <c r="A65" s="892" t="s">
        <v>541</v>
      </c>
      <c r="B65" s="454" t="s">
        <v>1966</v>
      </c>
      <c r="C65" s="318"/>
      <c r="D65" s="280"/>
      <c r="E65" s="736"/>
      <c r="F65" s="736"/>
      <c r="G65" s="283">
        <v>1</v>
      </c>
      <c r="H65" s="2"/>
      <c r="I65" s="1105">
        <f t="shared" si="2"/>
        <v>0</v>
      </c>
      <c r="J65" s="412"/>
    </row>
    <row r="66" spans="1:10" s="76" customFormat="1" x14ac:dyDescent="0.2">
      <c r="A66" s="892" t="s">
        <v>542</v>
      </c>
      <c r="B66" s="454" t="s">
        <v>1967</v>
      </c>
      <c r="C66" s="318"/>
      <c r="D66" s="280"/>
      <c r="E66" s="736"/>
      <c r="F66" s="736"/>
      <c r="G66" s="283">
        <v>1</v>
      </c>
      <c r="H66" s="2"/>
      <c r="I66" s="1105">
        <f t="shared" si="2"/>
        <v>0</v>
      </c>
      <c r="J66" s="412"/>
    </row>
    <row r="67" spans="1:10" s="76" customFormat="1" x14ac:dyDescent="0.2">
      <c r="A67" s="892" t="s">
        <v>543</v>
      </c>
      <c r="B67" s="454" t="s">
        <v>1968</v>
      </c>
      <c r="C67" s="318"/>
      <c r="D67" s="280"/>
      <c r="E67" s="736"/>
      <c r="F67" s="736"/>
      <c r="G67" s="283">
        <v>1</v>
      </c>
      <c r="H67" s="2"/>
      <c r="I67" s="1105">
        <f t="shared" si="2"/>
        <v>0</v>
      </c>
      <c r="J67" s="412"/>
    </row>
    <row r="68" spans="1:10" s="76" customFormat="1" x14ac:dyDescent="0.2">
      <c r="A68" s="892" t="s">
        <v>544</v>
      </c>
      <c r="B68" s="454" t="s">
        <v>1969</v>
      </c>
      <c r="C68" s="318"/>
      <c r="D68" s="280"/>
      <c r="E68" s="736"/>
      <c r="F68" s="736"/>
      <c r="G68" s="283">
        <v>1</v>
      </c>
      <c r="H68" s="2"/>
      <c r="I68" s="1105">
        <f t="shared" si="2"/>
        <v>0</v>
      </c>
      <c r="J68" s="412"/>
    </row>
    <row r="69" spans="1:10" s="76" customFormat="1" x14ac:dyDescent="0.2">
      <c r="A69" s="892" t="s">
        <v>545</v>
      </c>
      <c r="B69" s="454" t="s">
        <v>1970</v>
      </c>
      <c r="C69" s="318"/>
      <c r="D69" s="280"/>
      <c r="E69" s="736"/>
      <c r="F69" s="736"/>
      <c r="G69" s="283">
        <v>1</v>
      </c>
      <c r="H69" s="2"/>
      <c r="I69" s="1105">
        <f t="shared" si="2"/>
        <v>0</v>
      </c>
      <c r="J69" s="412"/>
    </row>
    <row r="70" spans="1:10" s="76" customFormat="1" x14ac:dyDescent="0.2">
      <c r="A70" s="892" t="s">
        <v>546</v>
      </c>
      <c r="B70" s="454" t="s">
        <v>1971</v>
      </c>
      <c r="C70" s="318"/>
      <c r="D70" s="280"/>
      <c r="E70" s="736"/>
      <c r="F70" s="736"/>
      <c r="G70" s="283">
        <v>1</v>
      </c>
      <c r="H70" s="2"/>
      <c r="I70" s="1105">
        <f t="shared" si="2"/>
        <v>0</v>
      </c>
      <c r="J70" s="412"/>
    </row>
    <row r="71" spans="1:10" s="76" customFormat="1" x14ac:dyDescent="0.2">
      <c r="A71" s="892" t="s">
        <v>547</v>
      </c>
      <c r="B71" s="454" t="s">
        <v>1972</v>
      </c>
      <c r="C71" s="318"/>
      <c r="D71" s="280"/>
      <c r="E71" s="736"/>
      <c r="F71" s="736"/>
      <c r="G71" s="283">
        <v>1</v>
      </c>
      <c r="H71" s="2"/>
      <c r="I71" s="1105">
        <f t="shared" si="2"/>
        <v>0</v>
      </c>
      <c r="J71" s="412"/>
    </row>
    <row r="72" spans="1:10" s="76" customFormat="1" x14ac:dyDescent="0.2">
      <c r="A72" s="892" t="s">
        <v>548</v>
      </c>
      <c r="B72" s="454" t="s">
        <v>1973</v>
      </c>
      <c r="C72" s="318"/>
      <c r="D72" s="280"/>
      <c r="E72" s="736"/>
      <c r="F72" s="736"/>
      <c r="G72" s="283">
        <v>1</v>
      </c>
      <c r="H72" s="2"/>
      <c r="I72" s="1105">
        <f t="shared" si="2"/>
        <v>0</v>
      </c>
      <c r="J72" s="412"/>
    </row>
    <row r="73" spans="1:10" s="76" customFormat="1" x14ac:dyDescent="0.2">
      <c r="A73" s="892" t="s">
        <v>549</v>
      </c>
      <c r="B73" s="454" t="s">
        <v>1974</v>
      </c>
      <c r="C73" s="318"/>
      <c r="D73" s="280"/>
      <c r="E73" s="736"/>
      <c r="F73" s="736"/>
      <c r="G73" s="283">
        <v>1</v>
      </c>
      <c r="H73" s="2"/>
      <c r="I73" s="1105">
        <f t="shared" si="2"/>
        <v>0</v>
      </c>
      <c r="J73" s="412"/>
    </row>
    <row r="74" spans="1:10" s="76" customFormat="1" x14ac:dyDescent="0.2">
      <c r="A74" s="892" t="s">
        <v>550</v>
      </c>
      <c r="B74" s="454" t="s">
        <v>1975</v>
      </c>
      <c r="C74" s="318"/>
      <c r="D74" s="280"/>
      <c r="E74" s="736"/>
      <c r="F74" s="736"/>
      <c r="G74" s="283">
        <v>1</v>
      </c>
      <c r="H74" s="2"/>
      <c r="I74" s="1105">
        <f t="shared" si="2"/>
        <v>0</v>
      </c>
      <c r="J74" s="412"/>
    </row>
    <row r="75" spans="1:10" s="76" customFormat="1" x14ac:dyDescent="0.2">
      <c r="A75" s="892" t="s">
        <v>551</v>
      </c>
      <c r="B75" s="454" t="s">
        <v>1976</v>
      </c>
      <c r="C75" s="318"/>
      <c r="D75" s="280"/>
      <c r="E75" s="736"/>
      <c r="F75" s="736"/>
      <c r="G75" s="283">
        <v>1</v>
      </c>
      <c r="H75" s="2"/>
      <c r="I75" s="1105">
        <f t="shared" si="2"/>
        <v>0</v>
      </c>
      <c r="J75" s="412"/>
    </row>
    <row r="76" spans="1:10" s="76" customFormat="1" x14ac:dyDescent="0.2">
      <c r="A76" s="892" t="s">
        <v>552</v>
      </c>
      <c r="B76" s="495" t="s">
        <v>1977</v>
      </c>
      <c r="C76" s="318"/>
      <c r="D76" s="280"/>
      <c r="E76" s="736"/>
      <c r="F76" s="736"/>
      <c r="G76" s="283">
        <v>1</v>
      </c>
      <c r="H76" s="2"/>
      <c r="I76" s="1105">
        <f>G76*ROUND(H76, 2)</f>
        <v>0</v>
      </c>
      <c r="J76" s="412"/>
    </row>
    <row r="77" spans="1:10" s="76" customFormat="1" ht="25.5" x14ac:dyDescent="0.2">
      <c r="A77" s="892" t="s">
        <v>553</v>
      </c>
      <c r="B77" s="496" t="s">
        <v>3573</v>
      </c>
      <c r="C77" s="318"/>
      <c r="D77" s="280"/>
      <c r="E77" s="736"/>
      <c r="F77" s="736"/>
      <c r="G77" s="283">
        <v>1</v>
      </c>
      <c r="H77" s="2"/>
      <c r="I77" s="1105">
        <f>G77*ROUND(H77, 2)</f>
        <v>0</v>
      </c>
      <c r="J77" s="412"/>
    </row>
    <row r="78" spans="1:10" s="76" customFormat="1" x14ac:dyDescent="0.2">
      <c r="A78" s="892" t="s">
        <v>554</v>
      </c>
      <c r="B78" s="496" t="s">
        <v>3654</v>
      </c>
      <c r="C78" s="318"/>
      <c r="D78" s="280"/>
      <c r="E78" s="736"/>
      <c r="F78" s="736"/>
      <c r="G78" s="283">
        <v>2</v>
      </c>
      <c r="H78" s="2"/>
      <c r="I78" s="1105">
        <f>G78*ROUND(H78, 2)</f>
        <v>0</v>
      </c>
      <c r="J78" s="412"/>
    </row>
    <row r="79" spans="1:10" s="76" customFormat="1" ht="25.5" x14ac:dyDescent="0.2">
      <c r="A79" s="892" t="s">
        <v>555</v>
      </c>
      <c r="B79" s="496" t="s">
        <v>4230</v>
      </c>
      <c r="C79" s="318" t="s">
        <v>4229</v>
      </c>
      <c r="D79" s="280" t="s">
        <v>4231</v>
      </c>
      <c r="E79" s="736"/>
      <c r="F79" s="736"/>
      <c r="G79" s="283">
        <v>1</v>
      </c>
      <c r="H79" s="2"/>
      <c r="I79" s="1105">
        <f>G79*ROUND(H79, 2)</f>
        <v>0</v>
      </c>
      <c r="J79" s="412"/>
    </row>
    <row r="80" spans="1:10" s="76" customFormat="1" ht="15.75" thickBot="1" x14ac:dyDescent="0.3">
      <c r="A80" s="867" t="s">
        <v>556</v>
      </c>
      <c r="B80" s="485" t="s">
        <v>3655</v>
      </c>
      <c r="C80" s="1147" t="s">
        <v>3667</v>
      </c>
      <c r="D80" s="485" t="s">
        <v>3668</v>
      </c>
      <c r="E80" s="597"/>
      <c r="F80" s="597"/>
      <c r="G80" s="486">
        <v>2</v>
      </c>
      <c r="H80" s="911"/>
      <c r="I80" s="1102">
        <f>G80*ROUND(H80, 2)</f>
        <v>0</v>
      </c>
      <c r="J80" s="412"/>
    </row>
    <row r="81" spans="1:10" s="76" customFormat="1" ht="15.75" thickBot="1" x14ac:dyDescent="0.3">
      <c r="A81" s="77"/>
      <c r="G81" s="77"/>
      <c r="H81" s="807" t="s">
        <v>76</v>
      </c>
      <c r="I81" s="808">
        <f>SUM(I7:I18,I20:I35,I37:I41,I43:I47,I49:I80)</f>
        <v>0</v>
      </c>
      <c r="J81" s="412"/>
    </row>
    <row r="83" spans="1:10" ht="75" customHeight="1" x14ac:dyDescent="0.25">
      <c r="A83" s="1835" t="s">
        <v>1328</v>
      </c>
      <c r="B83" s="1836"/>
      <c r="C83" s="1836"/>
      <c r="D83" s="1836"/>
      <c r="E83" s="1836"/>
      <c r="F83" s="1836"/>
      <c r="G83" s="1836"/>
      <c r="H83" s="1836"/>
      <c r="I83" s="1836"/>
    </row>
    <row r="84" spans="1:10" x14ac:dyDescent="0.25">
      <c r="A84" s="64"/>
      <c r="B84" s="18"/>
    </row>
    <row r="85" spans="1:10" x14ac:dyDescent="0.25">
      <c r="A85" s="64"/>
      <c r="B85" s="18"/>
    </row>
  </sheetData>
  <sheetProtection algorithmName="SHA-512" hashValue="vDlFWYsoO0TgbDNqTMTD+h+z/UJaOHynmC5b/u6cBlgNlp+rDMA1d3GjnrU36/EEiaS0ZwuA2haFoChZOK5HfQ==" saltValue="Xk0J3WeNk70wa0Tt4caUjA==" spinCount="100000" sheet="1" objects="1" scenarios="1" sort="0" autoFilter="0" pivotTables="0"/>
  <mergeCells count="17">
    <mergeCell ref="A2:I2"/>
    <mergeCell ref="A3:I3"/>
    <mergeCell ref="A4:I4"/>
    <mergeCell ref="G1:I1"/>
    <mergeCell ref="A1:F1"/>
    <mergeCell ref="A83:I83"/>
    <mergeCell ref="B48:I48"/>
    <mergeCell ref="H5:H6"/>
    <mergeCell ref="I5:I6"/>
    <mergeCell ref="B19:I19"/>
    <mergeCell ref="B36:I36"/>
    <mergeCell ref="B42:I42"/>
    <mergeCell ref="A5:A6"/>
    <mergeCell ref="B5:B6"/>
    <mergeCell ref="C5:D5"/>
    <mergeCell ref="E5:F5"/>
    <mergeCell ref="G5:G6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7" fitToHeight="0" orientation="landscape" horizontalDpi="4294967295" verticalDpi="4294967295" r:id="rId1"/>
  <headerFooter>
    <oddFooter>Strana &amp;P z &amp;N</oddFooter>
  </headerFooter>
  <drawing r:id="rId2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3">
    <tabColor rgb="FFFFFF00"/>
    <pageSetUpPr fitToPage="1"/>
  </sheetPr>
  <dimension ref="A1:J24"/>
  <sheetViews>
    <sheetView workbookViewId="0">
      <selection activeCell="A3" sqref="A3:I3"/>
    </sheetView>
  </sheetViews>
  <sheetFormatPr defaultColWidth="9.140625" defaultRowHeight="15" x14ac:dyDescent="0.25"/>
  <cols>
    <col min="1" max="1" width="5.7109375" style="1446" customWidth="1"/>
    <col min="2" max="2" width="42.7109375" style="17" customWidth="1"/>
    <col min="3" max="3" width="16.7109375" style="17" customWidth="1"/>
    <col min="4" max="4" width="24.7109375" style="17" customWidth="1"/>
    <col min="5" max="5" width="16.7109375" style="17" customWidth="1"/>
    <col min="6" max="6" width="24.7109375" style="17" customWidth="1"/>
    <col min="7" max="7" width="12.7109375" style="1446" customWidth="1"/>
    <col min="8" max="8" width="16.7109375" style="1446" customWidth="1"/>
    <col min="9" max="9" width="18.7109375" style="1446" customWidth="1"/>
    <col min="10" max="16384" width="9.140625" style="17"/>
  </cols>
  <sheetData>
    <row r="1" spans="1:10" ht="54" customHeight="1" x14ac:dyDescent="0.25">
      <c r="A1" s="1543"/>
      <c r="B1" s="1543"/>
      <c r="C1" s="1543"/>
      <c r="D1" s="1543"/>
      <c r="E1" s="1543"/>
      <c r="F1" s="1543"/>
      <c r="G1" s="1544" t="s">
        <v>2716</v>
      </c>
      <c r="H1" s="1544"/>
      <c r="I1" s="1544"/>
    </row>
    <row r="2" spans="1:10" ht="15.75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</row>
    <row r="3" spans="1:10" ht="15.75" x14ac:dyDescent="0.25">
      <c r="A3" s="1540" t="s">
        <v>484</v>
      </c>
      <c r="B3" s="1540"/>
      <c r="C3" s="1540"/>
      <c r="D3" s="1540"/>
      <c r="E3" s="1540"/>
      <c r="F3" s="1540"/>
      <c r="G3" s="1540"/>
      <c r="H3" s="1540"/>
      <c r="I3" s="1540"/>
    </row>
    <row r="4" spans="1:10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</row>
    <row r="5" spans="1:10" ht="30" customHeight="1" thickBot="1" x14ac:dyDescent="0.3">
      <c r="A5" s="1514" t="s">
        <v>486</v>
      </c>
      <c r="B5" s="1541" t="s">
        <v>0</v>
      </c>
      <c r="C5" s="1837" t="s">
        <v>1310</v>
      </c>
      <c r="D5" s="1838"/>
      <c r="E5" s="1837" t="s">
        <v>1311</v>
      </c>
      <c r="F5" s="1838"/>
      <c r="G5" s="1514" t="s">
        <v>1312</v>
      </c>
      <c r="H5" s="1514" t="s">
        <v>4413</v>
      </c>
      <c r="I5" s="1514" t="s">
        <v>4414</v>
      </c>
    </row>
    <row r="6" spans="1:10" ht="30" customHeight="1" thickBot="1" x14ac:dyDescent="0.3">
      <c r="A6" s="1542"/>
      <c r="B6" s="1542"/>
      <c r="C6" s="1445" t="s">
        <v>1313</v>
      </c>
      <c r="D6" s="1445" t="s">
        <v>1314</v>
      </c>
      <c r="E6" s="1445" t="s">
        <v>1313</v>
      </c>
      <c r="F6" s="1445" t="s">
        <v>1314</v>
      </c>
      <c r="G6" s="1515"/>
      <c r="H6" s="1515"/>
      <c r="I6" s="1515"/>
    </row>
    <row r="7" spans="1:10" s="76" customFormat="1" x14ac:dyDescent="0.25">
      <c r="A7" s="1206" t="s">
        <v>487</v>
      </c>
      <c r="B7" s="1233" t="s">
        <v>1980</v>
      </c>
      <c r="C7" s="1233" t="s">
        <v>1981</v>
      </c>
      <c r="D7" s="1235" t="s">
        <v>1982</v>
      </c>
      <c r="E7" s="1236"/>
      <c r="F7" s="1236"/>
      <c r="G7" s="1207">
        <v>4</v>
      </c>
      <c r="H7" s="1208"/>
      <c r="I7" s="1209">
        <f t="shared" ref="I7:I19" si="0">G7*ROUND(H7, 2)</f>
        <v>0</v>
      </c>
      <c r="J7" s="412"/>
    </row>
    <row r="8" spans="1:10" s="76" customFormat="1" x14ac:dyDescent="0.25">
      <c r="A8" s="862" t="s">
        <v>488</v>
      </c>
      <c r="B8" s="309" t="s">
        <v>1983</v>
      </c>
      <c r="C8" s="309" t="s">
        <v>1981</v>
      </c>
      <c r="D8" s="320" t="s">
        <v>1984</v>
      </c>
      <c r="E8" s="600"/>
      <c r="F8" s="600"/>
      <c r="G8" s="266">
        <v>4</v>
      </c>
      <c r="H8" s="2"/>
      <c r="I8" s="1104">
        <f t="shared" si="0"/>
        <v>0</v>
      </c>
      <c r="J8" s="412"/>
    </row>
    <row r="9" spans="1:10" s="76" customFormat="1" x14ac:dyDescent="0.25">
      <c r="A9" s="862" t="s">
        <v>489</v>
      </c>
      <c r="B9" s="309" t="s">
        <v>1985</v>
      </c>
      <c r="C9" s="309" t="s">
        <v>1981</v>
      </c>
      <c r="D9" s="320" t="s">
        <v>1986</v>
      </c>
      <c r="E9" s="600"/>
      <c r="F9" s="600"/>
      <c r="G9" s="266">
        <v>2</v>
      </c>
      <c r="H9" s="2"/>
      <c r="I9" s="1104">
        <f t="shared" si="0"/>
        <v>0</v>
      </c>
      <c r="J9" s="412"/>
    </row>
    <row r="10" spans="1:10" s="76" customFormat="1" x14ac:dyDescent="0.25">
      <c r="A10" s="862" t="s">
        <v>490</v>
      </c>
      <c r="B10" s="309" t="s">
        <v>1987</v>
      </c>
      <c r="C10" s="309" t="s">
        <v>1981</v>
      </c>
      <c r="D10" s="320" t="s">
        <v>1988</v>
      </c>
      <c r="E10" s="600"/>
      <c r="F10" s="600"/>
      <c r="G10" s="266">
        <v>2</v>
      </c>
      <c r="H10" s="2"/>
      <c r="I10" s="1104">
        <f t="shared" si="0"/>
        <v>0</v>
      </c>
      <c r="J10" s="412"/>
    </row>
    <row r="11" spans="1:10" s="76" customFormat="1" x14ac:dyDescent="0.25">
      <c r="A11" s="862" t="s">
        <v>491</v>
      </c>
      <c r="B11" s="309" t="s">
        <v>1989</v>
      </c>
      <c r="C11" s="309" t="s">
        <v>1981</v>
      </c>
      <c r="D11" s="320" t="s">
        <v>1990</v>
      </c>
      <c r="E11" s="600"/>
      <c r="F11" s="600"/>
      <c r="G11" s="266">
        <v>2</v>
      </c>
      <c r="H11" s="2"/>
      <c r="I11" s="1104">
        <f t="shared" si="0"/>
        <v>0</v>
      </c>
      <c r="J11" s="412"/>
    </row>
    <row r="12" spans="1:10" s="76" customFormat="1" x14ac:dyDescent="0.25">
      <c r="A12" s="862" t="s">
        <v>492</v>
      </c>
      <c r="B12" s="309" t="s">
        <v>1991</v>
      </c>
      <c r="C12" s="309" t="s">
        <v>1981</v>
      </c>
      <c r="D12" s="320" t="s">
        <v>1992</v>
      </c>
      <c r="E12" s="600"/>
      <c r="F12" s="600"/>
      <c r="G12" s="266">
        <v>2</v>
      </c>
      <c r="H12" s="2"/>
      <c r="I12" s="1104">
        <f t="shared" si="0"/>
        <v>0</v>
      </c>
      <c r="J12" s="412"/>
    </row>
    <row r="13" spans="1:10" s="76" customFormat="1" x14ac:dyDescent="0.25">
      <c r="A13" s="862" t="s">
        <v>493</v>
      </c>
      <c r="B13" s="309" t="s">
        <v>1993</v>
      </c>
      <c r="C13" s="309" t="s">
        <v>1981</v>
      </c>
      <c r="D13" s="320" t="s">
        <v>1994</v>
      </c>
      <c r="E13" s="600"/>
      <c r="F13" s="600"/>
      <c r="G13" s="266">
        <v>2</v>
      </c>
      <c r="H13" s="2"/>
      <c r="I13" s="1104">
        <f t="shared" si="0"/>
        <v>0</v>
      </c>
      <c r="J13" s="412"/>
    </row>
    <row r="14" spans="1:10" s="76" customFormat="1" x14ac:dyDescent="0.25">
      <c r="A14" s="862" t="s">
        <v>494</v>
      </c>
      <c r="B14" s="309" t="s">
        <v>1995</v>
      </c>
      <c r="C14" s="309" t="s">
        <v>1996</v>
      </c>
      <c r="D14" s="320" t="s">
        <v>1997</v>
      </c>
      <c r="E14" s="600"/>
      <c r="F14" s="600" t="s">
        <v>4385</v>
      </c>
      <c r="G14" s="266">
        <v>1</v>
      </c>
      <c r="H14" s="2"/>
      <c r="I14" s="1104">
        <f t="shared" si="0"/>
        <v>0</v>
      </c>
      <c r="J14" s="412"/>
    </row>
    <row r="15" spans="1:10" s="76" customFormat="1" x14ac:dyDescent="0.25">
      <c r="A15" s="862" t="s">
        <v>495</v>
      </c>
      <c r="B15" s="309" t="s">
        <v>1998</v>
      </c>
      <c r="C15" s="309" t="s">
        <v>1981</v>
      </c>
      <c r="D15" s="320" t="s">
        <v>1999</v>
      </c>
      <c r="E15" s="600"/>
      <c r="F15" s="600"/>
      <c r="G15" s="266">
        <v>1</v>
      </c>
      <c r="H15" s="2"/>
      <c r="I15" s="1104">
        <f t="shared" si="0"/>
        <v>0</v>
      </c>
      <c r="J15" s="412"/>
    </row>
    <row r="16" spans="1:10" s="76" customFormat="1" ht="51" x14ac:dyDescent="0.25">
      <c r="A16" s="862" t="s">
        <v>496</v>
      </c>
      <c r="B16" s="309" t="s">
        <v>2000</v>
      </c>
      <c r="C16" s="309" t="s">
        <v>1981</v>
      </c>
      <c r="D16" s="320" t="s">
        <v>2001</v>
      </c>
      <c r="E16" s="600" t="s">
        <v>4384</v>
      </c>
      <c r="F16" s="600"/>
      <c r="G16" s="266">
        <v>1</v>
      </c>
      <c r="H16" s="2"/>
      <c r="I16" s="1104">
        <f t="shared" si="0"/>
        <v>0</v>
      </c>
      <c r="J16" s="412"/>
    </row>
    <row r="17" spans="1:10" s="76" customFormat="1" ht="38.25" x14ac:dyDescent="0.25">
      <c r="A17" s="892" t="s">
        <v>497</v>
      </c>
      <c r="B17" s="316" t="s">
        <v>2002</v>
      </c>
      <c r="C17" s="316" t="s">
        <v>1981</v>
      </c>
      <c r="D17" s="321" t="s">
        <v>2003</v>
      </c>
      <c r="E17" s="601" t="s">
        <v>4383</v>
      </c>
      <c r="F17" s="601" t="s">
        <v>4386</v>
      </c>
      <c r="G17" s="271">
        <v>1</v>
      </c>
      <c r="H17" s="2"/>
      <c r="I17" s="1105">
        <f t="shared" si="0"/>
        <v>0</v>
      </c>
      <c r="J17" s="412"/>
    </row>
    <row r="18" spans="1:10" s="76" customFormat="1" x14ac:dyDescent="0.25">
      <c r="A18" s="892" t="s">
        <v>498</v>
      </c>
      <c r="B18" s="316" t="s">
        <v>3466</v>
      </c>
      <c r="C18" s="316"/>
      <c r="D18" s="321" t="s">
        <v>2054</v>
      </c>
      <c r="E18" s="600"/>
      <c r="F18" s="600"/>
      <c r="G18" s="271">
        <v>1</v>
      </c>
      <c r="H18" s="2"/>
      <c r="I18" s="1105">
        <f t="shared" si="0"/>
        <v>0</v>
      </c>
      <c r="J18" s="412"/>
    </row>
    <row r="19" spans="1:10" s="76" customFormat="1" ht="15.75" thickBot="1" x14ac:dyDescent="0.3">
      <c r="A19" s="867" t="s">
        <v>499</v>
      </c>
      <c r="B19" s="1147" t="s">
        <v>3468</v>
      </c>
      <c r="C19" s="1147"/>
      <c r="D19" s="1147" t="s">
        <v>3467</v>
      </c>
      <c r="E19" s="1148"/>
      <c r="F19" s="1148"/>
      <c r="G19" s="486">
        <v>1</v>
      </c>
      <c r="H19" s="911"/>
      <c r="I19" s="1102">
        <f t="shared" si="0"/>
        <v>0</v>
      </c>
      <c r="J19" s="412"/>
    </row>
    <row r="20" spans="1:10" s="76" customFormat="1" ht="15.75" thickBot="1" x14ac:dyDescent="0.3">
      <c r="A20" s="77"/>
      <c r="G20" s="77"/>
      <c r="H20" s="807" t="s">
        <v>76</v>
      </c>
      <c r="I20" s="808">
        <f>SUM(I7:I19)</f>
        <v>0</v>
      </c>
      <c r="J20" s="412"/>
    </row>
    <row r="22" spans="1:10" ht="75" customHeight="1" x14ac:dyDescent="0.25">
      <c r="A22" s="1835" t="s">
        <v>1328</v>
      </c>
      <c r="B22" s="1836"/>
      <c r="C22" s="1836"/>
      <c r="D22" s="1836"/>
      <c r="E22" s="1836"/>
      <c r="F22" s="1836"/>
      <c r="G22" s="1836"/>
      <c r="H22" s="1836"/>
      <c r="I22" s="1836"/>
    </row>
    <row r="23" spans="1:10" x14ac:dyDescent="0.25">
      <c r="A23" s="64"/>
      <c r="B23" s="18"/>
    </row>
    <row r="24" spans="1:10" x14ac:dyDescent="0.25">
      <c r="A24" s="64"/>
      <c r="B24" s="18"/>
    </row>
  </sheetData>
  <sheetProtection algorithmName="SHA-512" hashValue="FELQ4NelPNV5HUZC0ueypjg+zOvzxI3UI+6B7rzZjgOT1td8hqC4qcA+xbEVy/M3GNVNf/1adohmSs0kIdxAHg==" saltValue="a2kJ4L8xNpAhCAA68Pyv0g==" spinCount="100000" sheet="1" objects="1" scenarios="1" sort="0" autoFilter="0" pivotTables="0"/>
  <mergeCells count="13">
    <mergeCell ref="A2:I2"/>
    <mergeCell ref="A3:I3"/>
    <mergeCell ref="A4:I4"/>
    <mergeCell ref="G1:I1"/>
    <mergeCell ref="A1:F1"/>
    <mergeCell ref="H5:H6"/>
    <mergeCell ref="I5:I6"/>
    <mergeCell ref="A22:I22"/>
    <mergeCell ref="A5:A6"/>
    <mergeCell ref="B5:B6"/>
    <mergeCell ref="C5:D5"/>
    <mergeCell ref="E5:F5"/>
    <mergeCell ref="G5:G6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7" fitToHeight="0" orientation="landscape" horizontalDpi="4294967295" verticalDpi="4294967295" r:id="rId1"/>
  <headerFooter>
    <oddFooter>Strana &amp;P z &amp;N</oddFooter>
  </headerFooter>
  <drawing r:id="rId2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4">
    <tabColor rgb="FFFFFF00"/>
    <pageSetUpPr fitToPage="1"/>
  </sheetPr>
  <dimension ref="A1:J34"/>
  <sheetViews>
    <sheetView workbookViewId="0">
      <selection activeCell="A3" sqref="A3:I3"/>
    </sheetView>
  </sheetViews>
  <sheetFormatPr defaultColWidth="9.140625" defaultRowHeight="15" x14ac:dyDescent="0.25"/>
  <cols>
    <col min="1" max="1" width="5.7109375" style="1446" customWidth="1"/>
    <col min="2" max="2" width="42.7109375" style="17" customWidth="1"/>
    <col min="3" max="3" width="16.7109375" style="17" customWidth="1"/>
    <col min="4" max="4" width="24.7109375" style="17" customWidth="1"/>
    <col min="5" max="5" width="16.7109375" style="17" customWidth="1"/>
    <col min="6" max="6" width="24.7109375" style="17" customWidth="1"/>
    <col min="7" max="7" width="12.7109375" style="1446" customWidth="1"/>
    <col min="8" max="8" width="16.7109375" style="1446" customWidth="1"/>
    <col min="9" max="9" width="18.7109375" style="1446" customWidth="1"/>
    <col min="10" max="10" width="9.42578125" style="17" bestFit="1" customWidth="1"/>
    <col min="11" max="16384" width="9.140625" style="17"/>
  </cols>
  <sheetData>
    <row r="1" spans="1:10" ht="54" customHeight="1" x14ac:dyDescent="0.25">
      <c r="A1" s="1543"/>
      <c r="B1" s="1543"/>
      <c r="C1" s="1543"/>
      <c r="D1" s="1543"/>
      <c r="E1" s="1543"/>
      <c r="F1" s="1543"/>
      <c r="G1" s="1544" t="s">
        <v>2717</v>
      </c>
      <c r="H1" s="1544"/>
      <c r="I1" s="1544"/>
    </row>
    <row r="2" spans="1:10" ht="15.75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</row>
    <row r="3" spans="1:10" ht="15.75" x14ac:dyDescent="0.25">
      <c r="A3" s="1540" t="s">
        <v>2004</v>
      </c>
      <c r="B3" s="1540"/>
      <c r="C3" s="1540"/>
      <c r="D3" s="1540"/>
      <c r="E3" s="1540"/>
      <c r="F3" s="1540"/>
      <c r="G3" s="1540"/>
      <c r="H3" s="1540"/>
      <c r="I3" s="1540"/>
    </row>
    <row r="4" spans="1:10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</row>
    <row r="5" spans="1:10" ht="30" customHeight="1" thickBot="1" x14ac:dyDescent="0.3">
      <c r="A5" s="1514" t="s">
        <v>486</v>
      </c>
      <c r="B5" s="1541" t="s">
        <v>0</v>
      </c>
      <c r="C5" s="1837" t="s">
        <v>1310</v>
      </c>
      <c r="D5" s="1838"/>
      <c r="E5" s="1837" t="s">
        <v>1311</v>
      </c>
      <c r="F5" s="1838"/>
      <c r="G5" s="1514" t="s">
        <v>1312</v>
      </c>
      <c r="H5" s="1514" t="s">
        <v>4413</v>
      </c>
      <c r="I5" s="1514" t="s">
        <v>4414</v>
      </c>
    </row>
    <row r="6" spans="1:10" ht="30" customHeight="1" thickBot="1" x14ac:dyDescent="0.3">
      <c r="A6" s="1542"/>
      <c r="B6" s="1542"/>
      <c r="C6" s="1445" t="s">
        <v>1313</v>
      </c>
      <c r="D6" s="1445" t="s">
        <v>1314</v>
      </c>
      <c r="E6" s="1445" t="s">
        <v>1313</v>
      </c>
      <c r="F6" s="1445" t="s">
        <v>1314</v>
      </c>
      <c r="G6" s="1515"/>
      <c r="H6" s="1515"/>
      <c r="I6" s="1515"/>
    </row>
    <row r="7" spans="1:10" s="76" customFormat="1" ht="25.5" x14ac:dyDescent="0.25">
      <c r="A7" s="1206" t="s">
        <v>487</v>
      </c>
      <c r="B7" s="1233" t="s">
        <v>2005</v>
      </c>
      <c r="C7" s="1233" t="s">
        <v>2006</v>
      </c>
      <c r="D7" s="1233" t="s">
        <v>2007</v>
      </c>
      <c r="E7" s="1234"/>
      <c r="F7" s="1234"/>
      <c r="G7" s="1207">
        <v>2</v>
      </c>
      <c r="H7" s="1208"/>
      <c r="I7" s="1209">
        <f t="shared" ref="I7:I29" si="0">G7*ROUND(H7, 2)</f>
        <v>0</v>
      </c>
      <c r="J7" s="412"/>
    </row>
    <row r="8" spans="1:10" s="76" customFormat="1" ht="25.5" x14ac:dyDescent="0.25">
      <c r="A8" s="862" t="s">
        <v>488</v>
      </c>
      <c r="B8" s="309" t="s">
        <v>2008</v>
      </c>
      <c r="C8" s="309" t="s">
        <v>2006</v>
      </c>
      <c r="D8" s="309" t="s">
        <v>2009</v>
      </c>
      <c r="E8" s="602"/>
      <c r="F8" s="602"/>
      <c r="G8" s="266">
        <v>2</v>
      </c>
      <c r="H8" s="2"/>
      <c r="I8" s="1104">
        <f t="shared" si="0"/>
        <v>0</v>
      </c>
      <c r="J8" s="412"/>
    </row>
    <row r="9" spans="1:10" s="76" customFormat="1" x14ac:dyDescent="0.25">
      <c r="A9" s="862" t="s">
        <v>489</v>
      </c>
      <c r="B9" s="309" t="s">
        <v>2010</v>
      </c>
      <c r="C9" s="309"/>
      <c r="D9" s="309" t="s">
        <v>2011</v>
      </c>
      <c r="E9" s="602"/>
      <c r="F9" s="602"/>
      <c r="G9" s="266">
        <v>136</v>
      </c>
      <c r="H9" s="2"/>
      <c r="I9" s="1104">
        <f t="shared" si="0"/>
        <v>0</v>
      </c>
      <c r="J9" s="412"/>
    </row>
    <row r="10" spans="1:10" s="76" customFormat="1" x14ac:dyDescent="0.25">
      <c r="A10" s="862" t="s">
        <v>490</v>
      </c>
      <c r="B10" s="309" t="s">
        <v>2012</v>
      </c>
      <c r="C10" s="309"/>
      <c r="D10" s="309" t="s">
        <v>2013</v>
      </c>
      <c r="E10" s="602"/>
      <c r="F10" s="602"/>
      <c r="G10" s="266">
        <v>366</v>
      </c>
      <c r="H10" s="2"/>
      <c r="I10" s="1104">
        <f t="shared" si="0"/>
        <v>0</v>
      </c>
      <c r="J10" s="412"/>
    </row>
    <row r="11" spans="1:10" s="76" customFormat="1" x14ac:dyDescent="0.25">
      <c r="A11" s="862" t="s">
        <v>491</v>
      </c>
      <c r="B11" s="309" t="s">
        <v>2014</v>
      </c>
      <c r="C11" s="309"/>
      <c r="D11" s="309" t="s">
        <v>2015</v>
      </c>
      <c r="E11" s="602"/>
      <c r="F11" s="602"/>
      <c r="G11" s="266">
        <v>16</v>
      </c>
      <c r="H11" s="2"/>
      <c r="I11" s="1104">
        <f t="shared" si="0"/>
        <v>0</v>
      </c>
      <c r="J11" s="412"/>
    </row>
    <row r="12" spans="1:10" s="76" customFormat="1" x14ac:dyDescent="0.25">
      <c r="A12" s="862" t="s">
        <v>492</v>
      </c>
      <c r="B12" s="309" t="s">
        <v>2016</v>
      </c>
      <c r="C12" s="309"/>
      <c r="D12" s="309" t="s">
        <v>2017</v>
      </c>
      <c r="E12" s="602"/>
      <c r="F12" s="602"/>
      <c r="G12" s="266">
        <v>32</v>
      </c>
      <c r="H12" s="2"/>
      <c r="I12" s="1104">
        <f t="shared" si="0"/>
        <v>0</v>
      </c>
      <c r="J12" s="412"/>
    </row>
    <row r="13" spans="1:10" s="76" customFormat="1" x14ac:dyDescent="0.25">
      <c r="A13" s="862" t="s">
        <v>493</v>
      </c>
      <c r="B13" s="309" t="s">
        <v>2018</v>
      </c>
      <c r="C13" s="309"/>
      <c r="D13" s="309" t="s">
        <v>2019</v>
      </c>
      <c r="E13" s="602"/>
      <c r="F13" s="602"/>
      <c r="G13" s="266">
        <v>10</v>
      </c>
      <c r="H13" s="2"/>
      <c r="I13" s="1104">
        <f t="shared" si="0"/>
        <v>0</v>
      </c>
      <c r="J13" s="412"/>
    </row>
    <row r="14" spans="1:10" s="76" customFormat="1" x14ac:dyDescent="0.25">
      <c r="A14" s="862" t="s">
        <v>494</v>
      </c>
      <c r="B14" s="309" t="s">
        <v>2018</v>
      </c>
      <c r="C14" s="309"/>
      <c r="D14" s="309" t="s">
        <v>2020</v>
      </c>
      <c r="E14" s="602"/>
      <c r="F14" s="602"/>
      <c r="G14" s="266">
        <v>10</v>
      </c>
      <c r="H14" s="2"/>
      <c r="I14" s="1104">
        <f t="shared" si="0"/>
        <v>0</v>
      </c>
      <c r="J14" s="412"/>
    </row>
    <row r="15" spans="1:10" s="76" customFormat="1" x14ac:dyDescent="0.25">
      <c r="A15" s="862" t="s">
        <v>495</v>
      </c>
      <c r="B15" s="309" t="s">
        <v>2021</v>
      </c>
      <c r="C15" s="309"/>
      <c r="D15" s="309" t="s">
        <v>2022</v>
      </c>
      <c r="E15" s="602"/>
      <c r="F15" s="602"/>
      <c r="G15" s="266">
        <v>10</v>
      </c>
      <c r="H15" s="2"/>
      <c r="I15" s="1104">
        <f t="shared" si="0"/>
        <v>0</v>
      </c>
      <c r="J15" s="412"/>
    </row>
    <row r="16" spans="1:10" s="76" customFormat="1" ht="25.5" x14ac:dyDescent="0.25">
      <c r="A16" s="862" t="s">
        <v>496</v>
      </c>
      <c r="B16" s="309" t="s">
        <v>2023</v>
      </c>
      <c r="C16" s="309"/>
      <c r="D16" s="309" t="s">
        <v>2024</v>
      </c>
      <c r="E16" s="602"/>
      <c r="F16" s="602"/>
      <c r="G16" s="266">
        <v>10</v>
      </c>
      <c r="H16" s="2"/>
      <c r="I16" s="1104">
        <f t="shared" si="0"/>
        <v>0</v>
      </c>
      <c r="J16" s="412"/>
    </row>
    <row r="17" spans="1:10" s="76" customFormat="1" ht="25.5" x14ac:dyDescent="0.25">
      <c r="A17" s="862" t="s">
        <v>497</v>
      </c>
      <c r="B17" s="309" t="s">
        <v>2023</v>
      </c>
      <c r="C17" s="309"/>
      <c r="D17" s="309" t="s">
        <v>2025</v>
      </c>
      <c r="E17" s="602"/>
      <c r="F17" s="602"/>
      <c r="G17" s="266">
        <v>10</v>
      </c>
      <c r="H17" s="2"/>
      <c r="I17" s="1105">
        <f t="shared" si="0"/>
        <v>0</v>
      </c>
      <c r="J17" s="412"/>
    </row>
    <row r="18" spans="1:10" s="76" customFormat="1" x14ac:dyDescent="0.25">
      <c r="A18" s="862" t="s">
        <v>498</v>
      </c>
      <c r="B18" s="272" t="s">
        <v>2026</v>
      </c>
      <c r="C18" s="267" t="s">
        <v>1538</v>
      </c>
      <c r="D18" s="273"/>
      <c r="E18" s="593"/>
      <c r="F18" s="593"/>
      <c r="G18" s="266">
        <v>1</v>
      </c>
      <c r="H18" s="2"/>
      <c r="I18" s="1105">
        <f t="shared" si="0"/>
        <v>0</v>
      </c>
      <c r="J18" s="412"/>
    </row>
    <row r="19" spans="1:10" s="76" customFormat="1" x14ac:dyDescent="0.25">
      <c r="A19" s="862" t="s">
        <v>499</v>
      </c>
      <c r="B19" s="272" t="s">
        <v>2027</v>
      </c>
      <c r="C19" s="267" t="s">
        <v>1538</v>
      </c>
      <c r="D19" s="273" t="s">
        <v>2028</v>
      </c>
      <c r="E19" s="593"/>
      <c r="F19" s="593"/>
      <c r="G19" s="266">
        <v>40</v>
      </c>
      <c r="H19" s="2"/>
      <c r="I19" s="1105">
        <f t="shared" si="0"/>
        <v>0</v>
      </c>
      <c r="J19" s="412"/>
    </row>
    <row r="20" spans="1:10" s="76" customFormat="1" x14ac:dyDescent="0.25">
      <c r="A20" s="862" t="s">
        <v>500</v>
      </c>
      <c r="B20" s="272" t="s">
        <v>2029</v>
      </c>
      <c r="C20" s="267" t="s">
        <v>1538</v>
      </c>
      <c r="D20" s="273" t="s">
        <v>2030</v>
      </c>
      <c r="E20" s="593"/>
      <c r="F20" s="593"/>
      <c r="G20" s="266">
        <v>6</v>
      </c>
      <c r="H20" s="2"/>
      <c r="I20" s="1105">
        <f t="shared" si="0"/>
        <v>0</v>
      </c>
      <c r="J20" s="412"/>
    </row>
    <row r="21" spans="1:10" s="76" customFormat="1" x14ac:dyDescent="0.25">
      <c r="A21" s="862" t="s">
        <v>501</v>
      </c>
      <c r="B21" s="272" t="s">
        <v>2031</v>
      </c>
      <c r="C21" s="267" t="s">
        <v>1538</v>
      </c>
      <c r="D21" s="273" t="s">
        <v>2032</v>
      </c>
      <c r="E21" s="593"/>
      <c r="F21" s="593"/>
      <c r="G21" s="266">
        <v>2</v>
      </c>
      <c r="H21" s="2"/>
      <c r="I21" s="1105">
        <f t="shared" si="0"/>
        <v>0</v>
      </c>
      <c r="J21" s="412"/>
    </row>
    <row r="22" spans="1:10" s="76" customFormat="1" x14ac:dyDescent="0.25">
      <c r="A22" s="862" t="s">
        <v>502</v>
      </c>
      <c r="B22" s="272" t="s">
        <v>2033</v>
      </c>
      <c r="C22" s="267" t="s">
        <v>1538</v>
      </c>
      <c r="D22" s="273">
        <v>868921</v>
      </c>
      <c r="E22" s="593"/>
      <c r="F22" s="593"/>
      <c r="G22" s="266">
        <v>2</v>
      </c>
      <c r="H22" s="2"/>
      <c r="I22" s="1105">
        <f t="shared" si="0"/>
        <v>0</v>
      </c>
      <c r="J22" s="412"/>
    </row>
    <row r="23" spans="1:10" s="76" customFormat="1" x14ac:dyDescent="0.25">
      <c r="A23" s="862" t="s">
        <v>503</v>
      </c>
      <c r="B23" s="309" t="s">
        <v>2034</v>
      </c>
      <c r="C23" s="309" t="s">
        <v>2035</v>
      </c>
      <c r="D23" s="309"/>
      <c r="E23" s="602"/>
      <c r="F23" s="602"/>
      <c r="G23" s="266">
        <v>1</v>
      </c>
      <c r="H23" s="2"/>
      <c r="I23" s="1105">
        <f t="shared" si="0"/>
        <v>0</v>
      </c>
      <c r="J23" s="412"/>
    </row>
    <row r="24" spans="1:10" s="76" customFormat="1" x14ac:dyDescent="0.25">
      <c r="A24" s="892" t="s">
        <v>504</v>
      </c>
      <c r="B24" s="316" t="s">
        <v>2036</v>
      </c>
      <c r="C24" s="316"/>
      <c r="D24" s="316" t="s">
        <v>2037</v>
      </c>
      <c r="E24" s="603"/>
      <c r="F24" s="603"/>
      <c r="G24" s="271">
        <v>19</v>
      </c>
      <c r="H24" s="2"/>
      <c r="I24" s="1105">
        <f t="shared" si="0"/>
        <v>0</v>
      </c>
      <c r="J24" s="412"/>
    </row>
    <row r="25" spans="1:10" s="76" customFormat="1" ht="25.5" x14ac:dyDescent="0.25">
      <c r="A25" s="892" t="s">
        <v>505</v>
      </c>
      <c r="B25" s="316" t="s">
        <v>2754</v>
      </c>
      <c r="C25" s="316" t="s">
        <v>2753</v>
      </c>
      <c r="D25" s="316" t="s">
        <v>2755</v>
      </c>
      <c r="E25" s="603"/>
      <c r="F25" s="603"/>
      <c r="G25" s="271">
        <v>1</v>
      </c>
      <c r="H25" s="2"/>
      <c r="I25" s="1105">
        <f t="shared" si="0"/>
        <v>0</v>
      </c>
      <c r="J25" s="412"/>
    </row>
    <row r="26" spans="1:10" s="76" customFormat="1" ht="25.5" x14ac:dyDescent="0.25">
      <c r="A26" s="892" t="s">
        <v>506</v>
      </c>
      <c r="B26" s="316" t="s">
        <v>2756</v>
      </c>
      <c r="C26" s="316" t="s">
        <v>2753</v>
      </c>
      <c r="D26" s="316" t="s">
        <v>2757</v>
      </c>
      <c r="E26" s="603"/>
      <c r="F26" s="603"/>
      <c r="G26" s="271">
        <v>100</v>
      </c>
      <c r="H26" s="2"/>
      <c r="I26" s="1105">
        <f t="shared" si="0"/>
        <v>0</v>
      </c>
      <c r="J26" s="412"/>
    </row>
    <row r="27" spans="1:10" s="76" customFormat="1" ht="25.5" x14ac:dyDescent="0.25">
      <c r="A27" s="892" t="s">
        <v>507</v>
      </c>
      <c r="B27" s="316" t="s">
        <v>3481</v>
      </c>
      <c r="C27" s="316"/>
      <c r="D27" s="316" t="s">
        <v>3483</v>
      </c>
      <c r="E27" s="603"/>
      <c r="F27" s="603"/>
      <c r="G27" s="271">
        <v>10</v>
      </c>
      <c r="H27" s="2"/>
      <c r="I27" s="1105">
        <f t="shared" si="0"/>
        <v>0</v>
      </c>
      <c r="J27" s="412"/>
    </row>
    <row r="28" spans="1:10" s="76" customFormat="1" ht="25.5" x14ac:dyDescent="0.25">
      <c r="A28" s="892" t="s">
        <v>508</v>
      </c>
      <c r="B28" s="316" t="s">
        <v>3481</v>
      </c>
      <c r="C28" s="316"/>
      <c r="D28" s="316" t="s">
        <v>3484</v>
      </c>
      <c r="E28" s="603"/>
      <c r="F28" s="603"/>
      <c r="G28" s="271">
        <v>1</v>
      </c>
      <c r="H28" s="2"/>
      <c r="I28" s="1105">
        <f t="shared" si="0"/>
        <v>0</v>
      </c>
      <c r="J28" s="412"/>
    </row>
    <row r="29" spans="1:10" s="76" customFormat="1" ht="26.25" thickBot="1" x14ac:dyDescent="0.3">
      <c r="A29" s="867" t="s">
        <v>509</v>
      </c>
      <c r="B29" s="1147" t="s">
        <v>3481</v>
      </c>
      <c r="C29" s="1147"/>
      <c r="D29" s="1147" t="s">
        <v>3485</v>
      </c>
      <c r="E29" s="1149"/>
      <c r="F29" s="1149"/>
      <c r="G29" s="486">
        <v>10</v>
      </c>
      <c r="H29" s="911"/>
      <c r="I29" s="1102">
        <f t="shared" si="0"/>
        <v>0</v>
      </c>
      <c r="J29" s="412"/>
    </row>
    <row r="30" spans="1:10" s="76" customFormat="1" ht="15.75" thickBot="1" x14ac:dyDescent="0.3">
      <c r="A30" s="77"/>
      <c r="G30" s="77"/>
      <c r="H30" s="807" t="s">
        <v>76</v>
      </c>
      <c r="I30" s="808">
        <f>SUM(I7:I29)</f>
        <v>0</v>
      </c>
      <c r="J30" s="412"/>
    </row>
    <row r="32" spans="1:10" ht="75" customHeight="1" x14ac:dyDescent="0.25">
      <c r="A32" s="1835" t="s">
        <v>1328</v>
      </c>
      <c r="B32" s="1836"/>
      <c r="C32" s="1836"/>
      <c r="D32" s="1836"/>
      <c r="E32" s="1836"/>
      <c r="F32" s="1836"/>
      <c r="G32" s="1836"/>
      <c r="H32" s="1836"/>
      <c r="I32" s="1836"/>
    </row>
    <row r="33" spans="1:2" x14ac:dyDescent="0.25">
      <c r="A33" s="64"/>
      <c r="B33" s="18"/>
    </row>
    <row r="34" spans="1:2" x14ac:dyDescent="0.25">
      <c r="A34" s="64"/>
      <c r="B34" s="18"/>
    </row>
  </sheetData>
  <sheetProtection algorithmName="SHA-512" hashValue="dF6rf1HUzgPAhHxsctfPJ13JKJjf1r7AVJ/n9x5fWuKQY9N7FDKso5UHZpqWt0oKJjcm3Il64aWl8K9DaN3kCg==" saltValue="7JGCWV+eeu7kIurGSUEm/w==" spinCount="100000" sheet="1" objects="1" scenarios="1" sort="0" autoFilter="0" pivotTables="0"/>
  <mergeCells count="13">
    <mergeCell ref="A2:I2"/>
    <mergeCell ref="A3:I3"/>
    <mergeCell ref="A4:I4"/>
    <mergeCell ref="G1:I1"/>
    <mergeCell ref="A1:F1"/>
    <mergeCell ref="H5:H6"/>
    <mergeCell ref="I5:I6"/>
    <mergeCell ref="A32:I32"/>
    <mergeCell ref="A5:A6"/>
    <mergeCell ref="B5:B6"/>
    <mergeCell ref="C5:D5"/>
    <mergeCell ref="E5:F5"/>
    <mergeCell ref="G5:G6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7" fitToHeight="0" orientation="landscape" horizontalDpi="4294967295" verticalDpi="4294967295" r:id="rId1"/>
  <headerFooter>
    <oddFooter>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>
    <tabColor rgb="FF92D050"/>
    <pageSetUpPr fitToPage="1"/>
  </sheetPr>
  <dimension ref="A1:S96"/>
  <sheetViews>
    <sheetView workbookViewId="0">
      <selection activeCell="A3" sqref="A3:Q3"/>
    </sheetView>
  </sheetViews>
  <sheetFormatPr defaultColWidth="9.140625" defaultRowHeight="15" x14ac:dyDescent="0.25"/>
  <cols>
    <col min="1" max="1" width="5.7109375" style="1446" customWidth="1"/>
    <col min="2" max="2" width="10.7109375" style="17" customWidth="1"/>
    <col min="3" max="3" width="11.7109375" style="17" customWidth="1"/>
    <col min="4" max="4" width="58.7109375" style="17" customWidth="1"/>
    <col min="5" max="5" width="6.7109375" style="77" customWidth="1"/>
    <col min="6" max="6" width="7.7109375" style="1446" customWidth="1"/>
    <col min="7" max="7" width="8.28515625" style="1446" bestFit="1" customWidth="1"/>
    <col min="8" max="15" width="5.7109375" style="1446" customWidth="1"/>
    <col min="16" max="16" width="11.7109375" style="17" customWidth="1"/>
    <col min="17" max="17" width="13.7109375" style="17" customWidth="1"/>
    <col min="18" max="16384" width="9.140625" style="17"/>
  </cols>
  <sheetData>
    <row r="1" spans="1:19" ht="54" customHeight="1" x14ac:dyDescent="0.25">
      <c r="A1" s="1543"/>
      <c r="B1" s="1543"/>
      <c r="C1" s="1543"/>
      <c r="D1" s="1543"/>
      <c r="E1" s="1543"/>
      <c r="F1" s="1543"/>
      <c r="G1" s="1553" t="s">
        <v>4166</v>
      </c>
      <c r="H1" s="1544"/>
      <c r="I1" s="1544"/>
      <c r="J1" s="1544"/>
      <c r="K1" s="1544"/>
      <c r="L1" s="1544"/>
      <c r="M1" s="1544"/>
      <c r="N1" s="1544"/>
      <c r="O1" s="1544"/>
      <c r="P1" s="1544"/>
      <c r="Q1" s="1544"/>
    </row>
    <row r="2" spans="1:19" ht="15.75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  <c r="J2" s="1540"/>
      <c r="K2" s="1540"/>
      <c r="L2" s="1540"/>
      <c r="M2" s="1540"/>
      <c r="N2" s="1540"/>
      <c r="O2" s="1540"/>
      <c r="P2" s="1540"/>
      <c r="Q2" s="1540"/>
    </row>
    <row r="3" spans="1:19" ht="15.75" x14ac:dyDescent="0.25">
      <c r="A3" s="1540" t="s">
        <v>477</v>
      </c>
      <c r="B3" s="1540"/>
      <c r="C3" s="1540"/>
      <c r="D3" s="1540"/>
      <c r="E3" s="1540"/>
      <c r="F3" s="1540"/>
      <c r="G3" s="1540"/>
      <c r="H3" s="1540"/>
      <c r="I3" s="1540"/>
      <c r="J3" s="1540"/>
      <c r="K3" s="1540"/>
      <c r="L3" s="1540"/>
      <c r="M3" s="1540"/>
      <c r="N3" s="1540"/>
      <c r="O3" s="1540"/>
      <c r="P3" s="1540"/>
      <c r="Q3" s="1540"/>
    </row>
    <row r="4" spans="1:19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  <c r="J4" s="1547"/>
      <c r="K4" s="1547"/>
      <c r="L4" s="1547"/>
      <c r="M4" s="1547"/>
      <c r="N4" s="1547"/>
      <c r="O4" s="1547"/>
      <c r="P4" s="1547"/>
      <c r="Q4" s="1547"/>
    </row>
    <row r="5" spans="1:19" ht="15" customHeight="1" x14ac:dyDescent="0.25">
      <c r="A5" s="1558" t="s">
        <v>486</v>
      </c>
      <c r="B5" s="1560" t="s">
        <v>0</v>
      </c>
      <c r="C5" s="1560" t="s">
        <v>1</v>
      </c>
      <c r="D5" s="1560" t="s">
        <v>2</v>
      </c>
      <c r="E5" s="1566" t="s">
        <v>3751</v>
      </c>
      <c r="F5" s="1558" t="s">
        <v>3</v>
      </c>
      <c r="G5" s="1558" t="s">
        <v>3762</v>
      </c>
      <c r="H5" s="1560" t="s">
        <v>7</v>
      </c>
      <c r="I5" s="1560"/>
      <c r="J5" s="1560"/>
      <c r="K5" s="1560"/>
      <c r="L5" s="1560"/>
      <c r="M5" s="1560"/>
      <c r="N5" s="1560"/>
      <c r="O5" s="1560"/>
      <c r="P5" s="1558" t="s">
        <v>4407</v>
      </c>
      <c r="Q5" s="1558" t="s">
        <v>4408</v>
      </c>
    </row>
    <row r="6" spans="1:19" ht="15" customHeight="1" x14ac:dyDescent="0.25">
      <c r="A6" s="1559"/>
      <c r="B6" s="1559"/>
      <c r="C6" s="1559"/>
      <c r="D6" s="1559"/>
      <c r="E6" s="1567"/>
      <c r="F6" s="1561"/>
      <c r="G6" s="1561"/>
      <c r="H6" s="1562" t="s">
        <v>5</v>
      </c>
      <c r="I6" s="1563"/>
      <c r="J6" s="1563"/>
      <c r="K6" s="1563"/>
      <c r="L6" s="1563" t="s">
        <v>6</v>
      </c>
      <c r="M6" s="1563"/>
      <c r="N6" s="1563"/>
      <c r="O6" s="1458" t="s">
        <v>8</v>
      </c>
      <c r="P6" s="1561"/>
      <c r="Q6" s="1561"/>
    </row>
    <row r="7" spans="1:19" ht="65.099999999999994" customHeight="1" thickBot="1" x14ac:dyDescent="0.3">
      <c r="A7" s="1559"/>
      <c r="B7" s="1559"/>
      <c r="C7" s="1559"/>
      <c r="D7" s="1559"/>
      <c r="E7" s="1567"/>
      <c r="F7" s="1561"/>
      <c r="G7" s="1561"/>
      <c r="H7" s="768" t="s">
        <v>9</v>
      </c>
      <c r="I7" s="769" t="s">
        <v>10</v>
      </c>
      <c r="J7" s="769" t="s">
        <v>11</v>
      </c>
      <c r="K7" s="769" t="s">
        <v>12</v>
      </c>
      <c r="L7" s="770" t="s">
        <v>27</v>
      </c>
      <c r="M7" s="770" t="s">
        <v>13</v>
      </c>
      <c r="N7" s="770" t="s">
        <v>14</v>
      </c>
      <c r="O7" s="771"/>
      <c r="P7" s="1561"/>
      <c r="Q7" s="1561"/>
    </row>
    <row r="8" spans="1:19" s="76" customFormat="1" x14ac:dyDescent="0.25">
      <c r="A8" s="1273" t="s">
        <v>487</v>
      </c>
      <c r="B8" s="1274" t="s">
        <v>18</v>
      </c>
      <c r="C8" s="50" t="s">
        <v>306</v>
      </c>
      <c r="D8" s="38" t="s">
        <v>294</v>
      </c>
      <c r="E8" s="526"/>
      <c r="F8" s="51">
        <v>1</v>
      </c>
      <c r="G8" s="52">
        <v>1</v>
      </c>
      <c r="H8" s="1272"/>
      <c r="I8" s="1272"/>
      <c r="J8" s="1272"/>
      <c r="K8" s="1272" t="s">
        <v>22</v>
      </c>
      <c r="L8" s="1272"/>
      <c r="M8" s="1272"/>
      <c r="N8" s="1272"/>
      <c r="O8" s="1272"/>
      <c r="P8" s="1564" t="s">
        <v>19</v>
      </c>
      <c r="Q8" s="1565"/>
    </row>
    <row r="9" spans="1:19" s="76" customFormat="1" x14ac:dyDescent="0.25">
      <c r="A9" s="906" t="s">
        <v>488</v>
      </c>
      <c r="B9" s="67" t="s">
        <v>18</v>
      </c>
      <c r="C9" s="20" t="s">
        <v>307</v>
      </c>
      <c r="D9" s="49" t="s">
        <v>295</v>
      </c>
      <c r="E9" s="1467"/>
      <c r="F9" s="23">
        <v>1</v>
      </c>
      <c r="G9" s="24">
        <v>1</v>
      </c>
      <c r="H9" s="8"/>
      <c r="I9" s="8"/>
      <c r="J9" s="8"/>
      <c r="K9" s="8" t="s">
        <v>22</v>
      </c>
      <c r="L9" s="8"/>
      <c r="M9" s="8"/>
      <c r="N9" s="8"/>
      <c r="O9" s="8"/>
      <c r="P9" s="1554" t="s">
        <v>19</v>
      </c>
      <c r="Q9" s="1555"/>
    </row>
    <row r="10" spans="1:19" s="76" customFormat="1" x14ac:dyDescent="0.25">
      <c r="A10" s="906" t="s">
        <v>489</v>
      </c>
      <c r="B10" s="67" t="s">
        <v>18</v>
      </c>
      <c r="C10" s="20" t="s">
        <v>308</v>
      </c>
      <c r="D10" s="49" t="s">
        <v>296</v>
      </c>
      <c r="E10" s="87"/>
      <c r="F10" s="23">
        <v>1</v>
      </c>
      <c r="G10" s="24">
        <v>2</v>
      </c>
      <c r="H10" s="1442"/>
      <c r="I10" s="1442"/>
      <c r="J10" s="1442"/>
      <c r="K10" s="1442" t="s">
        <v>22</v>
      </c>
      <c r="L10" s="1442"/>
      <c r="M10" s="1442"/>
      <c r="N10" s="1442"/>
      <c r="O10" s="1442"/>
      <c r="P10" s="1554" t="s">
        <v>19</v>
      </c>
      <c r="Q10" s="1555"/>
    </row>
    <row r="11" spans="1:19" s="76" customFormat="1" x14ac:dyDescent="0.25">
      <c r="A11" s="906" t="s">
        <v>490</v>
      </c>
      <c r="B11" s="67" t="s">
        <v>17</v>
      </c>
      <c r="C11" s="20" t="s">
        <v>306</v>
      </c>
      <c r="D11" s="49" t="s">
        <v>294</v>
      </c>
      <c r="E11" s="1442"/>
      <c r="F11" s="1467">
        <v>1</v>
      </c>
      <c r="G11" s="25">
        <v>1</v>
      </c>
      <c r="H11" s="1442"/>
      <c r="I11" s="1442"/>
      <c r="J11" s="1442"/>
      <c r="K11" s="1442" t="s">
        <v>22</v>
      </c>
      <c r="L11" s="1442"/>
      <c r="M11" s="1442"/>
      <c r="N11" s="1442"/>
      <c r="O11" s="1442"/>
      <c r="P11" s="1554" t="s">
        <v>19</v>
      </c>
      <c r="Q11" s="1555"/>
    </row>
    <row r="12" spans="1:19" s="76" customFormat="1" x14ac:dyDescent="0.25">
      <c r="A12" s="906" t="s">
        <v>491</v>
      </c>
      <c r="B12" s="67" t="s">
        <v>17</v>
      </c>
      <c r="C12" s="20" t="s">
        <v>307</v>
      </c>
      <c r="D12" s="49" t="s">
        <v>297</v>
      </c>
      <c r="E12" s="1439"/>
      <c r="F12" s="23">
        <v>1</v>
      </c>
      <c r="G12" s="24">
        <v>1</v>
      </c>
      <c r="H12" s="1442"/>
      <c r="I12" s="1442"/>
      <c r="J12" s="1442"/>
      <c r="K12" s="1442" t="s">
        <v>22</v>
      </c>
      <c r="L12" s="1442"/>
      <c r="M12" s="1442"/>
      <c r="N12" s="1442"/>
      <c r="O12" s="1442"/>
      <c r="P12" s="1554" t="s">
        <v>19</v>
      </c>
      <c r="Q12" s="1555"/>
    </row>
    <row r="13" spans="1:19" s="76" customFormat="1" x14ac:dyDescent="0.25">
      <c r="A13" s="906" t="s">
        <v>492</v>
      </c>
      <c r="B13" s="67" t="s">
        <v>17</v>
      </c>
      <c r="C13" s="20" t="s">
        <v>308</v>
      </c>
      <c r="D13" s="49" t="s">
        <v>298</v>
      </c>
      <c r="E13" s="87"/>
      <c r="F13" s="23">
        <v>1</v>
      </c>
      <c r="G13" s="24">
        <v>2</v>
      </c>
      <c r="H13" s="1442"/>
      <c r="I13" s="1442"/>
      <c r="J13" s="1442"/>
      <c r="K13" s="1442" t="s">
        <v>22</v>
      </c>
      <c r="L13" s="1442"/>
      <c r="M13" s="1442"/>
      <c r="N13" s="1442"/>
      <c r="O13" s="1442"/>
      <c r="P13" s="1527" t="s">
        <v>19</v>
      </c>
      <c r="Q13" s="1528"/>
    </row>
    <row r="14" spans="1:19" s="76" customFormat="1" x14ac:dyDescent="0.25">
      <c r="A14" s="906" t="s">
        <v>493</v>
      </c>
      <c r="B14" s="67" t="s">
        <v>18</v>
      </c>
      <c r="C14" s="20"/>
      <c r="D14" s="27" t="s">
        <v>299</v>
      </c>
      <c r="E14" s="1442"/>
      <c r="F14" s="1467">
        <v>1</v>
      </c>
      <c r="G14" s="25">
        <v>3</v>
      </c>
      <c r="H14" s="1442"/>
      <c r="I14" s="1442"/>
      <c r="J14" s="1442"/>
      <c r="K14" s="1442" t="s">
        <v>22</v>
      </c>
      <c r="L14" s="1442"/>
      <c r="M14" s="1442"/>
      <c r="N14" s="1442"/>
      <c r="O14" s="1442"/>
      <c r="P14" s="1527" t="s">
        <v>19</v>
      </c>
      <c r="Q14" s="1528"/>
    </row>
    <row r="15" spans="1:19" s="1465" customFormat="1" x14ac:dyDescent="0.25">
      <c r="A15" s="906" t="s">
        <v>494</v>
      </c>
      <c r="B15" s="67" t="s">
        <v>18</v>
      </c>
      <c r="C15" s="20"/>
      <c r="D15" s="49" t="s">
        <v>300</v>
      </c>
      <c r="E15" s="1439"/>
      <c r="F15" s="1467">
        <v>1</v>
      </c>
      <c r="G15" s="25">
        <v>1</v>
      </c>
      <c r="H15" s="23"/>
      <c r="I15" s="23"/>
      <c r="J15" s="23"/>
      <c r="K15" s="23"/>
      <c r="L15" s="23"/>
      <c r="M15" s="1442"/>
      <c r="N15" s="1442" t="s">
        <v>22</v>
      </c>
      <c r="O15" s="23"/>
      <c r="P15" s="3"/>
      <c r="Q15" s="812">
        <f>F15*G15*ROUND(P15, 2)</f>
        <v>0</v>
      </c>
      <c r="S15" s="448"/>
    </row>
    <row r="16" spans="1:19" s="76" customFormat="1" ht="25.5" x14ac:dyDescent="0.25">
      <c r="A16" s="906" t="s">
        <v>495</v>
      </c>
      <c r="B16" s="67" t="s">
        <v>18</v>
      </c>
      <c r="C16" s="20"/>
      <c r="D16" s="46" t="s">
        <v>301</v>
      </c>
      <c r="E16" s="23"/>
      <c r="F16" s="1467">
        <v>1</v>
      </c>
      <c r="G16" s="25">
        <v>4</v>
      </c>
      <c r="H16" s="1442"/>
      <c r="I16" s="1442"/>
      <c r="J16" s="1442"/>
      <c r="K16" s="1442"/>
      <c r="L16" s="1442"/>
      <c r="M16" s="1442"/>
      <c r="N16" s="1442" t="s">
        <v>22</v>
      </c>
      <c r="O16" s="1442"/>
      <c r="P16" s="3"/>
      <c r="Q16" s="812">
        <f>F16*G16*ROUND(P16, 2)</f>
        <v>0</v>
      </c>
      <c r="S16" s="448"/>
    </row>
    <row r="17" spans="1:19" s="76" customFormat="1" x14ac:dyDescent="0.25">
      <c r="A17" s="906" t="s">
        <v>496</v>
      </c>
      <c r="B17" s="67" t="s">
        <v>17</v>
      </c>
      <c r="C17" s="20"/>
      <c r="D17" s="27" t="s">
        <v>302</v>
      </c>
      <c r="E17" s="23"/>
      <c r="F17" s="1467">
        <v>1</v>
      </c>
      <c r="G17" s="25">
        <v>3</v>
      </c>
      <c r="H17" s="1442"/>
      <c r="I17" s="1442"/>
      <c r="J17" s="1442"/>
      <c r="K17" s="1442" t="s">
        <v>22</v>
      </c>
      <c r="L17" s="1442"/>
      <c r="M17" s="1442"/>
      <c r="N17" s="1442"/>
      <c r="O17" s="1442"/>
      <c r="P17" s="1527" t="s">
        <v>19</v>
      </c>
      <c r="Q17" s="1528"/>
      <c r="S17" s="448"/>
    </row>
    <row r="18" spans="1:19" s="76" customFormat="1" x14ac:dyDescent="0.25">
      <c r="A18" s="906" t="s">
        <v>497</v>
      </c>
      <c r="B18" s="67" t="s">
        <v>17</v>
      </c>
      <c r="C18" s="20"/>
      <c r="D18" s="49" t="s">
        <v>303</v>
      </c>
      <c r="E18" s="1442"/>
      <c r="F18" s="1467">
        <v>1</v>
      </c>
      <c r="G18" s="25">
        <v>1</v>
      </c>
      <c r="H18" s="1442"/>
      <c r="I18" s="1442"/>
      <c r="J18" s="1442"/>
      <c r="K18" s="1442"/>
      <c r="L18" s="1442"/>
      <c r="M18" s="1442"/>
      <c r="N18" s="1442" t="s">
        <v>22</v>
      </c>
      <c r="O18" s="1442"/>
      <c r="P18" s="3"/>
      <c r="Q18" s="889">
        <f>F18*G18*ROUND(P18, 2)</f>
        <v>0</v>
      </c>
      <c r="S18" s="448"/>
    </row>
    <row r="19" spans="1:19" s="76" customFormat="1" ht="25.5" x14ac:dyDescent="0.25">
      <c r="A19" s="906" t="s">
        <v>498</v>
      </c>
      <c r="B19" s="67" t="s">
        <v>17</v>
      </c>
      <c r="C19" s="20"/>
      <c r="D19" s="46" t="s">
        <v>304</v>
      </c>
      <c r="E19" s="1439"/>
      <c r="F19" s="1467">
        <v>1</v>
      </c>
      <c r="G19" s="25">
        <v>4</v>
      </c>
      <c r="H19" s="1442"/>
      <c r="I19" s="1442"/>
      <c r="J19" s="1442"/>
      <c r="K19" s="1442"/>
      <c r="L19" s="1442"/>
      <c r="M19" s="1442"/>
      <c r="N19" s="1442" t="s">
        <v>22</v>
      </c>
      <c r="O19" s="1442"/>
      <c r="P19" s="3"/>
      <c r="Q19" s="889">
        <f>F19*G19*ROUND(P19, 2)</f>
        <v>0</v>
      </c>
      <c r="S19" s="448"/>
    </row>
    <row r="20" spans="1:19" s="76" customFormat="1" ht="15.75" thickBot="1" x14ac:dyDescent="0.3">
      <c r="A20" s="907" t="s">
        <v>499</v>
      </c>
      <c r="B20" s="908" t="s">
        <v>85</v>
      </c>
      <c r="C20" s="399" t="s">
        <v>306</v>
      </c>
      <c r="D20" s="485" t="s">
        <v>305</v>
      </c>
      <c r="E20" s="472"/>
      <c r="F20" s="1468">
        <v>1</v>
      </c>
      <c r="G20" s="909">
        <v>1</v>
      </c>
      <c r="H20" s="472"/>
      <c r="I20" s="472"/>
      <c r="J20" s="472"/>
      <c r="K20" s="472"/>
      <c r="L20" s="472"/>
      <c r="M20" s="472"/>
      <c r="N20" s="472"/>
      <c r="O20" s="472" t="s">
        <v>22</v>
      </c>
      <c r="P20" s="813"/>
      <c r="Q20" s="814">
        <f>F20*G20*ROUND(P20, 2)</f>
        <v>0</v>
      </c>
    </row>
    <row r="21" spans="1:19" ht="15.75" thickBot="1" x14ac:dyDescent="0.3">
      <c r="E21" s="521"/>
      <c r="P21" s="904" t="s">
        <v>76</v>
      </c>
      <c r="Q21" s="905">
        <f>SUM(Q15:Q16,Q18:Q20)</f>
        <v>0</v>
      </c>
      <c r="S21" s="413"/>
    </row>
    <row r="22" spans="1:19" x14ac:dyDescent="0.25">
      <c r="E22" s="521"/>
    </row>
    <row r="23" spans="1:19" x14ac:dyDescent="0.25">
      <c r="E23" s="522"/>
    </row>
    <row r="24" spans="1:19" x14ac:dyDescent="0.25">
      <c r="E24" s="521"/>
    </row>
    <row r="25" spans="1:19" x14ac:dyDescent="0.25">
      <c r="E25" s="522"/>
    </row>
    <row r="26" spans="1:19" x14ac:dyDescent="0.25">
      <c r="E26" s="521"/>
    </row>
    <row r="27" spans="1:19" x14ac:dyDescent="0.25">
      <c r="E27" s="534"/>
    </row>
    <row r="28" spans="1:19" x14ac:dyDescent="0.25">
      <c r="E28" s="522"/>
    </row>
    <row r="29" spans="1:19" x14ac:dyDescent="0.25">
      <c r="E29" s="1464"/>
    </row>
    <row r="30" spans="1:19" x14ac:dyDescent="0.25">
      <c r="E30" s="1464"/>
    </row>
    <row r="31" spans="1:19" x14ac:dyDescent="0.25">
      <c r="E31" s="1464"/>
    </row>
    <row r="32" spans="1:19" x14ac:dyDescent="0.25">
      <c r="E32" s="1464"/>
    </row>
    <row r="33" spans="5:5" x14ac:dyDescent="0.25">
      <c r="E33" s="1464"/>
    </row>
    <row r="34" spans="5:5" x14ac:dyDescent="0.25">
      <c r="E34" s="534"/>
    </row>
    <row r="35" spans="5:5" x14ac:dyDescent="0.25">
      <c r="E35" s="1464"/>
    </row>
    <row r="36" spans="5:5" x14ac:dyDescent="0.25">
      <c r="E36" s="1464"/>
    </row>
    <row r="37" spans="5:5" x14ac:dyDescent="0.25">
      <c r="E37" s="1464"/>
    </row>
    <row r="38" spans="5:5" x14ac:dyDescent="0.25">
      <c r="E38" s="534"/>
    </row>
    <row r="39" spans="5:5" x14ac:dyDescent="0.25">
      <c r="E39" s="1464"/>
    </row>
    <row r="40" spans="5:5" x14ac:dyDescent="0.25">
      <c r="E40" s="1464"/>
    </row>
    <row r="41" spans="5:5" x14ac:dyDescent="0.25">
      <c r="E41" s="1464"/>
    </row>
    <row r="42" spans="5:5" x14ac:dyDescent="0.25">
      <c r="E42" s="1464"/>
    </row>
    <row r="43" spans="5:5" x14ac:dyDescent="0.25">
      <c r="E43" s="1464"/>
    </row>
    <row r="44" spans="5:5" x14ac:dyDescent="0.25">
      <c r="E44" s="1464"/>
    </row>
    <row r="45" spans="5:5" x14ac:dyDescent="0.25">
      <c r="E45" s="1464"/>
    </row>
    <row r="46" spans="5:5" x14ac:dyDescent="0.25">
      <c r="E46" s="1464"/>
    </row>
    <row r="47" spans="5:5" x14ac:dyDescent="0.25">
      <c r="E47" s="1464"/>
    </row>
    <row r="48" spans="5:5" x14ac:dyDescent="0.25">
      <c r="E48" s="1464"/>
    </row>
    <row r="49" spans="5:5" x14ac:dyDescent="0.25">
      <c r="E49" s="1464"/>
    </row>
    <row r="50" spans="5:5" x14ac:dyDescent="0.25">
      <c r="E50" s="1464"/>
    </row>
    <row r="51" spans="5:5" x14ac:dyDescent="0.25">
      <c r="E51" s="1464"/>
    </row>
    <row r="52" spans="5:5" x14ac:dyDescent="0.25">
      <c r="E52" s="1464"/>
    </row>
    <row r="53" spans="5:5" x14ac:dyDescent="0.25">
      <c r="E53" s="1464"/>
    </row>
    <row r="54" spans="5:5" x14ac:dyDescent="0.25">
      <c r="E54" s="534"/>
    </row>
    <row r="55" spans="5:5" x14ac:dyDescent="0.25">
      <c r="E55" s="1464"/>
    </row>
    <row r="56" spans="5:5" x14ac:dyDescent="0.25">
      <c r="E56" s="534"/>
    </row>
    <row r="57" spans="5:5" x14ac:dyDescent="0.25">
      <c r="E57" s="519"/>
    </row>
    <row r="58" spans="5:5" x14ac:dyDescent="0.25">
      <c r="E58" s="520"/>
    </row>
    <row r="59" spans="5:5" x14ac:dyDescent="0.25">
      <c r="E59" s="521"/>
    </row>
    <row r="60" spans="5:5" x14ac:dyDescent="0.25">
      <c r="E60" s="522"/>
    </row>
    <row r="61" spans="5:5" x14ac:dyDescent="0.25">
      <c r="E61" s="534"/>
    </row>
    <row r="62" spans="5:5" x14ac:dyDescent="0.25">
      <c r="E62" s="521"/>
    </row>
    <row r="63" spans="5:5" x14ac:dyDescent="0.25">
      <c r="E63" s="522"/>
    </row>
    <row r="64" spans="5:5" x14ac:dyDescent="0.25">
      <c r="E64" s="522"/>
    </row>
    <row r="65" spans="5:5" x14ac:dyDescent="0.25">
      <c r="E65" s="522"/>
    </row>
    <row r="66" spans="5:5" x14ac:dyDescent="0.25">
      <c r="E66" s="521"/>
    </row>
    <row r="67" spans="5:5" x14ac:dyDescent="0.25">
      <c r="E67" s="522"/>
    </row>
    <row r="68" spans="5:5" x14ac:dyDescent="0.25">
      <c r="E68" s="521"/>
    </row>
    <row r="69" spans="5:5" x14ac:dyDescent="0.25">
      <c r="E69" s="521"/>
    </row>
    <row r="70" spans="5:5" x14ac:dyDescent="0.25">
      <c r="E70" s="521"/>
    </row>
    <row r="71" spans="5:5" x14ac:dyDescent="0.25">
      <c r="E71" s="522"/>
    </row>
    <row r="72" spans="5:5" x14ac:dyDescent="0.25">
      <c r="E72" s="521"/>
    </row>
    <row r="73" spans="5:5" x14ac:dyDescent="0.25">
      <c r="E73" s="522"/>
    </row>
    <row r="74" spans="5:5" x14ac:dyDescent="0.25">
      <c r="E74" s="521"/>
    </row>
    <row r="75" spans="5:5" x14ac:dyDescent="0.25">
      <c r="E75" s="534"/>
    </row>
    <row r="76" spans="5:5" x14ac:dyDescent="0.25">
      <c r="E76" s="522"/>
    </row>
    <row r="77" spans="5:5" x14ac:dyDescent="0.25">
      <c r="E77" s="1464"/>
    </row>
    <row r="78" spans="5:5" x14ac:dyDescent="0.25">
      <c r="E78" s="1464"/>
    </row>
    <row r="79" spans="5:5" x14ac:dyDescent="0.25">
      <c r="E79" s="1464"/>
    </row>
    <row r="80" spans="5:5" x14ac:dyDescent="0.25">
      <c r="E80" s="1464"/>
    </row>
    <row r="81" spans="5:5" x14ac:dyDescent="0.25">
      <c r="E81" s="1464"/>
    </row>
    <row r="82" spans="5:5" x14ac:dyDescent="0.25">
      <c r="E82" s="534"/>
    </row>
    <row r="83" spans="5:5" x14ac:dyDescent="0.25">
      <c r="E83" s="1464"/>
    </row>
    <row r="84" spans="5:5" x14ac:dyDescent="0.25">
      <c r="E84" s="1464"/>
    </row>
    <row r="85" spans="5:5" x14ac:dyDescent="0.25">
      <c r="E85" s="1464"/>
    </row>
    <row r="86" spans="5:5" x14ac:dyDescent="0.25">
      <c r="E86" s="534"/>
    </row>
    <row r="87" spans="5:5" x14ac:dyDescent="0.25">
      <c r="E87" s="1464"/>
    </row>
    <row r="88" spans="5:5" x14ac:dyDescent="0.25">
      <c r="E88" s="1464"/>
    </row>
    <row r="89" spans="5:5" x14ac:dyDescent="0.25">
      <c r="E89" s="1464"/>
    </row>
    <row r="90" spans="5:5" x14ac:dyDescent="0.25">
      <c r="E90" s="1464"/>
    </row>
    <row r="91" spans="5:5" x14ac:dyDescent="0.25">
      <c r="E91" s="1464"/>
    </row>
    <row r="92" spans="5:5" x14ac:dyDescent="0.25">
      <c r="E92" s="534"/>
    </row>
    <row r="93" spans="5:5" x14ac:dyDescent="0.25">
      <c r="E93" s="1464"/>
    </row>
    <row r="94" spans="5:5" x14ac:dyDescent="0.25">
      <c r="E94" s="1464"/>
    </row>
    <row r="95" spans="5:5" x14ac:dyDescent="0.25">
      <c r="E95" s="534"/>
    </row>
    <row r="96" spans="5:5" x14ac:dyDescent="0.25">
      <c r="E96" s="521"/>
    </row>
  </sheetData>
  <sheetProtection algorithmName="SHA-512" hashValue="dLXViFFoSmAePzFmO42Ibw2mzs8mWjbfLbMhK703H8wd0O3oP3+uAejBvtHC1O1TUAXyrs1hs+coIGqyBNELpw==" saltValue="1YumZ0rCw6FqFi4Gw0eMWg==" spinCount="100000" sheet="1" objects="1" scenarios="1" sort="0" autoFilter="0" pivotTables="0"/>
  <mergeCells count="25">
    <mergeCell ref="P8:Q8"/>
    <mergeCell ref="P9:Q9"/>
    <mergeCell ref="A2:Q2"/>
    <mergeCell ref="A3:Q3"/>
    <mergeCell ref="A4:Q4"/>
    <mergeCell ref="A5:A7"/>
    <mergeCell ref="C5:C7"/>
    <mergeCell ref="D5:D7"/>
    <mergeCell ref="F5:F7"/>
    <mergeCell ref="G5:G7"/>
    <mergeCell ref="H5:O5"/>
    <mergeCell ref="Q5:Q7"/>
    <mergeCell ref="E5:E7"/>
    <mergeCell ref="A1:F1"/>
    <mergeCell ref="G1:Q1"/>
    <mergeCell ref="P5:P7"/>
    <mergeCell ref="H6:K6"/>
    <mergeCell ref="L6:N6"/>
    <mergeCell ref="B5:B7"/>
    <mergeCell ref="P17:Q17"/>
    <mergeCell ref="P10:Q10"/>
    <mergeCell ref="P11:Q11"/>
    <mergeCell ref="P12:Q12"/>
    <mergeCell ref="P13:Q13"/>
    <mergeCell ref="P14:Q14"/>
  </mergeCells>
  <pageMargins left="0.39370078740157483" right="0.39370078740157483" top="0.39370078740157483" bottom="0.39370078740157483" header="0.19685039370078741" footer="0.19685039370078741"/>
  <pageSetup paperSize="9" scale="76" fitToHeight="0" orientation="landscape" r:id="rId1"/>
  <headerFooter>
    <oddFooter>Strana &amp;P z &amp;N</oddFooter>
  </headerFooter>
  <drawing r:id="rId2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5">
    <tabColor rgb="FFFFFF00"/>
    <pageSetUpPr fitToPage="1"/>
  </sheetPr>
  <dimension ref="A1:J57"/>
  <sheetViews>
    <sheetView workbookViewId="0">
      <selection activeCell="A3" sqref="A3:I3"/>
    </sheetView>
  </sheetViews>
  <sheetFormatPr defaultColWidth="9.140625" defaultRowHeight="15" x14ac:dyDescent="0.25"/>
  <cols>
    <col min="1" max="1" width="5.7109375" style="1446" customWidth="1"/>
    <col min="2" max="2" width="42.7109375" style="17" customWidth="1"/>
    <col min="3" max="3" width="16.7109375" style="17" customWidth="1"/>
    <col min="4" max="4" width="24.7109375" style="17" customWidth="1"/>
    <col min="5" max="5" width="16.7109375" style="17" customWidth="1"/>
    <col min="6" max="6" width="24.7109375" style="17" customWidth="1"/>
    <col min="7" max="7" width="12.7109375" style="1446" customWidth="1"/>
    <col min="8" max="8" width="16.7109375" style="1446" customWidth="1"/>
    <col min="9" max="9" width="18.7109375" style="1446" customWidth="1"/>
    <col min="10" max="10" width="10" style="17" bestFit="1" customWidth="1"/>
    <col min="11" max="16384" width="9.140625" style="17"/>
  </cols>
  <sheetData>
    <row r="1" spans="1:10" ht="54" customHeight="1" x14ac:dyDescent="0.25">
      <c r="A1" s="1543"/>
      <c r="B1" s="1543"/>
      <c r="C1" s="1543"/>
      <c r="D1" s="1543"/>
      <c r="E1" s="1543"/>
      <c r="F1" s="1543"/>
      <c r="G1" s="1544" t="s">
        <v>2718</v>
      </c>
      <c r="H1" s="1544"/>
      <c r="I1" s="1544"/>
    </row>
    <row r="2" spans="1:10" ht="15.75" x14ac:dyDescent="0.25">
      <c r="A2" s="1540" t="s">
        <v>828</v>
      </c>
      <c r="B2" s="1540"/>
      <c r="C2" s="1540"/>
      <c r="D2" s="1540"/>
      <c r="E2" s="1540"/>
      <c r="F2" s="1540"/>
      <c r="G2" s="1540"/>
      <c r="H2" s="1540"/>
      <c r="I2" s="1540"/>
    </row>
    <row r="3" spans="1:10" ht="15.75" x14ac:dyDescent="0.25">
      <c r="A3" s="1540" t="s">
        <v>759</v>
      </c>
      <c r="B3" s="1540"/>
      <c r="C3" s="1540"/>
      <c r="D3" s="1540"/>
      <c r="E3" s="1540"/>
      <c r="F3" s="1540"/>
      <c r="G3" s="1540"/>
      <c r="H3" s="1540"/>
      <c r="I3" s="1540"/>
    </row>
    <row r="4" spans="1:10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</row>
    <row r="5" spans="1:10" ht="30" customHeight="1" thickBot="1" x14ac:dyDescent="0.3">
      <c r="A5" s="1514" t="s">
        <v>486</v>
      </c>
      <c r="B5" s="1541" t="s">
        <v>0</v>
      </c>
      <c r="C5" s="1837" t="s">
        <v>1310</v>
      </c>
      <c r="D5" s="1838"/>
      <c r="E5" s="1837" t="s">
        <v>1311</v>
      </c>
      <c r="F5" s="1838"/>
      <c r="G5" s="1514" t="s">
        <v>1312</v>
      </c>
      <c r="H5" s="1514" t="s">
        <v>4413</v>
      </c>
      <c r="I5" s="1514" t="s">
        <v>4414</v>
      </c>
    </row>
    <row r="6" spans="1:10" ht="30" customHeight="1" thickBot="1" x14ac:dyDescent="0.3">
      <c r="A6" s="1542"/>
      <c r="B6" s="1542"/>
      <c r="C6" s="1445" t="s">
        <v>1313</v>
      </c>
      <c r="D6" s="1445" t="s">
        <v>1314</v>
      </c>
      <c r="E6" s="1445" t="s">
        <v>1313</v>
      </c>
      <c r="F6" s="1445" t="s">
        <v>1314</v>
      </c>
      <c r="G6" s="1515"/>
      <c r="H6" s="1515"/>
      <c r="I6" s="1515"/>
    </row>
    <row r="7" spans="1:10" s="76" customFormat="1" x14ac:dyDescent="0.25">
      <c r="A7" s="1106"/>
      <c r="B7" s="1839" t="s">
        <v>2038</v>
      </c>
      <c r="C7" s="1839"/>
      <c r="D7" s="1839"/>
      <c r="E7" s="1839"/>
      <c r="F7" s="1839"/>
      <c r="G7" s="1839"/>
      <c r="H7" s="1839"/>
      <c r="I7" s="1840"/>
    </row>
    <row r="8" spans="1:10" s="76" customFormat="1" ht="25.5" x14ac:dyDescent="0.25">
      <c r="A8" s="8" t="s">
        <v>487</v>
      </c>
      <c r="B8" s="309" t="s">
        <v>3755</v>
      </c>
      <c r="C8" s="309" t="s">
        <v>2759</v>
      </c>
      <c r="D8" s="309" t="s">
        <v>2758</v>
      </c>
      <c r="E8" s="602"/>
      <c r="F8" s="602"/>
      <c r="G8" s="266">
        <v>1</v>
      </c>
      <c r="H8" s="2"/>
      <c r="I8" s="1390">
        <f>G8*ROUND(H8, 2)</f>
        <v>0</v>
      </c>
      <c r="J8" s="412"/>
    </row>
    <row r="9" spans="1:10" s="76" customFormat="1" x14ac:dyDescent="0.25">
      <c r="A9" s="8" t="s">
        <v>488</v>
      </c>
      <c r="B9" s="309" t="s">
        <v>2045</v>
      </c>
      <c r="C9" s="309" t="s">
        <v>1440</v>
      </c>
      <c r="D9" s="309" t="s">
        <v>1441</v>
      </c>
      <c r="E9" s="602"/>
      <c r="F9" s="602"/>
      <c r="G9" s="266">
        <v>2</v>
      </c>
      <c r="H9" s="2"/>
      <c r="I9" s="1390">
        <f t="shared" ref="I9" si="0">G9*ROUND(H9, 2)</f>
        <v>0</v>
      </c>
      <c r="J9" s="412"/>
    </row>
    <row r="10" spans="1:10" s="76" customFormat="1" x14ac:dyDescent="0.25">
      <c r="A10" s="8" t="s">
        <v>489</v>
      </c>
      <c r="B10" s="309" t="s">
        <v>2760</v>
      </c>
      <c r="C10" s="309"/>
      <c r="D10" s="309"/>
      <c r="E10" s="602"/>
      <c r="F10" s="602"/>
      <c r="G10" s="266">
        <v>1</v>
      </c>
      <c r="H10" s="2"/>
      <c r="I10" s="1390">
        <f t="shared" ref="I10:I25" si="1">G10*ROUND(H10, 2)</f>
        <v>0</v>
      </c>
      <c r="J10" s="412"/>
    </row>
    <row r="11" spans="1:10" s="76" customFormat="1" x14ac:dyDescent="0.25">
      <c r="A11" s="8" t="s">
        <v>490</v>
      </c>
      <c r="B11" s="309" t="s">
        <v>2039</v>
      </c>
      <c r="C11" s="309"/>
      <c r="D11" s="309" t="s">
        <v>2759</v>
      </c>
      <c r="E11" s="602"/>
      <c r="F11" s="602"/>
      <c r="G11" s="266">
        <v>1</v>
      </c>
      <c r="H11" s="2"/>
      <c r="I11" s="1390">
        <f>G11*ROUND(H11, 2)</f>
        <v>0</v>
      </c>
      <c r="J11" s="412"/>
    </row>
    <row r="12" spans="1:10" s="76" customFormat="1" x14ac:dyDescent="0.25">
      <c r="A12" s="8" t="s">
        <v>491</v>
      </c>
      <c r="B12" s="309" t="s">
        <v>2040</v>
      </c>
      <c r="C12" s="309" t="s">
        <v>2763</v>
      </c>
      <c r="D12" s="309" t="s">
        <v>4381</v>
      </c>
      <c r="E12" s="602"/>
      <c r="F12" s="602"/>
      <c r="G12" s="266">
        <v>1</v>
      </c>
      <c r="H12" s="2"/>
      <c r="I12" s="1390">
        <f t="shared" si="1"/>
        <v>0</v>
      </c>
      <c r="J12" s="412"/>
    </row>
    <row r="13" spans="1:10" s="76" customFormat="1" x14ac:dyDescent="0.25">
      <c r="A13" s="8" t="s">
        <v>492</v>
      </c>
      <c r="B13" s="309" t="s">
        <v>2762</v>
      </c>
      <c r="C13" s="309"/>
      <c r="D13" s="309" t="s">
        <v>2759</v>
      </c>
      <c r="E13" s="602"/>
      <c r="F13" s="602"/>
      <c r="G13" s="266">
        <v>1</v>
      </c>
      <c r="H13" s="2"/>
      <c r="I13" s="1390">
        <f t="shared" si="1"/>
        <v>0</v>
      </c>
      <c r="J13" s="412"/>
    </row>
    <row r="14" spans="1:10" s="76" customFormat="1" x14ac:dyDescent="0.25">
      <c r="A14" s="8" t="s">
        <v>493</v>
      </c>
      <c r="B14" s="309" t="s">
        <v>2761</v>
      </c>
      <c r="C14" s="309"/>
      <c r="D14" s="309"/>
      <c r="E14" s="602"/>
      <c r="F14" s="602"/>
      <c r="G14" s="266">
        <v>1</v>
      </c>
      <c r="H14" s="2"/>
      <c r="I14" s="1390">
        <f t="shared" si="1"/>
        <v>0</v>
      </c>
      <c r="J14" s="412"/>
    </row>
    <row r="15" spans="1:10" s="76" customFormat="1" x14ac:dyDescent="0.25">
      <c r="A15" s="8" t="s">
        <v>494</v>
      </c>
      <c r="B15" s="309" t="s">
        <v>2041</v>
      </c>
      <c r="C15" s="309"/>
      <c r="D15" s="309"/>
      <c r="E15" s="602"/>
      <c r="F15" s="602"/>
      <c r="G15" s="266">
        <v>2</v>
      </c>
      <c r="H15" s="2"/>
      <c r="I15" s="1390">
        <f t="shared" si="1"/>
        <v>0</v>
      </c>
      <c r="J15" s="412"/>
    </row>
    <row r="16" spans="1:10" s="76" customFormat="1" x14ac:dyDescent="0.25">
      <c r="A16" s="8" t="s">
        <v>495</v>
      </c>
      <c r="B16" s="309" t="s">
        <v>2042</v>
      </c>
      <c r="C16" s="309" t="s">
        <v>2043</v>
      </c>
      <c r="D16" s="309" t="s">
        <v>2044</v>
      </c>
      <c r="E16" s="602"/>
      <c r="F16" s="602"/>
      <c r="G16" s="266">
        <v>1</v>
      </c>
      <c r="H16" s="2"/>
      <c r="I16" s="1390">
        <f t="shared" si="1"/>
        <v>0</v>
      </c>
      <c r="J16" s="412"/>
    </row>
    <row r="17" spans="1:10" s="76" customFormat="1" x14ac:dyDescent="0.25">
      <c r="A17" s="8" t="s">
        <v>496</v>
      </c>
      <c r="B17" s="309" t="s">
        <v>4368</v>
      </c>
      <c r="C17" s="309" t="s">
        <v>4369</v>
      </c>
      <c r="D17" s="309" t="s">
        <v>4370</v>
      </c>
      <c r="E17" s="602"/>
      <c r="F17" s="602"/>
      <c r="G17" s="1398">
        <v>1</v>
      </c>
      <c r="H17" s="2"/>
      <c r="I17" s="1390">
        <f t="shared" si="1"/>
        <v>0</v>
      </c>
      <c r="J17" s="412"/>
    </row>
    <row r="18" spans="1:10" s="76" customFormat="1" ht="25.5" x14ac:dyDescent="0.25">
      <c r="A18" s="8" t="s">
        <v>497</v>
      </c>
      <c r="B18" s="309" t="s">
        <v>4371</v>
      </c>
      <c r="C18" s="309" t="s">
        <v>4369</v>
      </c>
      <c r="D18" s="309" t="s">
        <v>4372</v>
      </c>
      <c r="E18" s="602"/>
      <c r="F18" s="602"/>
      <c r="G18" s="1398">
        <v>1</v>
      </c>
      <c r="H18" s="2"/>
      <c r="I18" s="1390">
        <f t="shared" si="1"/>
        <v>0</v>
      </c>
      <c r="J18" s="412"/>
    </row>
    <row r="19" spans="1:10" s="76" customFormat="1" x14ac:dyDescent="0.25">
      <c r="A19" s="8" t="s">
        <v>498</v>
      </c>
      <c r="B19" s="309" t="s">
        <v>4373</v>
      </c>
      <c r="C19" s="309" t="s">
        <v>4369</v>
      </c>
      <c r="D19" s="309" t="s">
        <v>4374</v>
      </c>
      <c r="E19" s="602"/>
      <c r="F19" s="602"/>
      <c r="G19" s="1398">
        <v>1</v>
      </c>
      <c r="H19" s="2"/>
      <c r="I19" s="1390">
        <f t="shared" si="1"/>
        <v>0</v>
      </c>
      <c r="J19" s="412"/>
    </row>
    <row r="20" spans="1:10" s="76" customFormat="1" x14ac:dyDescent="0.25">
      <c r="A20" s="8" t="s">
        <v>499</v>
      </c>
      <c r="B20" s="309" t="s">
        <v>2039</v>
      </c>
      <c r="C20" s="309"/>
      <c r="D20" s="309" t="s">
        <v>4380</v>
      </c>
      <c r="E20" s="602"/>
      <c r="F20" s="602"/>
      <c r="G20" s="1398">
        <v>1</v>
      </c>
      <c r="H20" s="2"/>
      <c r="I20" s="1390">
        <f t="shared" si="1"/>
        <v>0</v>
      </c>
      <c r="J20" s="412"/>
    </row>
    <row r="21" spans="1:10" s="76" customFormat="1" x14ac:dyDescent="0.25">
      <c r="A21" s="8" t="s">
        <v>500</v>
      </c>
      <c r="B21" s="309" t="s">
        <v>2040</v>
      </c>
      <c r="C21" s="309" t="s">
        <v>2763</v>
      </c>
      <c r="D21" s="309" t="s">
        <v>4382</v>
      </c>
      <c r="E21" s="602"/>
      <c r="F21" s="602"/>
      <c r="G21" s="1398">
        <v>1</v>
      </c>
      <c r="H21" s="2"/>
      <c r="I21" s="1390">
        <f t="shared" si="1"/>
        <v>0</v>
      </c>
      <c r="J21" s="412"/>
    </row>
    <row r="22" spans="1:10" s="76" customFormat="1" x14ac:dyDescent="0.25">
      <c r="A22" s="8" t="s">
        <v>501</v>
      </c>
      <c r="B22" s="309" t="s">
        <v>2762</v>
      </c>
      <c r="C22" s="309"/>
      <c r="D22" s="309" t="s">
        <v>4369</v>
      </c>
      <c r="E22" s="602"/>
      <c r="F22" s="602"/>
      <c r="G22" s="1398">
        <v>1</v>
      </c>
      <c r="H22" s="2"/>
      <c r="I22" s="1390">
        <f t="shared" si="1"/>
        <v>0</v>
      </c>
      <c r="J22" s="412"/>
    </row>
    <row r="23" spans="1:10" s="76" customFormat="1" ht="25.5" x14ac:dyDescent="0.25">
      <c r="A23" s="8" t="s">
        <v>502</v>
      </c>
      <c r="B23" s="309" t="s">
        <v>4375</v>
      </c>
      <c r="C23" s="309"/>
      <c r="D23" s="309" t="s">
        <v>4376</v>
      </c>
      <c r="E23" s="602"/>
      <c r="F23" s="602"/>
      <c r="G23" s="1398">
        <v>1</v>
      </c>
      <c r="H23" s="2"/>
      <c r="I23" s="1390">
        <f t="shared" si="1"/>
        <v>0</v>
      </c>
      <c r="J23" s="412"/>
    </row>
    <row r="24" spans="1:10" s="76" customFormat="1" ht="25.5" x14ac:dyDescent="0.25">
      <c r="A24" s="8" t="s">
        <v>503</v>
      </c>
      <c r="B24" s="309" t="s">
        <v>2041</v>
      </c>
      <c r="C24" s="309"/>
      <c r="D24" s="309" t="s">
        <v>4377</v>
      </c>
      <c r="E24" s="602"/>
      <c r="F24" s="602"/>
      <c r="G24" s="1398">
        <v>2</v>
      </c>
      <c r="H24" s="2"/>
      <c r="I24" s="1390">
        <f t="shared" si="1"/>
        <v>0</v>
      </c>
      <c r="J24" s="412"/>
    </row>
    <row r="25" spans="1:10" s="76" customFormat="1" ht="38.25" x14ac:dyDescent="0.25">
      <c r="A25" s="8" t="s">
        <v>504</v>
      </c>
      <c r="B25" s="1399" t="s">
        <v>4378</v>
      </c>
      <c r="C25" s="310"/>
      <c r="D25" s="310" t="s">
        <v>4379</v>
      </c>
      <c r="E25" s="602"/>
      <c r="F25" s="602"/>
      <c r="G25" s="1398">
        <v>1</v>
      </c>
      <c r="H25" s="2"/>
      <c r="I25" s="1390">
        <f t="shared" si="1"/>
        <v>0</v>
      </c>
      <c r="J25" s="412"/>
    </row>
    <row r="26" spans="1:10" s="76" customFormat="1" x14ac:dyDescent="0.25">
      <c r="A26" s="1118"/>
      <c r="B26" s="1847" t="s">
        <v>448</v>
      </c>
      <c r="C26" s="1848"/>
      <c r="D26" s="1848"/>
      <c r="E26" s="1848"/>
      <c r="F26" s="1848"/>
      <c r="G26" s="1848"/>
      <c r="H26" s="1848"/>
      <c r="I26" s="1849"/>
      <c r="J26" s="412"/>
    </row>
    <row r="27" spans="1:10" s="76" customFormat="1" ht="25.5" x14ac:dyDescent="0.25">
      <c r="A27" s="862" t="s">
        <v>505</v>
      </c>
      <c r="B27" s="309" t="s">
        <v>2613</v>
      </c>
      <c r="C27" s="309" t="s">
        <v>2046</v>
      </c>
      <c r="D27" s="309" t="s">
        <v>2047</v>
      </c>
      <c r="E27" s="602"/>
      <c r="F27" s="602"/>
      <c r="G27" s="266">
        <v>6</v>
      </c>
      <c r="H27" s="2"/>
      <c r="I27" s="1104">
        <f t="shared" ref="I27:I38" si="2">G27*ROUND(H27, 2)</f>
        <v>0</v>
      </c>
      <c r="J27" s="412"/>
    </row>
    <row r="28" spans="1:10" s="76" customFormat="1" ht="25.5" x14ac:dyDescent="0.25">
      <c r="A28" s="862" t="s">
        <v>506</v>
      </c>
      <c r="B28" s="309" t="s">
        <v>2612</v>
      </c>
      <c r="C28" s="309" t="s">
        <v>2046</v>
      </c>
      <c r="D28" s="309" t="s">
        <v>2047</v>
      </c>
      <c r="E28" s="602"/>
      <c r="F28" s="602"/>
      <c r="G28" s="266">
        <v>6</v>
      </c>
      <c r="H28" s="2"/>
      <c r="I28" s="1104">
        <f t="shared" si="2"/>
        <v>0</v>
      </c>
      <c r="J28" s="412"/>
    </row>
    <row r="29" spans="1:10" s="76" customFormat="1" ht="25.5" x14ac:dyDescent="0.25">
      <c r="A29" s="862" t="s">
        <v>507</v>
      </c>
      <c r="B29" s="309" t="s">
        <v>3486</v>
      </c>
      <c r="C29" s="309"/>
      <c r="D29" s="309"/>
      <c r="E29" s="602"/>
      <c r="F29" s="602"/>
      <c r="G29" s="266">
        <v>2</v>
      </c>
      <c r="H29" s="2"/>
      <c r="I29" s="1104">
        <f t="shared" si="2"/>
        <v>0</v>
      </c>
      <c r="J29" s="412"/>
    </row>
    <row r="30" spans="1:10" s="76" customFormat="1" ht="25.5" x14ac:dyDescent="0.25">
      <c r="A30" s="862" t="s">
        <v>508</v>
      </c>
      <c r="B30" s="309" t="s">
        <v>3487</v>
      </c>
      <c r="C30" s="309"/>
      <c r="D30" s="309"/>
      <c r="E30" s="602"/>
      <c r="F30" s="602"/>
      <c r="G30" s="266">
        <v>2</v>
      </c>
      <c r="H30" s="2"/>
      <c r="I30" s="1104">
        <f t="shared" si="2"/>
        <v>0</v>
      </c>
      <c r="J30" s="412"/>
    </row>
    <row r="31" spans="1:10" s="76" customFormat="1" x14ac:dyDescent="0.25">
      <c r="A31" s="862" t="s">
        <v>509</v>
      </c>
      <c r="B31" s="309" t="s">
        <v>3488</v>
      </c>
      <c r="C31" s="309"/>
      <c r="D31" s="309"/>
      <c r="E31" s="602"/>
      <c r="F31" s="602"/>
      <c r="G31" s="266">
        <v>6</v>
      </c>
      <c r="H31" s="2"/>
      <c r="I31" s="1104">
        <f t="shared" si="2"/>
        <v>0</v>
      </c>
      <c r="J31" s="412"/>
    </row>
    <row r="32" spans="1:10" s="76" customFormat="1" x14ac:dyDescent="0.25">
      <c r="A32" s="862" t="s">
        <v>510</v>
      </c>
      <c r="B32" s="309" t="s">
        <v>3489</v>
      </c>
      <c r="C32" s="309"/>
      <c r="D32" s="309"/>
      <c r="E32" s="602"/>
      <c r="F32" s="602"/>
      <c r="G32" s="266">
        <v>6</v>
      </c>
      <c r="H32" s="2"/>
      <c r="I32" s="1104">
        <f t="shared" si="2"/>
        <v>0</v>
      </c>
      <c r="J32" s="412"/>
    </row>
    <row r="33" spans="1:10" s="76" customFormat="1" x14ac:dyDescent="0.25">
      <c r="A33" s="862" t="s">
        <v>511</v>
      </c>
      <c r="B33" s="309" t="s">
        <v>3490</v>
      </c>
      <c r="C33" s="309"/>
      <c r="D33" s="309"/>
      <c r="E33" s="602"/>
      <c r="F33" s="602"/>
      <c r="G33" s="266">
        <v>2</v>
      </c>
      <c r="H33" s="2"/>
      <c r="I33" s="1104">
        <f t="shared" si="2"/>
        <v>0</v>
      </c>
      <c r="J33" s="412"/>
    </row>
    <row r="34" spans="1:10" s="76" customFormat="1" x14ac:dyDescent="0.25">
      <c r="A34" s="862" t="s">
        <v>512</v>
      </c>
      <c r="B34" s="309" t="s">
        <v>3491</v>
      </c>
      <c r="C34" s="309"/>
      <c r="D34" s="309"/>
      <c r="E34" s="602"/>
      <c r="F34" s="602"/>
      <c r="G34" s="266">
        <v>2</v>
      </c>
      <c r="H34" s="2"/>
      <c r="I34" s="1104">
        <f t="shared" si="2"/>
        <v>0</v>
      </c>
      <c r="J34" s="412"/>
    </row>
    <row r="35" spans="1:10" ht="25.5" x14ac:dyDescent="0.25">
      <c r="A35" s="862" t="s">
        <v>513</v>
      </c>
      <c r="B35" s="309" t="s">
        <v>2614</v>
      </c>
      <c r="C35" s="309" t="s">
        <v>2046</v>
      </c>
      <c r="D35" s="309" t="s">
        <v>2048</v>
      </c>
      <c r="E35" s="602"/>
      <c r="F35" s="602"/>
      <c r="G35" s="266">
        <v>6</v>
      </c>
      <c r="H35" s="2"/>
      <c r="I35" s="1104">
        <f t="shared" si="2"/>
        <v>0</v>
      </c>
    </row>
    <row r="36" spans="1:10" ht="75" customHeight="1" x14ac:dyDescent="0.25">
      <c r="A36" s="862" t="s">
        <v>514</v>
      </c>
      <c r="B36" s="309" t="s">
        <v>2615</v>
      </c>
      <c r="C36" s="309" t="s">
        <v>2046</v>
      </c>
      <c r="D36" s="309" t="s">
        <v>2048</v>
      </c>
      <c r="E36" s="602"/>
      <c r="F36" s="602"/>
      <c r="G36" s="266">
        <v>6</v>
      </c>
      <c r="H36" s="2"/>
      <c r="I36" s="1105">
        <f t="shared" si="2"/>
        <v>0</v>
      </c>
    </row>
    <row r="37" spans="1:10" ht="25.5" x14ac:dyDescent="0.25">
      <c r="A37" s="862" t="s">
        <v>515</v>
      </c>
      <c r="B37" s="309" t="s">
        <v>2049</v>
      </c>
      <c r="C37" s="309" t="s">
        <v>2050</v>
      </c>
      <c r="D37" s="309" t="s">
        <v>2051</v>
      </c>
      <c r="E37" s="602"/>
      <c r="F37" s="602"/>
      <c r="G37" s="266">
        <v>6</v>
      </c>
      <c r="H37" s="2"/>
      <c r="I37" s="1105">
        <f t="shared" si="2"/>
        <v>0</v>
      </c>
    </row>
    <row r="38" spans="1:10" ht="15.75" thickBot="1" x14ac:dyDescent="0.3">
      <c r="A38" s="892" t="s">
        <v>516</v>
      </c>
      <c r="B38" s="316" t="s">
        <v>2052</v>
      </c>
      <c r="C38" s="316" t="s">
        <v>2056</v>
      </c>
      <c r="D38" s="316" t="s">
        <v>2053</v>
      </c>
      <c r="E38" s="603"/>
      <c r="F38" s="603"/>
      <c r="G38" s="271">
        <v>1</v>
      </c>
      <c r="H38" s="2"/>
      <c r="I38" s="1105">
        <f t="shared" si="2"/>
        <v>0</v>
      </c>
    </row>
    <row r="39" spans="1:10" x14ac:dyDescent="0.25">
      <c r="A39" s="1106"/>
      <c r="B39" s="1844" t="s">
        <v>4256</v>
      </c>
      <c r="C39" s="1845"/>
      <c r="D39" s="1845"/>
      <c r="E39" s="1845"/>
      <c r="F39" s="1845"/>
      <c r="G39" s="1845"/>
      <c r="H39" s="1845"/>
      <c r="I39" s="1846"/>
    </row>
    <row r="40" spans="1:10" x14ac:dyDescent="0.25">
      <c r="A40" s="892" t="s">
        <v>517</v>
      </c>
      <c r="B40" s="317" t="s">
        <v>2057</v>
      </c>
      <c r="C40" s="317"/>
      <c r="D40" s="317" t="s">
        <v>2058</v>
      </c>
      <c r="E40" s="737"/>
      <c r="F40" s="737"/>
      <c r="G40" s="276">
        <v>1</v>
      </c>
      <c r="H40" s="2"/>
      <c r="I40" s="1104">
        <f t="shared" ref="I40:I52" si="3">G40*ROUND(H40, 2)</f>
        <v>0</v>
      </c>
    </row>
    <row r="41" spans="1:10" ht="25.5" x14ac:dyDescent="0.25">
      <c r="A41" s="892" t="s">
        <v>518</v>
      </c>
      <c r="B41" s="317" t="s">
        <v>2059</v>
      </c>
      <c r="C41" s="317"/>
      <c r="D41" s="317" t="s">
        <v>2058</v>
      </c>
      <c r="E41" s="737"/>
      <c r="F41" s="737"/>
      <c r="G41" s="276">
        <v>1</v>
      </c>
      <c r="H41" s="2"/>
      <c r="I41" s="1105">
        <f t="shared" si="3"/>
        <v>0</v>
      </c>
    </row>
    <row r="42" spans="1:10" ht="25.5" x14ac:dyDescent="0.25">
      <c r="A42" s="892" t="s">
        <v>519</v>
      </c>
      <c r="B42" s="317" t="s">
        <v>2060</v>
      </c>
      <c r="C42" s="317"/>
      <c r="D42" s="317" t="s">
        <v>2061</v>
      </c>
      <c r="E42" s="737"/>
      <c r="F42" s="737"/>
      <c r="G42" s="276">
        <v>1</v>
      </c>
      <c r="H42" s="2"/>
      <c r="I42" s="1105">
        <f t="shared" si="3"/>
        <v>0</v>
      </c>
    </row>
    <row r="43" spans="1:10" ht="38.25" x14ac:dyDescent="0.25">
      <c r="A43" s="892" t="s">
        <v>520</v>
      </c>
      <c r="B43" s="317" t="s">
        <v>2610</v>
      </c>
      <c r="C43" s="317"/>
      <c r="D43" s="317" t="s">
        <v>2609</v>
      </c>
      <c r="E43" s="737"/>
      <c r="F43" s="737"/>
      <c r="G43" s="276">
        <v>6</v>
      </c>
      <c r="H43" s="2"/>
      <c r="I43" s="1105">
        <f t="shared" si="3"/>
        <v>0</v>
      </c>
    </row>
    <row r="44" spans="1:10" ht="38.25" x14ac:dyDescent="0.25">
      <c r="A44" s="892" t="s">
        <v>521</v>
      </c>
      <c r="B44" s="309" t="s">
        <v>2611</v>
      </c>
      <c r="C44" s="309" t="s">
        <v>2055</v>
      </c>
      <c r="D44" s="309" t="s">
        <v>2609</v>
      </c>
      <c r="E44" s="602"/>
      <c r="F44" s="602"/>
      <c r="G44" s="266">
        <v>6</v>
      </c>
      <c r="H44" s="2"/>
      <c r="I44" s="1104">
        <f t="shared" si="3"/>
        <v>0</v>
      </c>
    </row>
    <row r="45" spans="1:10" ht="25.5" x14ac:dyDescent="0.25">
      <c r="A45" s="892" t="s">
        <v>522</v>
      </c>
      <c r="B45" s="317" t="s">
        <v>3372</v>
      </c>
      <c r="C45" s="317"/>
      <c r="D45" s="317"/>
      <c r="E45" s="737"/>
      <c r="F45" s="737"/>
      <c r="G45" s="276">
        <v>2</v>
      </c>
      <c r="H45" s="2"/>
      <c r="I45" s="1104">
        <f t="shared" si="3"/>
        <v>0</v>
      </c>
    </row>
    <row r="46" spans="1:10" ht="25.5" x14ac:dyDescent="0.25">
      <c r="A46" s="892" t="s">
        <v>523</v>
      </c>
      <c r="B46" s="317" t="s">
        <v>3373</v>
      </c>
      <c r="C46" s="309"/>
      <c r="D46" s="309"/>
      <c r="E46" s="602"/>
      <c r="F46" s="602"/>
      <c r="G46" s="266">
        <v>2</v>
      </c>
      <c r="H46" s="2"/>
      <c r="I46" s="1104">
        <f t="shared" si="3"/>
        <v>0</v>
      </c>
    </row>
    <row r="47" spans="1:10" ht="25.5" x14ac:dyDescent="0.25">
      <c r="A47" s="892" t="s">
        <v>524</v>
      </c>
      <c r="B47" s="317" t="s">
        <v>3376</v>
      </c>
      <c r="C47" s="317"/>
      <c r="D47" s="317"/>
      <c r="E47" s="737"/>
      <c r="F47" s="737"/>
      <c r="G47" s="276">
        <v>2</v>
      </c>
      <c r="H47" s="2"/>
      <c r="I47" s="1104">
        <f t="shared" si="3"/>
        <v>0</v>
      </c>
    </row>
    <row r="48" spans="1:10" x14ac:dyDescent="0.25">
      <c r="A48" s="892" t="s">
        <v>525</v>
      </c>
      <c r="B48" s="318" t="s">
        <v>3374</v>
      </c>
      <c r="C48" s="318"/>
      <c r="D48" s="318"/>
      <c r="E48" s="738"/>
      <c r="F48" s="738"/>
      <c r="G48" s="283">
        <v>20</v>
      </c>
      <c r="H48" s="2"/>
      <c r="I48" s="1105">
        <f t="shared" si="3"/>
        <v>0</v>
      </c>
    </row>
    <row r="49" spans="1:9" x14ac:dyDescent="0.25">
      <c r="A49" s="892" t="s">
        <v>526</v>
      </c>
      <c r="B49" s="318" t="s">
        <v>3375</v>
      </c>
      <c r="C49" s="318"/>
      <c r="D49" s="318"/>
      <c r="E49" s="738"/>
      <c r="F49" s="738"/>
      <c r="G49" s="283">
        <v>20</v>
      </c>
      <c r="H49" s="2"/>
      <c r="I49" s="1105">
        <f t="shared" si="3"/>
        <v>0</v>
      </c>
    </row>
    <row r="50" spans="1:9" x14ac:dyDescent="0.25">
      <c r="A50" s="892" t="s">
        <v>527</v>
      </c>
      <c r="B50" s="318" t="s">
        <v>3564</v>
      </c>
      <c r="C50" s="318"/>
      <c r="D50" s="318"/>
      <c r="E50" s="738"/>
      <c r="F50" s="738"/>
      <c r="G50" s="283">
        <v>1</v>
      </c>
      <c r="H50" s="2"/>
      <c r="I50" s="1105">
        <f t="shared" si="3"/>
        <v>0</v>
      </c>
    </row>
    <row r="51" spans="1:9" x14ac:dyDescent="0.25">
      <c r="A51" s="892" t="s">
        <v>528</v>
      </c>
      <c r="B51" s="318" t="s">
        <v>3565</v>
      </c>
      <c r="C51" s="318"/>
      <c r="D51" s="318"/>
      <c r="E51" s="738"/>
      <c r="F51" s="738"/>
      <c r="G51" s="283">
        <v>1</v>
      </c>
      <c r="H51" s="2"/>
      <c r="I51" s="1105">
        <f t="shared" si="3"/>
        <v>0</v>
      </c>
    </row>
    <row r="52" spans="1:9" ht="294" thickBot="1" x14ac:dyDescent="0.3">
      <c r="A52" s="867" t="s">
        <v>529</v>
      </c>
      <c r="B52" s="1147" t="s">
        <v>3382</v>
      </c>
      <c r="C52" s="1147"/>
      <c r="D52" s="1147"/>
      <c r="E52" s="1149"/>
      <c r="F52" s="1149"/>
      <c r="G52" s="486">
        <v>16</v>
      </c>
      <c r="H52" s="911"/>
      <c r="I52" s="1117">
        <f t="shared" si="3"/>
        <v>0</v>
      </c>
    </row>
    <row r="53" spans="1:9" ht="15.75" thickBot="1" x14ac:dyDescent="0.3">
      <c r="A53" s="77"/>
      <c r="B53" s="76"/>
      <c r="C53" s="76"/>
      <c r="D53" s="76"/>
      <c r="E53" s="76"/>
      <c r="F53" s="76"/>
      <c r="G53" s="77"/>
      <c r="H53" s="807" t="s">
        <v>76</v>
      </c>
      <c r="I53" s="808">
        <f>SUM(I8:I25,I27:I38,I40:I52)</f>
        <v>0</v>
      </c>
    </row>
    <row r="55" spans="1:9" ht="78.75" customHeight="1" x14ac:dyDescent="0.25">
      <c r="A55" s="1835" t="s">
        <v>1328</v>
      </c>
      <c r="B55" s="1836"/>
      <c r="C55" s="1836"/>
      <c r="D55" s="1836"/>
      <c r="E55" s="1836"/>
      <c r="F55" s="1836"/>
      <c r="G55" s="1836"/>
      <c r="H55" s="1836"/>
      <c r="I55" s="1836"/>
    </row>
    <row r="56" spans="1:9" x14ac:dyDescent="0.25">
      <c r="A56" s="64"/>
      <c r="B56" s="18"/>
    </row>
    <row r="57" spans="1:9" x14ac:dyDescent="0.25">
      <c r="A57" s="64"/>
      <c r="B57" s="18"/>
    </row>
  </sheetData>
  <sheetProtection algorithmName="SHA-512" hashValue="ojkjfHfHKH1noX5DxdyFoWP3VWXdCCwQO4+loBGCNfVb4bcHtB6cQXX1hVX+BMfEG1nOLc78+Cpe8B2blg4Z7Q==" saltValue="/Q3TKp70uAnBabubIhBCqg==" spinCount="100000" sheet="1" objects="1" scenarios="1" sort="0" autoFilter="0" pivotTables="0"/>
  <mergeCells count="16">
    <mergeCell ref="A2:I2"/>
    <mergeCell ref="A3:I3"/>
    <mergeCell ref="A4:I4"/>
    <mergeCell ref="G1:I1"/>
    <mergeCell ref="A1:F1"/>
    <mergeCell ref="H5:H6"/>
    <mergeCell ref="I5:I6"/>
    <mergeCell ref="B7:I7"/>
    <mergeCell ref="B26:I26"/>
    <mergeCell ref="A55:I55"/>
    <mergeCell ref="B39:I39"/>
    <mergeCell ref="A5:A6"/>
    <mergeCell ref="B5:B6"/>
    <mergeCell ref="C5:D5"/>
    <mergeCell ref="E5:F5"/>
    <mergeCell ref="G5:G6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7" fitToHeight="0" orientation="landscape" r:id="rId1"/>
  <headerFooter>
    <oddFooter>Strana &amp;P z &amp;N</oddFooter>
  </headerFooter>
  <drawing r:id="rId2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6">
    <tabColor rgb="FFFFFF00"/>
    <pageSetUpPr fitToPage="1"/>
  </sheetPr>
  <dimension ref="A1:J26"/>
  <sheetViews>
    <sheetView workbookViewId="0">
      <selection activeCell="A3" sqref="A3:I3"/>
    </sheetView>
  </sheetViews>
  <sheetFormatPr defaultColWidth="9.140625" defaultRowHeight="15" x14ac:dyDescent="0.25"/>
  <cols>
    <col min="1" max="1" width="5.7109375" style="1446" customWidth="1"/>
    <col min="2" max="2" width="42.7109375" style="17" customWidth="1"/>
    <col min="3" max="3" width="16.7109375" style="17" customWidth="1"/>
    <col min="4" max="4" width="24.7109375" style="17" customWidth="1"/>
    <col min="5" max="5" width="16.7109375" style="17" customWidth="1"/>
    <col min="6" max="6" width="24.7109375" style="17" customWidth="1"/>
    <col min="7" max="7" width="12.7109375" style="1446" customWidth="1"/>
    <col min="8" max="8" width="16.7109375" style="1446" customWidth="1"/>
    <col min="9" max="9" width="18.7109375" style="1446" customWidth="1"/>
    <col min="10" max="16384" width="9.140625" style="17"/>
  </cols>
  <sheetData>
    <row r="1" spans="1:9" ht="54" customHeight="1" x14ac:dyDescent="0.25">
      <c r="A1" s="1543"/>
      <c r="B1" s="1543"/>
      <c r="C1" s="1543"/>
      <c r="D1" s="1543"/>
      <c r="E1" s="1543"/>
      <c r="F1" s="1543"/>
      <c r="G1" s="1544" t="s">
        <v>2720</v>
      </c>
      <c r="H1" s="1544"/>
      <c r="I1" s="1544"/>
    </row>
    <row r="2" spans="1:9" ht="15.75" x14ac:dyDescent="0.25">
      <c r="A2" s="1852" t="s">
        <v>828</v>
      </c>
      <c r="B2" s="1852"/>
      <c r="C2" s="1852"/>
      <c r="D2" s="1852"/>
      <c r="E2" s="1852"/>
      <c r="F2" s="1852"/>
      <c r="G2" s="1852"/>
      <c r="H2" s="1852"/>
      <c r="I2" s="1852"/>
    </row>
    <row r="3" spans="1:9" ht="15.75" x14ac:dyDescent="0.25">
      <c r="A3" s="1852" t="s">
        <v>3447</v>
      </c>
      <c r="B3" s="1852"/>
      <c r="C3" s="1852"/>
      <c r="D3" s="1852"/>
      <c r="E3" s="1852"/>
      <c r="F3" s="1852"/>
      <c r="G3" s="1852"/>
      <c r="H3" s="1852"/>
      <c r="I3" s="1852"/>
    </row>
    <row r="4" spans="1:9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</row>
    <row r="5" spans="1:9" ht="30" customHeight="1" thickBot="1" x14ac:dyDescent="0.3">
      <c r="A5" s="1816" t="s">
        <v>486</v>
      </c>
      <c r="B5" s="1819" t="s">
        <v>0</v>
      </c>
      <c r="C5" s="1850" t="s">
        <v>1310</v>
      </c>
      <c r="D5" s="1851"/>
      <c r="E5" s="1850" t="s">
        <v>1311</v>
      </c>
      <c r="F5" s="1851"/>
      <c r="G5" s="1816" t="s">
        <v>1312</v>
      </c>
      <c r="H5" s="1514" t="s">
        <v>4413</v>
      </c>
      <c r="I5" s="1816" t="s">
        <v>4414</v>
      </c>
    </row>
    <row r="6" spans="1:9" ht="30" customHeight="1" thickBot="1" x14ac:dyDescent="0.3">
      <c r="A6" s="1817"/>
      <c r="B6" s="1817"/>
      <c r="C6" s="1479" t="s">
        <v>1313</v>
      </c>
      <c r="D6" s="1479" t="s">
        <v>1314</v>
      </c>
      <c r="E6" s="1479" t="s">
        <v>1313</v>
      </c>
      <c r="F6" s="1479" t="s">
        <v>1314</v>
      </c>
      <c r="G6" s="1821"/>
      <c r="H6" s="1515"/>
      <c r="I6" s="1821"/>
    </row>
    <row r="7" spans="1:9" s="76" customFormat="1" x14ac:dyDescent="0.25">
      <c r="A7" s="1106"/>
      <c r="B7" s="1839" t="s">
        <v>3444</v>
      </c>
      <c r="C7" s="1839"/>
      <c r="D7" s="1839"/>
      <c r="E7" s="1839"/>
      <c r="F7" s="1839"/>
      <c r="G7" s="1839"/>
      <c r="H7" s="1839"/>
      <c r="I7" s="1840"/>
    </row>
    <row r="8" spans="1:9" s="76" customFormat="1" ht="63.75" x14ac:dyDescent="0.25">
      <c r="A8" s="1103" t="s">
        <v>487</v>
      </c>
      <c r="B8" s="46" t="s">
        <v>3477</v>
      </c>
      <c r="C8" s="277"/>
      <c r="D8" s="75" t="s">
        <v>3442</v>
      </c>
      <c r="E8" s="594"/>
      <c r="F8" s="594"/>
      <c r="G8" s="266">
        <v>2</v>
      </c>
      <c r="H8" s="2"/>
      <c r="I8" s="1104">
        <f>G8*ROUND(H8, 2)</f>
        <v>0</v>
      </c>
    </row>
    <row r="9" spans="1:9" s="76" customFormat="1" ht="76.5" x14ac:dyDescent="0.25">
      <c r="A9" s="1146" t="s">
        <v>488</v>
      </c>
      <c r="B9" s="46" t="s">
        <v>3478</v>
      </c>
      <c r="C9" s="277"/>
      <c r="D9" s="75"/>
      <c r="E9" s="594"/>
      <c r="F9" s="594"/>
      <c r="G9" s="266">
        <v>2</v>
      </c>
      <c r="H9" s="2"/>
      <c r="I9" s="1104">
        <f>G9*ROUND(H9, 2)</f>
        <v>0</v>
      </c>
    </row>
    <row r="10" spans="1:9" s="76" customFormat="1" ht="114.75" x14ac:dyDescent="0.25">
      <c r="A10" s="1151" t="s">
        <v>489</v>
      </c>
      <c r="B10" s="90" t="s">
        <v>3480</v>
      </c>
      <c r="C10" s="278"/>
      <c r="D10" s="279" t="s">
        <v>3479</v>
      </c>
      <c r="E10" s="595"/>
      <c r="F10" s="595"/>
      <c r="G10" s="271">
        <v>2</v>
      </c>
      <c r="H10" s="2"/>
      <c r="I10" s="1105">
        <f>G10*ROUND(H10, 2)</f>
        <v>0</v>
      </c>
    </row>
    <row r="11" spans="1:9" s="76" customFormat="1" x14ac:dyDescent="0.25">
      <c r="A11" s="1103" t="s">
        <v>490</v>
      </c>
      <c r="B11" s="46" t="s">
        <v>3492</v>
      </c>
      <c r="C11" s="277"/>
      <c r="D11" s="75"/>
      <c r="E11" s="594"/>
      <c r="F11" s="594"/>
      <c r="G11" s="266">
        <v>1</v>
      </c>
      <c r="H11" s="2"/>
      <c r="I11" s="1105">
        <f t="shared" ref="I11:I17" si="0">G11*ROUND(H11, 2)</f>
        <v>0</v>
      </c>
    </row>
    <row r="12" spans="1:9" s="76" customFormat="1" x14ac:dyDescent="0.25">
      <c r="A12" s="1103" t="s">
        <v>491</v>
      </c>
      <c r="B12" s="46" t="s">
        <v>3493</v>
      </c>
      <c r="C12" s="277"/>
      <c r="D12" s="75"/>
      <c r="E12" s="594"/>
      <c r="F12" s="594"/>
      <c r="G12" s="266">
        <v>1</v>
      </c>
      <c r="H12" s="2"/>
      <c r="I12" s="1105">
        <f t="shared" si="0"/>
        <v>0</v>
      </c>
    </row>
    <row r="13" spans="1:9" s="76" customFormat="1" x14ac:dyDescent="0.25">
      <c r="A13" s="1103" t="s">
        <v>492</v>
      </c>
      <c r="B13" s="46" t="s">
        <v>3494</v>
      </c>
      <c r="C13" s="277"/>
      <c r="D13" s="75"/>
      <c r="E13" s="594"/>
      <c r="F13" s="594"/>
      <c r="G13" s="266">
        <v>1</v>
      </c>
      <c r="H13" s="2"/>
      <c r="I13" s="1105">
        <f t="shared" si="0"/>
        <v>0</v>
      </c>
    </row>
    <row r="14" spans="1:9" s="76" customFormat="1" x14ac:dyDescent="0.25">
      <c r="A14" s="1103" t="s">
        <v>493</v>
      </c>
      <c r="B14" s="46" t="s">
        <v>3495</v>
      </c>
      <c r="C14" s="277"/>
      <c r="D14" s="75"/>
      <c r="E14" s="594"/>
      <c r="F14" s="594"/>
      <c r="G14" s="266">
        <v>1</v>
      </c>
      <c r="H14" s="2"/>
      <c r="I14" s="1105">
        <f t="shared" si="0"/>
        <v>0</v>
      </c>
    </row>
    <row r="15" spans="1:9" s="76" customFormat="1" x14ac:dyDescent="0.25">
      <c r="A15" s="1103" t="s">
        <v>494</v>
      </c>
      <c r="B15" s="46" t="s">
        <v>3496</v>
      </c>
      <c r="C15" s="277"/>
      <c r="D15" s="75"/>
      <c r="E15" s="594"/>
      <c r="F15" s="594"/>
      <c r="G15" s="266">
        <v>1</v>
      </c>
      <c r="H15" s="2"/>
      <c r="I15" s="1105">
        <f t="shared" si="0"/>
        <v>0</v>
      </c>
    </row>
    <row r="16" spans="1:9" s="76" customFormat="1" x14ac:dyDescent="0.25">
      <c r="A16" s="1103" t="s">
        <v>495</v>
      </c>
      <c r="B16" s="46" t="s">
        <v>3497</v>
      </c>
      <c r="C16" s="277"/>
      <c r="D16" s="75"/>
      <c r="E16" s="594"/>
      <c r="F16" s="594"/>
      <c r="G16" s="266">
        <v>1</v>
      </c>
      <c r="H16" s="2"/>
      <c r="I16" s="1105">
        <f t="shared" si="0"/>
        <v>0</v>
      </c>
    </row>
    <row r="17" spans="1:10" s="76" customFormat="1" ht="15.75" thickBot="1" x14ac:dyDescent="0.3">
      <c r="A17" s="1152" t="s">
        <v>496</v>
      </c>
      <c r="B17" s="485" t="s">
        <v>3498</v>
      </c>
      <c r="C17" s="487"/>
      <c r="D17" s="488"/>
      <c r="E17" s="604"/>
      <c r="F17" s="604"/>
      <c r="G17" s="486">
        <v>1</v>
      </c>
      <c r="H17" s="2"/>
      <c r="I17" s="1105">
        <f t="shared" si="0"/>
        <v>0</v>
      </c>
    </row>
    <row r="18" spans="1:10" s="76" customFormat="1" x14ac:dyDescent="0.25">
      <c r="A18" s="1106"/>
      <c r="B18" s="1844" t="s">
        <v>3566</v>
      </c>
      <c r="C18" s="1845"/>
      <c r="D18" s="1845"/>
      <c r="E18" s="1845"/>
      <c r="F18" s="1845"/>
      <c r="G18" s="1845"/>
      <c r="H18" s="1845"/>
      <c r="I18" s="1846"/>
    </row>
    <row r="19" spans="1:10" s="76" customFormat="1" ht="15.75" thickBot="1" x14ac:dyDescent="0.3">
      <c r="A19" s="862" t="s">
        <v>497</v>
      </c>
      <c r="B19" s="46" t="s">
        <v>3567</v>
      </c>
      <c r="C19" s="277"/>
      <c r="D19" s="75"/>
      <c r="E19" s="594"/>
      <c r="F19" s="594"/>
      <c r="G19" s="266">
        <v>1</v>
      </c>
      <c r="H19" s="2"/>
      <c r="I19" s="1104">
        <f>G19*ROUND(H19, 2)</f>
        <v>0</v>
      </c>
    </row>
    <row r="20" spans="1:10" s="76" customFormat="1" x14ac:dyDescent="0.25">
      <c r="A20" s="1106"/>
      <c r="B20" s="1844" t="s">
        <v>3419</v>
      </c>
      <c r="C20" s="1845"/>
      <c r="D20" s="1845"/>
      <c r="E20" s="1845"/>
      <c r="F20" s="1845"/>
      <c r="G20" s="1845"/>
      <c r="H20" s="1845"/>
      <c r="I20" s="1846"/>
    </row>
    <row r="21" spans="1:10" s="76" customFormat="1" ht="25.5" x14ac:dyDescent="0.25">
      <c r="A21" s="862" t="s">
        <v>498</v>
      </c>
      <c r="B21" s="46" t="s">
        <v>3448</v>
      </c>
      <c r="C21" s="277"/>
      <c r="D21" s="75"/>
      <c r="E21" s="594"/>
      <c r="F21" s="594"/>
      <c r="G21" s="266">
        <v>1</v>
      </c>
      <c r="H21" s="2"/>
      <c r="I21" s="1104">
        <f>G21*ROUND(H21, 2)</f>
        <v>0</v>
      </c>
    </row>
    <row r="22" spans="1:10" s="76" customFormat="1" ht="26.25" thickBot="1" x14ac:dyDescent="0.3">
      <c r="A22" s="867" t="s">
        <v>499</v>
      </c>
      <c r="B22" s="485" t="s">
        <v>3449</v>
      </c>
      <c r="C22" s="487"/>
      <c r="D22" s="488" t="s">
        <v>3450</v>
      </c>
      <c r="E22" s="604"/>
      <c r="F22" s="604"/>
      <c r="G22" s="486">
        <v>1</v>
      </c>
      <c r="H22" s="911"/>
      <c r="I22" s="1117">
        <f>G22*ROUND(H22, 2)</f>
        <v>0</v>
      </c>
    </row>
    <row r="23" spans="1:10" s="76" customFormat="1" ht="15.75" thickBot="1" x14ac:dyDescent="0.3">
      <c r="A23" s="77"/>
      <c r="G23" s="77"/>
      <c r="H23" s="828" t="s">
        <v>76</v>
      </c>
      <c r="I23" s="829">
        <f>SUM(I8:I17,I19,I21:I22)</f>
        <v>0</v>
      </c>
      <c r="J23" s="412"/>
    </row>
    <row r="25" spans="1:10" ht="75" customHeight="1" x14ac:dyDescent="0.25">
      <c r="A25" s="1835" t="s">
        <v>1328</v>
      </c>
      <c r="B25" s="1836"/>
      <c r="C25" s="1836"/>
      <c r="D25" s="1836"/>
      <c r="E25" s="1836"/>
      <c r="F25" s="1836"/>
      <c r="G25" s="1836"/>
      <c r="H25" s="1836"/>
      <c r="I25" s="1836"/>
    </row>
    <row r="26" spans="1:10" x14ac:dyDescent="0.25">
      <c r="A26" s="292"/>
      <c r="B26" s="293"/>
    </row>
  </sheetData>
  <sheetProtection algorithmName="SHA-512" hashValue="C7wLiur5C7vKORG8Tc1I9f/iCEwu/FhfkUv6q0JwcoAE5Z0u+TIvuMhNwjiRRKM1F/Cj3T3px6Jev6gb1spuYQ==" saltValue="g88xpsPzu87XnO5XYmFlnw==" spinCount="100000" sheet="1" objects="1" scenarios="1" sort="0" autoFilter="0" pivotTables="0"/>
  <mergeCells count="16">
    <mergeCell ref="A1:F1"/>
    <mergeCell ref="G1:I1"/>
    <mergeCell ref="A2:I2"/>
    <mergeCell ref="A3:I3"/>
    <mergeCell ref="A4:I4"/>
    <mergeCell ref="H5:H6"/>
    <mergeCell ref="I5:I6"/>
    <mergeCell ref="A25:I25"/>
    <mergeCell ref="B7:I7"/>
    <mergeCell ref="B20:I20"/>
    <mergeCell ref="A5:A6"/>
    <mergeCell ref="B5:B6"/>
    <mergeCell ref="C5:D5"/>
    <mergeCell ref="E5:F5"/>
    <mergeCell ref="G5:G6"/>
    <mergeCell ref="B18:I18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7" fitToHeight="0" orientation="landscape" horizontalDpi="4294967295" verticalDpi="4294967295" r:id="rId1"/>
  <headerFooter>
    <oddFooter>Strana &amp;P z &amp;N</oddFooter>
  </headerFooter>
  <drawing r:id="rId2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7">
    <tabColor rgb="FFFFFF00"/>
    <pageSetUpPr fitToPage="1"/>
  </sheetPr>
  <dimension ref="A1:I13"/>
  <sheetViews>
    <sheetView workbookViewId="0">
      <selection activeCell="A3" sqref="A3:I3"/>
    </sheetView>
  </sheetViews>
  <sheetFormatPr defaultColWidth="9.140625" defaultRowHeight="15" x14ac:dyDescent="0.25"/>
  <cols>
    <col min="1" max="1" width="5.7109375" style="1446" customWidth="1"/>
    <col min="2" max="2" width="42.7109375" style="17" customWidth="1"/>
    <col min="3" max="3" width="16.7109375" style="17" customWidth="1"/>
    <col min="4" max="4" width="24.7109375" style="17" customWidth="1"/>
    <col min="5" max="5" width="16.7109375" style="17" customWidth="1"/>
    <col min="6" max="6" width="24.7109375" style="17" customWidth="1"/>
    <col min="7" max="7" width="12.7109375" style="1446" customWidth="1"/>
    <col min="8" max="8" width="16.7109375" style="1446" customWidth="1"/>
    <col min="9" max="9" width="18.7109375" style="1446" customWidth="1"/>
    <col min="10" max="16384" width="9.140625" style="17"/>
  </cols>
  <sheetData>
    <row r="1" spans="1:9" ht="54" customHeight="1" x14ac:dyDescent="0.25">
      <c r="A1" s="1543"/>
      <c r="B1" s="1543"/>
      <c r="C1" s="1543"/>
      <c r="D1" s="1543"/>
      <c r="E1" s="1543"/>
      <c r="F1" s="1543"/>
      <c r="G1" s="1544" t="s">
        <v>2719</v>
      </c>
      <c r="H1" s="1544"/>
      <c r="I1" s="1544"/>
    </row>
    <row r="2" spans="1:9" ht="15.75" x14ac:dyDescent="0.25">
      <c r="A2" s="1852" t="s">
        <v>828</v>
      </c>
      <c r="B2" s="1852"/>
      <c r="C2" s="1852"/>
      <c r="D2" s="1852"/>
      <c r="E2" s="1852"/>
      <c r="F2" s="1852"/>
      <c r="G2" s="1852"/>
      <c r="H2" s="1852"/>
      <c r="I2" s="1852"/>
    </row>
    <row r="3" spans="1:9" ht="15.75" x14ac:dyDescent="0.25">
      <c r="A3" s="1852" t="s">
        <v>742</v>
      </c>
      <c r="B3" s="1852"/>
      <c r="C3" s="1852"/>
      <c r="D3" s="1852"/>
      <c r="E3" s="1852"/>
      <c r="F3" s="1852"/>
      <c r="G3" s="1852"/>
      <c r="H3" s="1852"/>
      <c r="I3" s="1852"/>
    </row>
    <row r="4" spans="1:9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</row>
    <row r="5" spans="1:9" ht="30" customHeight="1" thickBot="1" x14ac:dyDescent="0.3">
      <c r="A5" s="1816" t="s">
        <v>486</v>
      </c>
      <c r="B5" s="1819" t="s">
        <v>0</v>
      </c>
      <c r="C5" s="1850" t="s">
        <v>1310</v>
      </c>
      <c r="D5" s="1851"/>
      <c r="E5" s="1850" t="s">
        <v>1311</v>
      </c>
      <c r="F5" s="1851"/>
      <c r="G5" s="1816" t="s">
        <v>1312</v>
      </c>
      <c r="H5" s="1514" t="s">
        <v>4413</v>
      </c>
      <c r="I5" s="1816" t="s">
        <v>4414</v>
      </c>
    </row>
    <row r="6" spans="1:9" ht="30" customHeight="1" thickBot="1" x14ac:dyDescent="0.3">
      <c r="A6" s="1817"/>
      <c r="B6" s="1817"/>
      <c r="C6" s="1479" t="s">
        <v>1313</v>
      </c>
      <c r="D6" s="1479" t="s">
        <v>1314</v>
      </c>
      <c r="E6" s="1479" t="s">
        <v>1313</v>
      </c>
      <c r="F6" s="1479" t="s">
        <v>1314</v>
      </c>
      <c r="G6" s="1821"/>
      <c r="H6" s="1515"/>
      <c r="I6" s="1821"/>
    </row>
    <row r="7" spans="1:9" s="76" customFormat="1" x14ac:dyDescent="0.2">
      <c r="A7" s="1217" t="s">
        <v>487</v>
      </c>
      <c r="B7" s="1237" t="s">
        <v>2067</v>
      </c>
      <c r="C7" s="1237"/>
      <c r="D7" s="1238"/>
      <c r="E7" s="1239"/>
      <c r="F7" s="1239"/>
      <c r="G7" s="1240">
        <v>1</v>
      </c>
      <c r="H7" s="1208"/>
      <c r="I7" s="1221">
        <f>G7*ROUND(H7, 2)</f>
        <v>0</v>
      </c>
    </row>
    <row r="8" spans="1:9" s="76" customFormat="1" x14ac:dyDescent="0.2">
      <c r="A8" s="1155" t="s">
        <v>488</v>
      </c>
      <c r="B8" s="322" t="s">
        <v>2068</v>
      </c>
      <c r="C8" s="322"/>
      <c r="D8" s="323"/>
      <c r="E8" s="739"/>
      <c r="F8" s="739"/>
      <c r="G8" s="324">
        <v>50</v>
      </c>
      <c r="H8" s="2"/>
      <c r="I8" s="1156">
        <f>G8*ROUND(H8, 2)</f>
        <v>0</v>
      </c>
    </row>
    <row r="9" spans="1:9" s="76" customFormat="1" ht="15.75" thickBot="1" x14ac:dyDescent="0.25">
      <c r="A9" s="1124" t="s">
        <v>489</v>
      </c>
      <c r="B9" s="1157" t="s">
        <v>2069</v>
      </c>
      <c r="C9" s="1157"/>
      <c r="D9" s="1158"/>
      <c r="E9" s="1159"/>
      <c r="F9" s="1159"/>
      <c r="G9" s="1160">
        <v>1</v>
      </c>
      <c r="H9" s="911"/>
      <c r="I9" s="1128">
        <f>G9*ROUND(H9, 2)</f>
        <v>0</v>
      </c>
    </row>
    <row r="10" spans="1:9" s="76" customFormat="1" ht="15.75" thickBot="1" x14ac:dyDescent="0.3">
      <c r="A10" s="77"/>
      <c r="G10" s="77"/>
      <c r="H10" s="1153" t="s">
        <v>76</v>
      </c>
      <c r="I10" s="1154">
        <f>SUM(I7:I9)</f>
        <v>0</v>
      </c>
    </row>
    <row r="12" spans="1:9" ht="75" customHeight="1" x14ac:dyDescent="0.25">
      <c r="A12" s="1835" t="s">
        <v>1328</v>
      </c>
      <c r="B12" s="1836"/>
      <c r="C12" s="1836"/>
      <c r="D12" s="1836"/>
      <c r="E12" s="1836"/>
      <c r="F12" s="1836"/>
      <c r="G12" s="1836"/>
      <c r="H12" s="1836"/>
      <c r="I12" s="1836"/>
    </row>
    <row r="13" spans="1:9" x14ac:dyDescent="0.25">
      <c r="A13" s="292"/>
      <c r="B13" s="293"/>
    </row>
  </sheetData>
  <sheetProtection algorithmName="SHA-512" hashValue="q6OiMt9cX9zRDHntXN85HVfHZTLxh3L2luSGOQJQ7qY6lkl3WYAff+dtxOeZUVNUjADjGePD5GX+Nir4n/lZXg==" saltValue="GXEGtxYwQlM+WLVEdb0HQg==" spinCount="100000" sheet="1" objects="1" scenarios="1" sort="0" autoFilter="0" pivotTables="0"/>
  <mergeCells count="13">
    <mergeCell ref="A2:I2"/>
    <mergeCell ref="A3:I3"/>
    <mergeCell ref="A4:I4"/>
    <mergeCell ref="G1:I1"/>
    <mergeCell ref="A1:F1"/>
    <mergeCell ref="H5:H6"/>
    <mergeCell ref="I5:I6"/>
    <mergeCell ref="A12:I12"/>
    <mergeCell ref="A5:A6"/>
    <mergeCell ref="B5:B6"/>
    <mergeCell ref="C5:D5"/>
    <mergeCell ref="E5:F5"/>
    <mergeCell ref="G5:G6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7" fitToHeight="0" orientation="landscape" horizontalDpi="4294967295" verticalDpi="4294967295" r:id="rId1"/>
  <headerFooter>
    <oddFooter>Strana &amp;P z &amp;N</oddFooter>
  </headerFooter>
  <drawing r:id="rId2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8">
    <tabColor rgb="FFFFFF00"/>
    <pageSetUpPr fitToPage="1"/>
  </sheetPr>
  <dimension ref="A1:J73"/>
  <sheetViews>
    <sheetView workbookViewId="0">
      <selection activeCell="A3" sqref="A3:I3"/>
    </sheetView>
  </sheetViews>
  <sheetFormatPr defaultColWidth="9.140625" defaultRowHeight="15" x14ac:dyDescent="0.25"/>
  <cols>
    <col min="1" max="1" width="5.7109375" style="1446" customWidth="1"/>
    <col min="2" max="2" width="42.7109375" style="17" customWidth="1"/>
    <col min="3" max="3" width="16.7109375" style="17" customWidth="1"/>
    <col min="4" max="4" width="24.7109375" style="17" customWidth="1"/>
    <col min="5" max="5" width="16.7109375" style="17" customWidth="1"/>
    <col min="6" max="6" width="24.7109375" style="17" customWidth="1"/>
    <col min="7" max="7" width="12.7109375" style="1446" customWidth="1"/>
    <col min="8" max="8" width="16.7109375" style="1446" customWidth="1"/>
    <col min="9" max="9" width="18.7109375" style="1446" customWidth="1"/>
    <col min="10" max="10" width="10.42578125" style="17" bestFit="1" customWidth="1"/>
    <col min="11" max="16384" width="9.140625" style="17"/>
  </cols>
  <sheetData>
    <row r="1" spans="1:10" ht="54" customHeight="1" x14ac:dyDescent="0.25">
      <c r="A1" s="1543"/>
      <c r="B1" s="1543"/>
      <c r="C1" s="1543"/>
      <c r="D1" s="1543"/>
      <c r="E1" s="1543"/>
      <c r="F1" s="1543"/>
      <c r="G1" s="1544" t="s">
        <v>2721</v>
      </c>
      <c r="H1" s="1544"/>
      <c r="I1" s="1544"/>
    </row>
    <row r="2" spans="1:10" ht="15.75" x14ac:dyDescent="0.25">
      <c r="A2" s="1540" t="s">
        <v>862</v>
      </c>
      <c r="B2" s="1540"/>
      <c r="C2" s="1540"/>
      <c r="D2" s="1540"/>
      <c r="E2" s="1540"/>
      <c r="F2" s="1540"/>
      <c r="G2" s="1540"/>
      <c r="H2" s="1540"/>
      <c r="I2" s="1540"/>
    </row>
    <row r="3" spans="1:10" ht="15.75" x14ac:dyDescent="0.25">
      <c r="A3" s="1540" t="s">
        <v>830</v>
      </c>
      <c r="B3" s="1540"/>
      <c r="C3" s="1540"/>
      <c r="D3" s="1540"/>
      <c r="E3" s="1540"/>
      <c r="F3" s="1540"/>
      <c r="G3" s="1540"/>
      <c r="H3" s="1540"/>
      <c r="I3" s="1540"/>
    </row>
    <row r="4" spans="1:10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</row>
    <row r="5" spans="1:10" ht="30" customHeight="1" thickBot="1" x14ac:dyDescent="0.3">
      <c r="A5" s="1514" t="s">
        <v>486</v>
      </c>
      <c r="B5" s="1541" t="s">
        <v>0</v>
      </c>
      <c r="C5" s="1837" t="s">
        <v>1310</v>
      </c>
      <c r="D5" s="1838"/>
      <c r="E5" s="1837" t="s">
        <v>1311</v>
      </c>
      <c r="F5" s="1838"/>
      <c r="G5" s="1514" t="s">
        <v>1312</v>
      </c>
      <c r="H5" s="1514" t="s">
        <v>4413</v>
      </c>
      <c r="I5" s="1514" t="s">
        <v>4414</v>
      </c>
    </row>
    <row r="6" spans="1:10" ht="30" customHeight="1" thickBot="1" x14ac:dyDescent="0.3">
      <c r="A6" s="1542"/>
      <c r="B6" s="1542"/>
      <c r="C6" s="1445" t="s">
        <v>1313</v>
      </c>
      <c r="D6" s="1445" t="s">
        <v>1314</v>
      </c>
      <c r="E6" s="1445" t="s">
        <v>1313</v>
      </c>
      <c r="F6" s="1445" t="s">
        <v>1314</v>
      </c>
      <c r="G6" s="1515"/>
      <c r="H6" s="1515"/>
      <c r="I6" s="1515"/>
    </row>
    <row r="7" spans="1:10" s="97" customFormat="1" ht="12.75" x14ac:dyDescent="0.25">
      <c r="A7" s="1106"/>
      <c r="B7" s="1839" t="s">
        <v>3458</v>
      </c>
      <c r="C7" s="1839"/>
      <c r="D7" s="1839"/>
      <c r="E7" s="1839"/>
      <c r="F7" s="1839"/>
      <c r="G7" s="1839"/>
      <c r="H7" s="1839"/>
      <c r="I7" s="1840"/>
    </row>
    <row r="8" spans="1:10" s="97" customFormat="1" ht="12.75" x14ac:dyDescent="0.25">
      <c r="A8" s="1103" t="s">
        <v>487</v>
      </c>
      <c r="B8" s="272" t="s">
        <v>2070</v>
      </c>
      <c r="C8" s="267" t="s">
        <v>2071</v>
      </c>
      <c r="D8" s="273"/>
      <c r="E8" s="593"/>
      <c r="F8" s="593"/>
      <c r="G8" s="266">
        <v>132</v>
      </c>
      <c r="H8" s="2"/>
      <c r="I8" s="1104">
        <f t="shared" ref="I8:I16" si="0">G8*ROUND(H8, 2)</f>
        <v>0</v>
      </c>
      <c r="J8" s="423"/>
    </row>
    <row r="9" spans="1:10" s="97" customFormat="1" ht="12.75" x14ac:dyDescent="0.25">
      <c r="A9" s="1150" t="s">
        <v>488</v>
      </c>
      <c r="B9" s="272" t="s">
        <v>2072</v>
      </c>
      <c r="C9" s="46" t="s">
        <v>2071</v>
      </c>
      <c r="D9" s="273"/>
      <c r="E9" s="593"/>
      <c r="F9" s="593"/>
      <c r="G9" s="266">
        <v>4</v>
      </c>
      <c r="H9" s="2"/>
      <c r="I9" s="1105">
        <f t="shared" si="0"/>
        <v>0</v>
      </c>
      <c r="J9" s="423"/>
    </row>
    <row r="10" spans="1:10" s="97" customFormat="1" ht="12.75" x14ac:dyDescent="0.25">
      <c r="A10" s="1150" t="s">
        <v>489</v>
      </c>
      <c r="B10" s="272" t="s">
        <v>2073</v>
      </c>
      <c r="C10" s="46" t="s">
        <v>2071</v>
      </c>
      <c r="D10" s="273"/>
      <c r="E10" s="593"/>
      <c r="F10" s="593"/>
      <c r="G10" s="266">
        <v>8</v>
      </c>
      <c r="H10" s="2"/>
      <c r="I10" s="1105">
        <f t="shared" si="0"/>
        <v>0</v>
      </c>
      <c r="J10" s="423"/>
    </row>
    <row r="11" spans="1:10" s="97" customFormat="1" ht="12.75" x14ac:dyDescent="0.25">
      <c r="A11" s="1150" t="s">
        <v>490</v>
      </c>
      <c r="B11" s="272" t="s">
        <v>2074</v>
      </c>
      <c r="C11" s="46" t="s">
        <v>2071</v>
      </c>
      <c r="D11" s="273"/>
      <c r="E11" s="593"/>
      <c r="F11" s="593"/>
      <c r="G11" s="266">
        <v>31</v>
      </c>
      <c r="H11" s="2"/>
      <c r="I11" s="1105">
        <f t="shared" si="0"/>
        <v>0</v>
      </c>
      <c r="J11" s="423"/>
    </row>
    <row r="12" spans="1:10" s="97" customFormat="1" ht="12.75" x14ac:dyDescent="0.25">
      <c r="A12" s="1150" t="s">
        <v>491</v>
      </c>
      <c r="B12" s="272" t="s">
        <v>2075</v>
      </c>
      <c r="C12" s="46" t="s">
        <v>2071</v>
      </c>
      <c r="D12" s="273"/>
      <c r="E12" s="593"/>
      <c r="F12" s="593"/>
      <c r="G12" s="266">
        <v>1</v>
      </c>
      <c r="H12" s="2"/>
      <c r="I12" s="1105">
        <f t="shared" si="0"/>
        <v>0</v>
      </c>
      <c r="J12" s="423"/>
    </row>
    <row r="13" spans="1:10" s="97" customFormat="1" ht="12.75" x14ac:dyDescent="0.25">
      <c r="A13" s="1150" t="s">
        <v>492</v>
      </c>
      <c r="B13" s="272" t="s">
        <v>2076</v>
      </c>
      <c r="C13" s="46" t="s">
        <v>2071</v>
      </c>
      <c r="D13" s="273"/>
      <c r="E13" s="593"/>
      <c r="F13" s="593"/>
      <c r="G13" s="266">
        <v>1</v>
      </c>
      <c r="H13" s="2"/>
      <c r="I13" s="1105">
        <f t="shared" si="0"/>
        <v>0</v>
      </c>
      <c r="J13" s="423"/>
    </row>
    <row r="14" spans="1:10" s="97" customFormat="1" ht="12.75" x14ac:dyDescent="0.25">
      <c r="A14" s="1150" t="s">
        <v>493</v>
      </c>
      <c r="B14" s="272" t="s">
        <v>2077</v>
      </c>
      <c r="C14" s="46" t="s">
        <v>2071</v>
      </c>
      <c r="D14" s="273"/>
      <c r="E14" s="593"/>
      <c r="F14" s="593"/>
      <c r="G14" s="266">
        <v>1</v>
      </c>
      <c r="H14" s="2"/>
      <c r="I14" s="1105">
        <f t="shared" si="0"/>
        <v>0</v>
      </c>
      <c r="J14" s="423"/>
    </row>
    <row r="15" spans="1:10" s="97" customFormat="1" ht="12.75" x14ac:dyDescent="0.25">
      <c r="A15" s="1150" t="s">
        <v>494</v>
      </c>
      <c r="B15" s="272" t="s">
        <v>2078</v>
      </c>
      <c r="C15" s="46" t="s">
        <v>2071</v>
      </c>
      <c r="D15" s="273"/>
      <c r="E15" s="593"/>
      <c r="F15" s="593"/>
      <c r="G15" s="266">
        <v>1</v>
      </c>
      <c r="H15" s="2"/>
      <c r="I15" s="1105">
        <f t="shared" si="0"/>
        <v>0</v>
      </c>
      <c r="J15" s="423"/>
    </row>
    <row r="16" spans="1:10" s="97" customFormat="1" ht="13.5" thickBot="1" x14ac:dyDescent="0.3">
      <c r="A16" s="1150" t="s">
        <v>495</v>
      </c>
      <c r="B16" s="272" t="s">
        <v>2079</v>
      </c>
      <c r="C16" s="46" t="s">
        <v>2071</v>
      </c>
      <c r="D16" s="273"/>
      <c r="E16" s="593"/>
      <c r="F16" s="593"/>
      <c r="G16" s="266">
        <v>1</v>
      </c>
      <c r="H16" s="2"/>
      <c r="I16" s="1105">
        <f t="shared" si="0"/>
        <v>0</v>
      </c>
      <c r="J16" s="423"/>
    </row>
    <row r="17" spans="1:10" s="97" customFormat="1" ht="12.75" x14ac:dyDescent="0.25">
      <c r="A17" s="1106"/>
      <c r="B17" s="1844" t="s">
        <v>2080</v>
      </c>
      <c r="C17" s="1845"/>
      <c r="D17" s="1845"/>
      <c r="E17" s="1845"/>
      <c r="F17" s="1845"/>
      <c r="G17" s="1845"/>
      <c r="H17" s="1845"/>
      <c r="I17" s="1846"/>
      <c r="J17" s="423"/>
    </row>
    <row r="18" spans="1:10" s="97" customFormat="1" ht="12.75" x14ac:dyDescent="0.25">
      <c r="A18" s="862" t="s">
        <v>496</v>
      </c>
      <c r="B18" s="309" t="s">
        <v>2010</v>
      </c>
      <c r="C18" s="309"/>
      <c r="D18" s="309" t="s">
        <v>2081</v>
      </c>
      <c r="E18" s="602"/>
      <c r="F18" s="602"/>
      <c r="G18" s="266">
        <v>156</v>
      </c>
      <c r="H18" s="2"/>
      <c r="I18" s="1104">
        <f>G18*ROUND(H18, 2)</f>
        <v>0</v>
      </c>
      <c r="J18" s="423"/>
    </row>
    <row r="19" spans="1:10" s="97" customFormat="1" ht="12.75" x14ac:dyDescent="0.25">
      <c r="A19" s="862" t="s">
        <v>497</v>
      </c>
      <c r="B19" s="309" t="s">
        <v>2012</v>
      </c>
      <c r="C19" s="309"/>
      <c r="D19" s="309" t="s">
        <v>2013</v>
      </c>
      <c r="E19" s="602"/>
      <c r="F19" s="602"/>
      <c r="G19" s="266">
        <v>68</v>
      </c>
      <c r="H19" s="2"/>
      <c r="I19" s="1104">
        <f>G19*ROUND(H19, 2)</f>
        <v>0</v>
      </c>
      <c r="J19" s="423"/>
    </row>
    <row r="20" spans="1:10" s="97" customFormat="1" ht="12.75" x14ac:dyDescent="0.25">
      <c r="A20" s="892" t="s">
        <v>498</v>
      </c>
      <c r="B20" s="309" t="s">
        <v>2036</v>
      </c>
      <c r="C20" s="309"/>
      <c r="D20" s="309" t="s">
        <v>2037</v>
      </c>
      <c r="E20" s="602"/>
      <c r="F20" s="602"/>
      <c r="G20" s="266">
        <v>20</v>
      </c>
      <c r="H20" s="2"/>
      <c r="I20" s="1105">
        <f>G20*ROUND(H20, 2)</f>
        <v>0</v>
      </c>
      <c r="J20" s="423"/>
    </row>
    <row r="21" spans="1:10" s="97" customFormat="1" ht="26.25" thickBot="1" x14ac:dyDescent="0.3">
      <c r="A21" s="892" t="s">
        <v>499</v>
      </c>
      <c r="B21" s="309" t="s">
        <v>3481</v>
      </c>
      <c r="C21" s="309"/>
      <c r="D21" s="309" t="s">
        <v>3482</v>
      </c>
      <c r="E21" s="602"/>
      <c r="F21" s="602"/>
      <c r="G21" s="266">
        <v>2</v>
      </c>
      <c r="H21" s="2"/>
      <c r="I21" s="1105">
        <f>G21*ROUND(H21, 2)</f>
        <v>0</v>
      </c>
      <c r="J21" s="423"/>
    </row>
    <row r="22" spans="1:10" s="97" customFormat="1" ht="12.75" x14ac:dyDescent="0.25">
      <c r="A22" s="1106"/>
      <c r="B22" s="1844" t="s">
        <v>2082</v>
      </c>
      <c r="C22" s="1845"/>
      <c r="D22" s="1845"/>
      <c r="E22" s="1845"/>
      <c r="F22" s="1845"/>
      <c r="G22" s="1845"/>
      <c r="H22" s="1845"/>
      <c r="I22" s="1846"/>
      <c r="J22" s="423"/>
    </row>
    <row r="23" spans="1:10" s="97" customFormat="1" ht="25.5" x14ac:dyDescent="0.25">
      <c r="A23" s="892" t="s">
        <v>500</v>
      </c>
      <c r="B23" s="46" t="s">
        <v>2083</v>
      </c>
      <c r="C23" s="267" t="s">
        <v>1554</v>
      </c>
      <c r="D23" s="46" t="s">
        <v>2084</v>
      </c>
      <c r="E23" s="588"/>
      <c r="F23" s="588"/>
      <c r="G23" s="266">
        <v>1</v>
      </c>
      <c r="H23" s="2"/>
      <c r="I23" s="1105">
        <f t="shared" ref="I23:I29" si="1">G23*ROUND(H23, 2)</f>
        <v>0</v>
      </c>
      <c r="J23" s="423"/>
    </row>
    <row r="24" spans="1:10" s="97" customFormat="1" ht="25.5" x14ac:dyDescent="0.25">
      <c r="A24" s="892" t="s">
        <v>501</v>
      </c>
      <c r="B24" s="46" t="s">
        <v>2085</v>
      </c>
      <c r="C24" s="267" t="s">
        <v>1554</v>
      </c>
      <c r="D24" s="46" t="s">
        <v>2086</v>
      </c>
      <c r="E24" s="588"/>
      <c r="F24" s="588"/>
      <c r="G24" s="266">
        <v>1</v>
      </c>
      <c r="H24" s="2"/>
      <c r="I24" s="1105">
        <f t="shared" si="1"/>
        <v>0</v>
      </c>
      <c r="J24" s="423"/>
    </row>
    <row r="25" spans="1:10" s="97" customFormat="1" ht="25.5" x14ac:dyDescent="0.25">
      <c r="A25" s="892" t="s">
        <v>502</v>
      </c>
      <c r="B25" s="46" t="s">
        <v>2087</v>
      </c>
      <c r="C25" s="267" t="s">
        <v>1554</v>
      </c>
      <c r="D25" s="46" t="s">
        <v>2088</v>
      </c>
      <c r="E25" s="588"/>
      <c r="F25" s="588"/>
      <c r="G25" s="266">
        <v>1</v>
      </c>
      <c r="H25" s="2"/>
      <c r="I25" s="1105">
        <f t="shared" si="1"/>
        <v>0</v>
      </c>
      <c r="J25" s="423"/>
    </row>
    <row r="26" spans="1:10" s="97" customFormat="1" ht="25.5" x14ac:dyDescent="0.25">
      <c r="A26" s="892" t="s">
        <v>503</v>
      </c>
      <c r="B26" s="46" t="s">
        <v>2089</v>
      </c>
      <c r="C26" s="267" t="s">
        <v>2090</v>
      </c>
      <c r="D26" s="46" t="s">
        <v>2091</v>
      </c>
      <c r="E26" s="588"/>
      <c r="F26" s="588"/>
      <c r="G26" s="266">
        <v>1</v>
      </c>
      <c r="H26" s="2"/>
      <c r="I26" s="1105">
        <f t="shared" si="1"/>
        <v>0</v>
      </c>
      <c r="J26" s="423"/>
    </row>
    <row r="27" spans="1:10" s="97" customFormat="1" ht="12.75" x14ac:dyDescent="0.25">
      <c r="A27" s="892" t="s">
        <v>504</v>
      </c>
      <c r="B27" s="46" t="s">
        <v>2092</v>
      </c>
      <c r="C27" s="267" t="s">
        <v>2090</v>
      </c>
      <c r="D27" s="46" t="s">
        <v>2093</v>
      </c>
      <c r="E27" s="588"/>
      <c r="F27" s="588"/>
      <c r="G27" s="266">
        <v>1</v>
      </c>
      <c r="H27" s="2"/>
      <c r="I27" s="1105">
        <f t="shared" si="1"/>
        <v>0</v>
      </c>
      <c r="J27" s="423"/>
    </row>
    <row r="28" spans="1:10" s="97" customFormat="1" ht="25.5" x14ac:dyDescent="0.25">
      <c r="A28" s="892" t="s">
        <v>505</v>
      </c>
      <c r="B28" s="46" t="s">
        <v>2094</v>
      </c>
      <c r="C28" s="267" t="s">
        <v>2090</v>
      </c>
      <c r="D28" s="46" t="s">
        <v>2095</v>
      </c>
      <c r="E28" s="588"/>
      <c r="F28" s="588"/>
      <c r="G28" s="266">
        <v>1</v>
      </c>
      <c r="H28" s="2"/>
      <c r="I28" s="1105">
        <f t="shared" si="1"/>
        <v>0</v>
      </c>
      <c r="J28" s="423"/>
    </row>
    <row r="29" spans="1:10" s="97" customFormat="1" ht="13.5" thickBot="1" x14ac:dyDescent="0.3">
      <c r="A29" s="892" t="s">
        <v>506</v>
      </c>
      <c r="B29" s="46" t="s">
        <v>1556</v>
      </c>
      <c r="C29" s="267" t="s">
        <v>1557</v>
      </c>
      <c r="D29" s="46" t="s">
        <v>1558</v>
      </c>
      <c r="E29" s="588"/>
      <c r="F29" s="588"/>
      <c r="G29" s="266">
        <v>1</v>
      </c>
      <c r="H29" s="2"/>
      <c r="I29" s="1105">
        <f t="shared" si="1"/>
        <v>0</v>
      </c>
      <c r="J29" s="423"/>
    </row>
    <row r="30" spans="1:10" s="97" customFormat="1" ht="12.75" x14ac:dyDescent="0.25">
      <c r="A30" s="1106"/>
      <c r="B30" s="1844" t="s">
        <v>1941</v>
      </c>
      <c r="C30" s="1845"/>
      <c r="D30" s="1845"/>
      <c r="E30" s="1845"/>
      <c r="F30" s="1845"/>
      <c r="G30" s="1845"/>
      <c r="H30" s="1845"/>
      <c r="I30" s="1846"/>
      <c r="J30" s="423"/>
    </row>
    <row r="31" spans="1:10" s="97" customFormat="1" ht="12.75" x14ac:dyDescent="0.25">
      <c r="A31" s="892" t="s">
        <v>507</v>
      </c>
      <c r="B31" s="46" t="s">
        <v>2096</v>
      </c>
      <c r="C31" s="267" t="s">
        <v>1981</v>
      </c>
      <c r="D31" s="46" t="s">
        <v>2097</v>
      </c>
      <c r="E31" s="588"/>
      <c r="F31" s="588"/>
      <c r="G31" s="266">
        <v>1</v>
      </c>
      <c r="H31" s="2"/>
      <c r="I31" s="1105">
        <f t="shared" ref="I31:I63" si="2">G31*ROUND(H31, 2)</f>
        <v>0</v>
      </c>
      <c r="J31" s="423"/>
    </row>
    <row r="32" spans="1:10" s="97" customFormat="1" ht="12.75" x14ac:dyDescent="0.25">
      <c r="A32" s="892" t="s">
        <v>508</v>
      </c>
      <c r="B32" s="46" t="s">
        <v>2098</v>
      </c>
      <c r="C32" s="267" t="s">
        <v>1981</v>
      </c>
      <c r="D32" s="46" t="s">
        <v>2099</v>
      </c>
      <c r="E32" s="588"/>
      <c r="F32" s="588"/>
      <c r="G32" s="266">
        <v>1</v>
      </c>
      <c r="H32" s="2"/>
      <c r="I32" s="1105">
        <f t="shared" si="2"/>
        <v>0</v>
      </c>
      <c r="J32" s="423"/>
    </row>
    <row r="33" spans="1:10" s="97" customFormat="1" ht="12.75" x14ac:dyDescent="0.25">
      <c r="A33" s="892" t="s">
        <v>509</v>
      </c>
      <c r="B33" s="46" t="s">
        <v>2100</v>
      </c>
      <c r="C33" s="267" t="s">
        <v>1981</v>
      </c>
      <c r="D33" s="46" t="s">
        <v>2101</v>
      </c>
      <c r="E33" s="588"/>
      <c r="F33" s="588"/>
      <c r="G33" s="266">
        <v>1</v>
      </c>
      <c r="H33" s="2"/>
      <c r="I33" s="1105">
        <f t="shared" si="2"/>
        <v>0</v>
      </c>
      <c r="J33" s="423"/>
    </row>
    <row r="34" spans="1:10" s="97" customFormat="1" ht="12.75" x14ac:dyDescent="0.25">
      <c r="A34" s="892" t="s">
        <v>510</v>
      </c>
      <c r="B34" s="46" t="s">
        <v>2102</v>
      </c>
      <c r="C34" s="267" t="s">
        <v>1981</v>
      </c>
      <c r="D34" s="46" t="s">
        <v>2103</v>
      </c>
      <c r="E34" s="588"/>
      <c r="F34" s="588"/>
      <c r="G34" s="266">
        <v>1</v>
      </c>
      <c r="H34" s="2"/>
      <c r="I34" s="1105">
        <f t="shared" si="2"/>
        <v>0</v>
      </c>
      <c r="J34" s="423"/>
    </row>
    <row r="35" spans="1:10" s="97" customFormat="1" ht="12.75" x14ac:dyDescent="0.25">
      <c r="A35" s="892" t="s">
        <v>511</v>
      </c>
      <c r="B35" s="46" t="s">
        <v>2104</v>
      </c>
      <c r="C35" s="267" t="s">
        <v>1981</v>
      </c>
      <c r="D35" s="46" t="s">
        <v>2105</v>
      </c>
      <c r="E35" s="588"/>
      <c r="F35" s="588"/>
      <c r="G35" s="266">
        <v>1</v>
      </c>
      <c r="H35" s="2"/>
      <c r="I35" s="1105">
        <f t="shared" si="2"/>
        <v>0</v>
      </c>
      <c r="J35" s="423"/>
    </row>
    <row r="36" spans="1:10" s="97" customFormat="1" ht="12.75" x14ac:dyDescent="0.25">
      <c r="A36" s="892" t="s">
        <v>512</v>
      </c>
      <c r="B36" s="46" t="s">
        <v>2106</v>
      </c>
      <c r="C36" s="267" t="s">
        <v>1981</v>
      </c>
      <c r="D36" s="46" t="s">
        <v>2107</v>
      </c>
      <c r="E36" s="588"/>
      <c r="F36" s="588"/>
      <c r="G36" s="266">
        <v>1</v>
      </c>
      <c r="H36" s="2"/>
      <c r="I36" s="1105">
        <f t="shared" si="2"/>
        <v>0</v>
      </c>
      <c r="J36" s="423"/>
    </row>
    <row r="37" spans="1:10" s="97" customFormat="1" ht="12.75" x14ac:dyDescent="0.25">
      <c r="A37" s="892" t="s">
        <v>513</v>
      </c>
      <c r="B37" s="46" t="s">
        <v>2108</v>
      </c>
      <c r="C37" s="267" t="s">
        <v>1981</v>
      </c>
      <c r="D37" s="46" t="s">
        <v>2109</v>
      </c>
      <c r="E37" s="588"/>
      <c r="F37" s="588"/>
      <c r="G37" s="266">
        <v>1</v>
      </c>
      <c r="H37" s="2"/>
      <c r="I37" s="1105">
        <f t="shared" si="2"/>
        <v>0</v>
      </c>
      <c r="J37" s="423"/>
    </row>
    <row r="38" spans="1:10" s="97" customFormat="1" ht="12.75" x14ac:dyDescent="0.25">
      <c r="A38" s="892" t="s">
        <v>514</v>
      </c>
      <c r="B38" s="46" t="s">
        <v>2110</v>
      </c>
      <c r="C38" s="267" t="s">
        <v>1981</v>
      </c>
      <c r="D38" s="46" t="s">
        <v>2111</v>
      </c>
      <c r="E38" s="588"/>
      <c r="F38" s="588"/>
      <c r="G38" s="266">
        <v>1</v>
      </c>
      <c r="H38" s="2"/>
      <c r="I38" s="1105">
        <f t="shared" si="2"/>
        <v>0</v>
      </c>
      <c r="J38" s="423"/>
    </row>
    <row r="39" spans="1:10" s="97" customFormat="1" ht="13.5" thickBot="1" x14ac:dyDescent="0.3">
      <c r="A39" s="892" t="s">
        <v>515</v>
      </c>
      <c r="B39" s="90" t="s">
        <v>2112</v>
      </c>
      <c r="C39" s="269" t="s">
        <v>1981</v>
      </c>
      <c r="D39" s="90" t="s">
        <v>2113</v>
      </c>
      <c r="E39" s="596"/>
      <c r="F39" s="596"/>
      <c r="G39" s="271">
        <v>1</v>
      </c>
      <c r="H39" s="2"/>
      <c r="I39" s="1105">
        <f t="shared" si="2"/>
        <v>0</v>
      </c>
      <c r="J39" s="423"/>
    </row>
    <row r="40" spans="1:10" s="97" customFormat="1" ht="12.75" x14ac:dyDescent="0.25">
      <c r="A40" s="1106"/>
      <c r="B40" s="1844" t="s">
        <v>406</v>
      </c>
      <c r="C40" s="1845"/>
      <c r="D40" s="1845"/>
      <c r="E40" s="1845"/>
      <c r="F40" s="1845"/>
      <c r="G40" s="1845"/>
      <c r="H40" s="1845"/>
      <c r="I40" s="1846"/>
      <c r="J40" s="423"/>
    </row>
    <row r="41" spans="1:10" s="97" customFormat="1" ht="12.75" x14ac:dyDescent="0.25">
      <c r="A41" s="862" t="s">
        <v>516</v>
      </c>
      <c r="B41" s="46" t="s">
        <v>2136</v>
      </c>
      <c r="C41" s="273" t="s">
        <v>2137</v>
      </c>
      <c r="D41" s="27" t="s">
        <v>2138</v>
      </c>
      <c r="E41" s="588"/>
      <c r="F41" s="588"/>
      <c r="G41" s="266">
        <v>1</v>
      </c>
      <c r="H41" s="2"/>
      <c r="I41" s="1104">
        <f>G41*ROUND(H41, 2)</f>
        <v>0</v>
      </c>
      <c r="J41" s="423"/>
    </row>
    <row r="42" spans="1:10" s="97" customFormat="1" ht="12.75" x14ac:dyDescent="0.25">
      <c r="A42" s="862" t="s">
        <v>517</v>
      </c>
      <c r="B42" s="317" t="s">
        <v>2114</v>
      </c>
      <c r="C42" s="326" t="s">
        <v>2135</v>
      </c>
      <c r="D42" s="326"/>
      <c r="E42" s="737"/>
      <c r="F42" s="737"/>
      <c r="G42" s="276">
        <v>1</v>
      </c>
      <c r="H42" s="2"/>
      <c r="I42" s="1104">
        <f t="shared" si="2"/>
        <v>0</v>
      </c>
      <c r="J42" s="423"/>
    </row>
    <row r="43" spans="1:10" s="97" customFormat="1" ht="12.75" x14ac:dyDescent="0.25">
      <c r="A43" s="862" t="s">
        <v>518</v>
      </c>
      <c r="B43" s="317" t="s">
        <v>2115</v>
      </c>
      <c r="C43" s="326" t="s">
        <v>2135</v>
      </c>
      <c r="D43" s="326">
        <v>1504139</v>
      </c>
      <c r="E43" s="737"/>
      <c r="F43" s="737"/>
      <c r="G43" s="276">
        <v>1</v>
      </c>
      <c r="H43" s="2"/>
      <c r="I43" s="1104">
        <f t="shared" si="2"/>
        <v>0</v>
      </c>
      <c r="J43" s="423"/>
    </row>
    <row r="44" spans="1:10" s="97" customFormat="1" ht="12.75" x14ac:dyDescent="0.25">
      <c r="A44" s="862" t="s">
        <v>519</v>
      </c>
      <c r="B44" s="317" t="s">
        <v>2116</v>
      </c>
      <c r="C44" s="326" t="s">
        <v>2135</v>
      </c>
      <c r="D44" s="326"/>
      <c r="E44" s="737"/>
      <c r="F44" s="737"/>
      <c r="G44" s="276">
        <v>1</v>
      </c>
      <c r="H44" s="2"/>
      <c r="I44" s="1104">
        <f t="shared" si="2"/>
        <v>0</v>
      </c>
      <c r="J44" s="423"/>
    </row>
    <row r="45" spans="1:10" s="97" customFormat="1" ht="12.75" x14ac:dyDescent="0.25">
      <c r="A45" s="862" t="s">
        <v>520</v>
      </c>
      <c r="B45" s="274" t="s">
        <v>2117</v>
      </c>
      <c r="C45" s="326" t="s">
        <v>2135</v>
      </c>
      <c r="D45" s="327"/>
      <c r="E45" s="735"/>
      <c r="F45" s="735"/>
      <c r="G45" s="276">
        <v>1</v>
      </c>
      <c r="H45" s="2"/>
      <c r="I45" s="1104">
        <f t="shared" si="2"/>
        <v>0</v>
      </c>
      <c r="J45" s="423"/>
    </row>
    <row r="46" spans="1:10" s="97" customFormat="1" ht="12.75" x14ac:dyDescent="0.25">
      <c r="A46" s="862" t="s">
        <v>521</v>
      </c>
      <c r="B46" s="274" t="s">
        <v>2118</v>
      </c>
      <c r="C46" s="326" t="s">
        <v>2135</v>
      </c>
      <c r="D46" s="327">
        <v>2904309</v>
      </c>
      <c r="E46" s="735"/>
      <c r="F46" s="735"/>
      <c r="G46" s="276">
        <v>1</v>
      </c>
      <c r="H46" s="2"/>
      <c r="I46" s="1104">
        <f t="shared" si="2"/>
        <v>0</v>
      </c>
      <c r="J46" s="423"/>
    </row>
    <row r="47" spans="1:10" s="97" customFormat="1" ht="12.75" x14ac:dyDescent="0.25">
      <c r="A47" s="862" t="s">
        <v>522</v>
      </c>
      <c r="B47" s="274" t="s">
        <v>2119</v>
      </c>
      <c r="C47" s="326" t="s">
        <v>2135</v>
      </c>
      <c r="D47" s="327"/>
      <c r="E47" s="735"/>
      <c r="F47" s="735"/>
      <c r="G47" s="276">
        <v>1</v>
      </c>
      <c r="H47" s="2"/>
      <c r="I47" s="1104">
        <f t="shared" si="2"/>
        <v>0</v>
      </c>
      <c r="J47" s="423"/>
    </row>
    <row r="48" spans="1:10" s="97" customFormat="1" ht="12.75" x14ac:dyDescent="0.25">
      <c r="A48" s="862" t="s">
        <v>523</v>
      </c>
      <c r="B48" s="274" t="s">
        <v>2120</v>
      </c>
      <c r="C48" s="326" t="s">
        <v>2135</v>
      </c>
      <c r="D48" s="327"/>
      <c r="E48" s="735"/>
      <c r="F48" s="735"/>
      <c r="G48" s="276">
        <v>1</v>
      </c>
      <c r="H48" s="2"/>
      <c r="I48" s="1104">
        <f t="shared" si="2"/>
        <v>0</v>
      </c>
      <c r="J48" s="423"/>
    </row>
    <row r="49" spans="1:10" s="97" customFormat="1" ht="12.75" x14ac:dyDescent="0.25">
      <c r="A49" s="862" t="s">
        <v>524</v>
      </c>
      <c r="B49" s="274" t="s">
        <v>2121</v>
      </c>
      <c r="C49" s="326" t="s">
        <v>2135</v>
      </c>
      <c r="D49" s="327"/>
      <c r="E49" s="735"/>
      <c r="F49" s="735"/>
      <c r="G49" s="276">
        <v>1</v>
      </c>
      <c r="H49" s="2"/>
      <c r="I49" s="1104">
        <f t="shared" si="2"/>
        <v>0</v>
      </c>
      <c r="J49" s="423"/>
    </row>
    <row r="50" spans="1:10" s="97" customFormat="1" ht="12.75" x14ac:dyDescent="0.25">
      <c r="A50" s="862" t="s">
        <v>525</v>
      </c>
      <c r="B50" s="274" t="s">
        <v>2122</v>
      </c>
      <c r="C50" s="326" t="s">
        <v>2135</v>
      </c>
      <c r="D50" s="327"/>
      <c r="E50" s="735"/>
      <c r="F50" s="735"/>
      <c r="G50" s="276">
        <v>1</v>
      </c>
      <c r="H50" s="2"/>
      <c r="I50" s="1104">
        <f t="shared" si="2"/>
        <v>0</v>
      </c>
      <c r="J50" s="423"/>
    </row>
    <row r="51" spans="1:10" s="97" customFormat="1" ht="12.75" x14ac:dyDescent="0.25">
      <c r="A51" s="862" t="s">
        <v>526</v>
      </c>
      <c r="B51" s="274" t="s">
        <v>2123</v>
      </c>
      <c r="C51" s="326" t="s">
        <v>2135</v>
      </c>
      <c r="D51" s="327"/>
      <c r="E51" s="735"/>
      <c r="F51" s="735"/>
      <c r="G51" s="276">
        <v>1</v>
      </c>
      <c r="H51" s="2"/>
      <c r="I51" s="1104">
        <f t="shared" si="2"/>
        <v>0</v>
      </c>
      <c r="J51" s="423"/>
    </row>
    <row r="52" spans="1:10" s="97" customFormat="1" ht="12.75" x14ac:dyDescent="0.25">
      <c r="A52" s="862" t="s">
        <v>527</v>
      </c>
      <c r="B52" s="274" t="s">
        <v>2124</v>
      </c>
      <c r="C52" s="326" t="s">
        <v>2135</v>
      </c>
      <c r="D52" s="327"/>
      <c r="E52" s="735"/>
      <c r="F52" s="735"/>
      <c r="G52" s="276">
        <v>1</v>
      </c>
      <c r="H52" s="2"/>
      <c r="I52" s="1104">
        <f t="shared" si="2"/>
        <v>0</v>
      </c>
      <c r="J52" s="423"/>
    </row>
    <row r="53" spans="1:10" s="97" customFormat="1" ht="12.75" x14ac:dyDescent="0.25">
      <c r="A53" s="862" t="s">
        <v>528</v>
      </c>
      <c r="B53" s="274" t="s">
        <v>2125</v>
      </c>
      <c r="C53" s="326" t="s">
        <v>2135</v>
      </c>
      <c r="D53" s="327"/>
      <c r="E53" s="735"/>
      <c r="F53" s="735"/>
      <c r="G53" s="276">
        <v>1</v>
      </c>
      <c r="H53" s="2"/>
      <c r="I53" s="1104">
        <f t="shared" si="2"/>
        <v>0</v>
      </c>
      <c r="J53" s="423"/>
    </row>
    <row r="54" spans="1:10" s="97" customFormat="1" ht="12.75" x14ac:dyDescent="0.25">
      <c r="A54" s="862" t="s">
        <v>529</v>
      </c>
      <c r="B54" s="274" t="s">
        <v>2126</v>
      </c>
      <c r="C54" s="326" t="s">
        <v>2135</v>
      </c>
      <c r="D54" s="327"/>
      <c r="E54" s="735"/>
      <c r="F54" s="735"/>
      <c r="G54" s="276">
        <v>1</v>
      </c>
      <c r="H54" s="2"/>
      <c r="I54" s="1104">
        <f t="shared" si="2"/>
        <v>0</v>
      </c>
      <c r="J54" s="423"/>
    </row>
    <row r="55" spans="1:10" s="97" customFormat="1" ht="12.75" x14ac:dyDescent="0.25">
      <c r="A55" s="862" t="s">
        <v>530</v>
      </c>
      <c r="B55" s="274" t="s">
        <v>2127</v>
      </c>
      <c r="C55" s="326" t="s">
        <v>2135</v>
      </c>
      <c r="D55" s="327"/>
      <c r="E55" s="735"/>
      <c r="F55" s="735"/>
      <c r="G55" s="276">
        <v>1</v>
      </c>
      <c r="H55" s="2"/>
      <c r="I55" s="1104">
        <f t="shared" si="2"/>
        <v>0</v>
      </c>
      <c r="J55" s="423"/>
    </row>
    <row r="56" spans="1:10" s="97" customFormat="1" ht="12.75" x14ac:dyDescent="0.25">
      <c r="A56" s="862" t="s">
        <v>531</v>
      </c>
      <c r="B56" s="274" t="s">
        <v>2128</v>
      </c>
      <c r="C56" s="326" t="s">
        <v>2135</v>
      </c>
      <c r="D56" s="327"/>
      <c r="E56" s="735"/>
      <c r="F56" s="735"/>
      <c r="G56" s="276">
        <v>1</v>
      </c>
      <c r="H56" s="2"/>
      <c r="I56" s="1104">
        <f t="shared" si="2"/>
        <v>0</v>
      </c>
      <c r="J56" s="423"/>
    </row>
    <row r="57" spans="1:10" s="97" customFormat="1" ht="12.75" x14ac:dyDescent="0.25">
      <c r="A57" s="862" t="s">
        <v>532</v>
      </c>
      <c r="B57" s="274" t="s">
        <v>2129</v>
      </c>
      <c r="C57" s="326" t="s">
        <v>2135</v>
      </c>
      <c r="D57" s="327"/>
      <c r="E57" s="735"/>
      <c r="F57" s="735"/>
      <c r="G57" s="276">
        <v>1</v>
      </c>
      <c r="H57" s="2"/>
      <c r="I57" s="1104">
        <f t="shared" si="2"/>
        <v>0</v>
      </c>
      <c r="J57" s="423"/>
    </row>
    <row r="58" spans="1:10" s="97" customFormat="1" ht="12.75" x14ac:dyDescent="0.25">
      <c r="A58" s="862" t="s">
        <v>533</v>
      </c>
      <c r="B58" s="274" t="s">
        <v>2130</v>
      </c>
      <c r="C58" s="326" t="s">
        <v>2135</v>
      </c>
      <c r="D58" s="327"/>
      <c r="E58" s="735"/>
      <c r="F58" s="735"/>
      <c r="G58" s="276">
        <v>1</v>
      </c>
      <c r="H58" s="2"/>
      <c r="I58" s="1104">
        <f t="shared" si="2"/>
        <v>0</v>
      </c>
      <c r="J58" s="423"/>
    </row>
    <row r="59" spans="1:10" s="97" customFormat="1" ht="12.75" x14ac:dyDescent="0.25">
      <c r="A59" s="862" t="s">
        <v>534</v>
      </c>
      <c r="B59" s="274" t="s">
        <v>2131</v>
      </c>
      <c r="C59" s="326" t="s">
        <v>2135</v>
      </c>
      <c r="D59" s="327"/>
      <c r="E59" s="735"/>
      <c r="F59" s="735"/>
      <c r="G59" s="276">
        <v>1</v>
      </c>
      <c r="H59" s="2"/>
      <c r="I59" s="1104">
        <f t="shared" si="2"/>
        <v>0</v>
      </c>
      <c r="J59" s="423"/>
    </row>
    <row r="60" spans="1:10" s="97" customFormat="1" ht="12.75" x14ac:dyDescent="0.25">
      <c r="A60" s="862" t="s">
        <v>535</v>
      </c>
      <c r="B60" s="274" t="s">
        <v>2132</v>
      </c>
      <c r="C60" s="326" t="s">
        <v>2135</v>
      </c>
      <c r="D60" s="327"/>
      <c r="E60" s="735"/>
      <c r="F60" s="735"/>
      <c r="G60" s="276">
        <v>1</v>
      </c>
      <c r="H60" s="2"/>
      <c r="I60" s="1104">
        <f t="shared" si="2"/>
        <v>0</v>
      </c>
      <c r="J60" s="423"/>
    </row>
    <row r="61" spans="1:10" s="97" customFormat="1" ht="12.75" x14ac:dyDescent="0.25">
      <c r="A61" s="862" t="s">
        <v>536</v>
      </c>
      <c r="B61" s="274" t="s">
        <v>2133</v>
      </c>
      <c r="C61" s="326" t="s">
        <v>2135</v>
      </c>
      <c r="D61" s="327"/>
      <c r="E61" s="735"/>
      <c r="F61" s="735"/>
      <c r="G61" s="276">
        <v>1</v>
      </c>
      <c r="H61" s="2"/>
      <c r="I61" s="1104">
        <f t="shared" si="2"/>
        <v>0</v>
      </c>
      <c r="J61" s="423"/>
    </row>
    <row r="62" spans="1:10" s="97" customFormat="1" ht="12.75" x14ac:dyDescent="0.25">
      <c r="A62" s="862" t="s">
        <v>537</v>
      </c>
      <c r="B62" s="274" t="s">
        <v>2134</v>
      </c>
      <c r="C62" s="305" t="s">
        <v>2135</v>
      </c>
      <c r="D62" s="327"/>
      <c r="E62" s="735"/>
      <c r="F62" s="735"/>
      <c r="G62" s="276">
        <v>1</v>
      </c>
      <c r="H62" s="2"/>
      <c r="I62" s="1104">
        <f t="shared" si="2"/>
        <v>0</v>
      </c>
      <c r="J62" s="423"/>
    </row>
    <row r="63" spans="1:10" s="97" customFormat="1" ht="12.75" x14ac:dyDescent="0.25">
      <c r="A63" s="862" t="s">
        <v>538</v>
      </c>
      <c r="B63" s="90" t="s">
        <v>2139</v>
      </c>
      <c r="C63" s="303" t="s">
        <v>2135</v>
      </c>
      <c r="D63" s="57"/>
      <c r="E63" s="596"/>
      <c r="F63" s="596"/>
      <c r="G63" s="271">
        <v>1</v>
      </c>
      <c r="H63" s="2"/>
      <c r="I63" s="1105">
        <f t="shared" si="2"/>
        <v>0</v>
      </c>
      <c r="J63" s="423"/>
    </row>
    <row r="64" spans="1:10" s="97" customFormat="1" ht="12.75" x14ac:dyDescent="0.25">
      <c r="A64" s="862" t="s">
        <v>539</v>
      </c>
      <c r="B64" s="274" t="s">
        <v>3462</v>
      </c>
      <c r="C64" s="326" t="s">
        <v>2135</v>
      </c>
      <c r="D64" s="327" t="s">
        <v>3465</v>
      </c>
      <c r="E64" s="735"/>
      <c r="F64" s="735"/>
      <c r="G64" s="276">
        <v>66</v>
      </c>
      <c r="H64" s="2"/>
      <c r="I64" s="1104">
        <f t="shared" ref="I64:I66" si="3">G64*ROUND(H64, 2)</f>
        <v>0</v>
      </c>
      <c r="J64" s="423"/>
    </row>
    <row r="65" spans="1:10" s="97" customFormat="1" ht="12.75" x14ac:dyDescent="0.25">
      <c r="A65" s="862" t="s">
        <v>540</v>
      </c>
      <c r="B65" s="274" t="s">
        <v>3463</v>
      </c>
      <c r="C65" s="305" t="s">
        <v>2135</v>
      </c>
      <c r="D65" s="327"/>
      <c r="E65" s="735"/>
      <c r="F65" s="735"/>
      <c r="G65" s="276">
        <v>6</v>
      </c>
      <c r="H65" s="2"/>
      <c r="I65" s="1104">
        <f t="shared" si="3"/>
        <v>0</v>
      </c>
      <c r="J65" s="423"/>
    </row>
    <row r="66" spans="1:10" s="97" customFormat="1" ht="13.5" thickBot="1" x14ac:dyDescent="0.3">
      <c r="A66" s="892" t="s">
        <v>541</v>
      </c>
      <c r="B66" s="90" t="s">
        <v>3464</v>
      </c>
      <c r="C66" s="303" t="s">
        <v>2135</v>
      </c>
      <c r="D66" s="57"/>
      <c r="E66" s="596"/>
      <c r="F66" s="596"/>
      <c r="G66" s="271">
        <v>12</v>
      </c>
      <c r="H66" s="2"/>
      <c r="I66" s="1105">
        <f t="shared" si="3"/>
        <v>0</v>
      </c>
      <c r="J66" s="423"/>
    </row>
    <row r="67" spans="1:10" s="97" customFormat="1" ht="12.75" x14ac:dyDescent="0.25">
      <c r="A67" s="1106"/>
      <c r="B67" s="1863" t="s">
        <v>2590</v>
      </c>
      <c r="C67" s="1863"/>
      <c r="D67" s="1863"/>
      <c r="E67" s="1863"/>
      <c r="F67" s="1863"/>
      <c r="G67" s="1863"/>
      <c r="H67" s="1863"/>
      <c r="I67" s="1864"/>
      <c r="J67" s="423"/>
    </row>
    <row r="68" spans="1:10" s="97" customFormat="1" ht="39" thickBot="1" x14ac:dyDescent="0.3">
      <c r="A68" s="867" t="s">
        <v>542</v>
      </c>
      <c r="B68" s="485" t="s">
        <v>3461</v>
      </c>
      <c r="C68" s="1114" t="s">
        <v>3459</v>
      </c>
      <c r="D68" s="400" t="s">
        <v>3460</v>
      </c>
      <c r="E68" s="597"/>
      <c r="F68" s="597"/>
      <c r="G68" s="486">
        <v>1</v>
      </c>
      <c r="H68" s="911"/>
      <c r="I68" s="1117">
        <f>G68*ROUND(H68, 2)</f>
        <v>0</v>
      </c>
      <c r="J68" s="423"/>
    </row>
    <row r="69" spans="1:10" s="97" customFormat="1" ht="13.5" thickBot="1" x14ac:dyDescent="0.3">
      <c r="A69" s="325"/>
      <c r="G69" s="325"/>
      <c r="H69" s="807" t="s">
        <v>76</v>
      </c>
      <c r="I69" s="808">
        <f>SUM(I8:I16,I18:I21,I23:I29,I31:I39,I41:I66,I68)</f>
        <v>0</v>
      </c>
      <c r="J69" s="423"/>
    </row>
    <row r="71" spans="1:10" ht="75" customHeight="1" x14ac:dyDescent="0.25">
      <c r="A71" s="1835" t="s">
        <v>1328</v>
      </c>
      <c r="B71" s="1836"/>
      <c r="C71" s="1836"/>
      <c r="D71" s="1836"/>
      <c r="E71" s="1836"/>
      <c r="F71" s="1836"/>
      <c r="G71" s="1836"/>
      <c r="H71" s="1836"/>
      <c r="I71" s="1836"/>
    </row>
    <row r="72" spans="1:10" x14ac:dyDescent="0.25">
      <c r="A72" s="64"/>
      <c r="B72" s="18"/>
    </row>
    <row r="73" spans="1:10" x14ac:dyDescent="0.25">
      <c r="A73" s="64"/>
      <c r="B73" s="18"/>
    </row>
  </sheetData>
  <sheetProtection algorithmName="SHA-512" hashValue="Nl7JBkuZcT8xefbImA2iInYOjID4jURokid2pdASH8Wk20Mp3PkL7FmhE/d4//YmSbtuxoOlHHziaoVkd4p9wA==" saltValue="ZmaIv6T2D48RTs6CU9by8w==" spinCount="100000" sheet="1" objects="1" scenarios="1" sort="0" autoFilter="0" pivotTables="0"/>
  <mergeCells count="19">
    <mergeCell ref="A2:I2"/>
    <mergeCell ref="A3:I3"/>
    <mergeCell ref="A4:I4"/>
    <mergeCell ref="G1:I1"/>
    <mergeCell ref="A1:F1"/>
    <mergeCell ref="A71:I71"/>
    <mergeCell ref="B40:I40"/>
    <mergeCell ref="H5:H6"/>
    <mergeCell ref="I5:I6"/>
    <mergeCell ref="B7:I7"/>
    <mergeCell ref="B17:I17"/>
    <mergeCell ref="B22:I22"/>
    <mergeCell ref="B30:I30"/>
    <mergeCell ref="A5:A6"/>
    <mergeCell ref="B5:B6"/>
    <mergeCell ref="C5:D5"/>
    <mergeCell ref="E5:F5"/>
    <mergeCell ref="G5:G6"/>
    <mergeCell ref="B67:I67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7" fitToHeight="0" orientation="landscape" r:id="rId1"/>
  <headerFooter>
    <oddFooter>Strana &amp;P z &amp;N</oddFooter>
  </headerFooter>
  <drawing r:id="rId2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9">
    <tabColor rgb="FFFFFF00"/>
    <pageSetUpPr fitToPage="1"/>
  </sheetPr>
  <dimension ref="A1:J208"/>
  <sheetViews>
    <sheetView workbookViewId="0">
      <selection activeCell="A3" sqref="A3:I3"/>
    </sheetView>
  </sheetViews>
  <sheetFormatPr defaultColWidth="9.140625" defaultRowHeight="15" x14ac:dyDescent="0.25"/>
  <cols>
    <col min="1" max="1" width="5.7109375" style="1446" customWidth="1"/>
    <col min="2" max="2" width="42.7109375" style="17" customWidth="1"/>
    <col min="3" max="3" width="16.7109375" style="17" customWidth="1"/>
    <col min="4" max="4" width="24.7109375" style="17" customWidth="1"/>
    <col min="5" max="5" width="16.7109375" style="17" customWidth="1"/>
    <col min="6" max="6" width="24.7109375" style="17" customWidth="1"/>
    <col min="7" max="7" width="12.7109375" style="1446" customWidth="1"/>
    <col min="8" max="8" width="16.7109375" style="1446" customWidth="1"/>
    <col min="9" max="9" width="18.7109375" style="1446" customWidth="1"/>
    <col min="10" max="10" width="10.42578125" style="17" bestFit="1" customWidth="1"/>
    <col min="11" max="16384" width="9.140625" style="17"/>
  </cols>
  <sheetData>
    <row r="1" spans="1:10" ht="54" customHeight="1" x14ac:dyDescent="0.25">
      <c r="A1" s="1543"/>
      <c r="B1" s="1543"/>
      <c r="C1" s="1543"/>
      <c r="D1" s="1543"/>
      <c r="E1" s="1543"/>
      <c r="F1" s="1543"/>
      <c r="G1" s="1544" t="s">
        <v>3112</v>
      </c>
      <c r="H1" s="1544"/>
      <c r="I1" s="1544"/>
    </row>
    <row r="2" spans="1:10" ht="15.75" x14ac:dyDescent="0.25">
      <c r="A2" s="1540" t="s">
        <v>2783</v>
      </c>
      <c r="B2" s="1540"/>
      <c r="C2" s="1540"/>
      <c r="D2" s="1540"/>
      <c r="E2" s="1540"/>
      <c r="F2" s="1540"/>
      <c r="G2" s="1540"/>
      <c r="H2" s="1540"/>
      <c r="I2" s="1540"/>
    </row>
    <row r="3" spans="1:10" ht="15.75" x14ac:dyDescent="0.25">
      <c r="A3" s="1540" t="s">
        <v>2066</v>
      </c>
      <c r="B3" s="1540"/>
      <c r="C3" s="1540"/>
      <c r="D3" s="1540"/>
      <c r="E3" s="1540"/>
      <c r="F3" s="1540"/>
      <c r="G3" s="1540"/>
      <c r="H3" s="1540"/>
      <c r="I3" s="1540"/>
    </row>
    <row r="4" spans="1:10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</row>
    <row r="5" spans="1:10" ht="30" customHeight="1" thickBot="1" x14ac:dyDescent="0.3">
      <c r="A5" s="1514" t="s">
        <v>486</v>
      </c>
      <c r="B5" s="1541" t="s">
        <v>0</v>
      </c>
      <c r="C5" s="1837" t="s">
        <v>1310</v>
      </c>
      <c r="D5" s="1838"/>
      <c r="E5" s="1837" t="s">
        <v>1311</v>
      </c>
      <c r="F5" s="1838"/>
      <c r="G5" s="1514" t="s">
        <v>1312</v>
      </c>
      <c r="H5" s="1514" t="s">
        <v>4413</v>
      </c>
      <c r="I5" s="1514" t="s">
        <v>4414</v>
      </c>
    </row>
    <row r="6" spans="1:10" ht="30" customHeight="1" thickBot="1" x14ac:dyDescent="0.3">
      <c r="A6" s="1542"/>
      <c r="B6" s="1542"/>
      <c r="C6" s="1445" t="s">
        <v>1313</v>
      </c>
      <c r="D6" s="1445" t="s">
        <v>1314</v>
      </c>
      <c r="E6" s="1445" t="s">
        <v>1313</v>
      </c>
      <c r="F6" s="1445" t="s">
        <v>1314</v>
      </c>
      <c r="G6" s="1515"/>
      <c r="H6" s="1515"/>
      <c r="I6" s="1515"/>
    </row>
    <row r="7" spans="1:10" s="97" customFormat="1" ht="12.75" x14ac:dyDescent="0.25">
      <c r="A7" s="1106"/>
      <c r="B7" s="1839" t="s">
        <v>3114</v>
      </c>
      <c r="C7" s="1839"/>
      <c r="D7" s="1839"/>
      <c r="E7" s="1839"/>
      <c r="F7" s="1839"/>
      <c r="G7" s="1839"/>
      <c r="H7" s="1839"/>
      <c r="I7" s="1840"/>
    </row>
    <row r="8" spans="1:10" s="97" customFormat="1" ht="12.75" x14ac:dyDescent="0.25">
      <c r="A8" s="1103" t="s">
        <v>487</v>
      </c>
      <c r="B8" s="605" t="s">
        <v>3115</v>
      </c>
      <c r="C8" s="606" t="s">
        <v>2244</v>
      </c>
      <c r="D8" s="605"/>
      <c r="E8" s="627"/>
      <c r="F8" s="627"/>
      <c r="G8" s="1466">
        <v>4</v>
      </c>
      <c r="H8" s="2"/>
      <c r="I8" s="1104">
        <f t="shared" ref="I8:I68" si="0">G8*ROUND(H8, 2)</f>
        <v>0</v>
      </c>
      <c r="J8" s="423"/>
    </row>
    <row r="9" spans="1:10" s="97" customFormat="1" ht="12.75" x14ac:dyDescent="0.25">
      <c r="A9" s="1150" t="s">
        <v>488</v>
      </c>
      <c r="B9" s="7" t="s">
        <v>3116</v>
      </c>
      <c r="C9" s="10" t="s">
        <v>2244</v>
      </c>
      <c r="D9" s="10"/>
      <c r="E9" s="627"/>
      <c r="F9" s="627"/>
      <c r="G9" s="23">
        <v>10</v>
      </c>
      <c r="H9" s="2"/>
      <c r="I9" s="1105">
        <f t="shared" si="0"/>
        <v>0</v>
      </c>
      <c r="J9" s="423"/>
    </row>
    <row r="10" spans="1:10" s="97" customFormat="1" ht="12.75" x14ac:dyDescent="0.25">
      <c r="A10" s="1150" t="s">
        <v>489</v>
      </c>
      <c r="B10" s="7" t="s">
        <v>3117</v>
      </c>
      <c r="C10" s="6" t="s">
        <v>2201</v>
      </c>
      <c r="D10" s="7" t="s">
        <v>2202</v>
      </c>
      <c r="E10" s="627"/>
      <c r="F10" s="627"/>
      <c r="G10" s="1467">
        <v>12</v>
      </c>
      <c r="H10" s="2"/>
      <c r="I10" s="1105">
        <f t="shared" si="0"/>
        <v>0</v>
      </c>
      <c r="J10" s="423"/>
    </row>
    <row r="11" spans="1:10" s="97" customFormat="1" ht="12.75" x14ac:dyDescent="0.25">
      <c r="A11" s="1150" t="s">
        <v>490</v>
      </c>
      <c r="B11" s="7" t="s">
        <v>3118</v>
      </c>
      <c r="C11" s="6" t="s">
        <v>2201</v>
      </c>
      <c r="D11" s="7" t="s">
        <v>3119</v>
      </c>
      <c r="E11" s="627"/>
      <c r="F11" s="627"/>
      <c r="G11" s="1467">
        <v>15</v>
      </c>
      <c r="H11" s="2"/>
      <c r="I11" s="1105">
        <f t="shared" si="0"/>
        <v>0</v>
      </c>
      <c r="J11" s="423"/>
    </row>
    <row r="12" spans="1:10" s="97" customFormat="1" ht="25.5" x14ac:dyDescent="0.25">
      <c r="A12" s="1150" t="s">
        <v>491</v>
      </c>
      <c r="B12" s="7" t="s">
        <v>3120</v>
      </c>
      <c r="C12" s="7" t="s">
        <v>3121</v>
      </c>
      <c r="D12" s="7"/>
      <c r="E12" s="627"/>
      <c r="F12" s="627"/>
      <c r="G12" s="1467">
        <v>20</v>
      </c>
      <c r="H12" s="2"/>
      <c r="I12" s="1105">
        <f t="shared" si="0"/>
        <v>0</v>
      </c>
      <c r="J12" s="423"/>
    </row>
    <row r="13" spans="1:10" s="97" customFormat="1" ht="25.5" x14ac:dyDescent="0.25">
      <c r="A13" s="1150" t="s">
        <v>492</v>
      </c>
      <c r="B13" s="7" t="s">
        <v>3122</v>
      </c>
      <c r="C13" s="6" t="s">
        <v>2201</v>
      </c>
      <c r="D13" s="7" t="s">
        <v>3123</v>
      </c>
      <c r="E13" s="627"/>
      <c r="F13" s="627"/>
      <c r="G13" s="1467">
        <v>6</v>
      </c>
      <c r="H13" s="2"/>
      <c r="I13" s="1105">
        <f t="shared" si="0"/>
        <v>0</v>
      </c>
      <c r="J13" s="423"/>
    </row>
    <row r="14" spans="1:10" s="97" customFormat="1" ht="12.75" x14ac:dyDescent="0.25">
      <c r="A14" s="1150" t="s">
        <v>493</v>
      </c>
      <c r="B14" s="7" t="s">
        <v>3124</v>
      </c>
      <c r="C14" s="6" t="s">
        <v>2201</v>
      </c>
      <c r="D14" s="7" t="s">
        <v>3125</v>
      </c>
      <c r="E14" s="627"/>
      <c r="F14" s="627"/>
      <c r="G14" s="1467">
        <v>12</v>
      </c>
      <c r="H14" s="2"/>
      <c r="I14" s="1105">
        <f t="shared" si="0"/>
        <v>0</v>
      </c>
      <c r="J14" s="423"/>
    </row>
    <row r="15" spans="1:10" s="97" customFormat="1" ht="12.75" x14ac:dyDescent="0.25">
      <c r="A15" s="1150" t="s">
        <v>494</v>
      </c>
      <c r="B15" s="7" t="s">
        <v>3126</v>
      </c>
      <c r="C15" s="6" t="s">
        <v>2201</v>
      </c>
      <c r="D15" s="7" t="s">
        <v>3127</v>
      </c>
      <c r="E15" s="627"/>
      <c r="F15" s="627"/>
      <c r="G15" s="23">
        <v>12</v>
      </c>
      <c r="H15" s="2"/>
      <c r="I15" s="1105">
        <f t="shared" si="0"/>
        <v>0</v>
      </c>
      <c r="J15" s="423"/>
    </row>
    <row r="16" spans="1:10" s="97" customFormat="1" ht="12.75" x14ac:dyDescent="0.25">
      <c r="A16" s="1150" t="s">
        <v>495</v>
      </c>
      <c r="B16" s="7" t="s">
        <v>3128</v>
      </c>
      <c r="C16" s="6" t="s">
        <v>3129</v>
      </c>
      <c r="D16" s="7"/>
      <c r="E16" s="627"/>
      <c r="F16" s="627"/>
      <c r="G16" s="1467">
        <v>6</v>
      </c>
      <c r="H16" s="2"/>
      <c r="I16" s="1105">
        <f t="shared" si="0"/>
        <v>0</v>
      </c>
      <c r="J16" s="423"/>
    </row>
    <row r="17" spans="1:10" s="97" customFormat="1" ht="12.75" x14ac:dyDescent="0.25">
      <c r="A17" s="1150" t="s">
        <v>496</v>
      </c>
      <c r="B17" s="15" t="s">
        <v>3130</v>
      </c>
      <c r="C17" s="6" t="s">
        <v>1319</v>
      </c>
      <c r="D17" s="7"/>
      <c r="E17" s="627"/>
      <c r="F17" s="627"/>
      <c r="G17" s="1467">
        <v>10</v>
      </c>
      <c r="H17" s="2"/>
      <c r="I17" s="1105">
        <f t="shared" si="0"/>
        <v>0</v>
      </c>
      <c r="J17" s="423"/>
    </row>
    <row r="18" spans="1:10" s="97" customFormat="1" ht="12.75" x14ac:dyDescent="0.25">
      <c r="A18" s="1150" t="s">
        <v>497</v>
      </c>
      <c r="B18" s="15" t="s">
        <v>3131</v>
      </c>
      <c r="C18" s="6" t="s">
        <v>2201</v>
      </c>
      <c r="D18" s="7" t="s">
        <v>3132</v>
      </c>
      <c r="E18" s="627"/>
      <c r="F18" s="627"/>
      <c r="G18" s="1467">
        <v>8</v>
      </c>
      <c r="H18" s="2"/>
      <c r="I18" s="1105">
        <f t="shared" si="0"/>
        <v>0</v>
      </c>
      <c r="J18" s="423"/>
    </row>
    <row r="19" spans="1:10" s="97" customFormat="1" ht="12.75" x14ac:dyDescent="0.25">
      <c r="A19" s="1150" t="s">
        <v>498</v>
      </c>
      <c r="B19" s="15" t="s">
        <v>3133</v>
      </c>
      <c r="C19" s="6" t="s">
        <v>3134</v>
      </c>
      <c r="D19" s="7"/>
      <c r="E19" s="627"/>
      <c r="F19" s="627"/>
      <c r="G19" s="1467">
        <v>10</v>
      </c>
      <c r="H19" s="2"/>
      <c r="I19" s="1105">
        <f t="shared" si="0"/>
        <v>0</v>
      </c>
      <c r="J19" s="423"/>
    </row>
    <row r="20" spans="1:10" s="97" customFormat="1" ht="12.75" x14ac:dyDescent="0.25">
      <c r="A20" s="1150" t="s">
        <v>499</v>
      </c>
      <c r="B20" s="15" t="s">
        <v>3135</v>
      </c>
      <c r="C20" s="6" t="s">
        <v>1319</v>
      </c>
      <c r="D20" s="7"/>
      <c r="E20" s="627"/>
      <c r="F20" s="627"/>
      <c r="G20" s="1467">
        <v>10</v>
      </c>
      <c r="H20" s="2"/>
      <c r="I20" s="1105">
        <f t="shared" si="0"/>
        <v>0</v>
      </c>
      <c r="J20" s="423"/>
    </row>
    <row r="21" spans="1:10" s="97" customFormat="1" ht="12.75" x14ac:dyDescent="0.25">
      <c r="A21" s="1150" t="s">
        <v>500</v>
      </c>
      <c r="B21" s="15" t="s">
        <v>3136</v>
      </c>
      <c r="C21" s="6" t="s">
        <v>3134</v>
      </c>
      <c r="D21" s="7"/>
      <c r="E21" s="593"/>
      <c r="F21" s="593"/>
      <c r="G21" s="1467">
        <v>10</v>
      </c>
      <c r="H21" s="2"/>
      <c r="I21" s="1105">
        <f t="shared" si="0"/>
        <v>0</v>
      </c>
      <c r="J21" s="423"/>
    </row>
    <row r="22" spans="1:10" s="97" customFormat="1" ht="12.75" x14ac:dyDescent="0.25">
      <c r="A22" s="1150" t="s">
        <v>501</v>
      </c>
      <c r="B22" s="60" t="s">
        <v>3137</v>
      </c>
      <c r="C22" s="6" t="s">
        <v>3134</v>
      </c>
      <c r="D22" s="7"/>
      <c r="E22" s="593"/>
      <c r="F22" s="593"/>
      <c r="G22" s="1467">
        <v>10</v>
      </c>
      <c r="H22" s="2"/>
      <c r="I22" s="1105">
        <f t="shared" si="0"/>
        <v>0</v>
      </c>
      <c r="J22" s="423"/>
    </row>
    <row r="23" spans="1:10" s="97" customFormat="1" ht="12.75" x14ac:dyDescent="0.25">
      <c r="A23" s="1150" t="s">
        <v>502</v>
      </c>
      <c r="B23" s="7" t="s">
        <v>3138</v>
      </c>
      <c r="C23" s="6" t="s">
        <v>2201</v>
      </c>
      <c r="D23" s="7" t="s">
        <v>2220</v>
      </c>
      <c r="E23" s="593"/>
      <c r="F23" s="593"/>
      <c r="G23" s="1467">
        <v>12</v>
      </c>
      <c r="H23" s="2"/>
      <c r="I23" s="1105">
        <f t="shared" si="0"/>
        <v>0</v>
      </c>
      <c r="J23" s="423"/>
    </row>
    <row r="24" spans="1:10" s="97" customFormat="1" ht="12.75" x14ac:dyDescent="0.25">
      <c r="A24" s="1150" t="s">
        <v>503</v>
      </c>
      <c r="B24" s="7" t="s">
        <v>3139</v>
      </c>
      <c r="C24" s="6" t="s">
        <v>2201</v>
      </c>
      <c r="D24" s="7" t="s">
        <v>3140</v>
      </c>
      <c r="E24" s="627"/>
      <c r="F24" s="627"/>
      <c r="G24" s="1467">
        <v>6</v>
      </c>
      <c r="H24" s="2"/>
      <c r="I24" s="1105">
        <f t="shared" si="0"/>
        <v>0</v>
      </c>
      <c r="J24" s="423"/>
    </row>
    <row r="25" spans="1:10" s="97" customFormat="1" ht="12.75" x14ac:dyDescent="0.25">
      <c r="A25" s="1150" t="s">
        <v>504</v>
      </c>
      <c r="B25" s="7" t="s">
        <v>3141</v>
      </c>
      <c r="C25" s="6" t="s">
        <v>2201</v>
      </c>
      <c r="D25" s="7" t="s">
        <v>3142</v>
      </c>
      <c r="E25" s="627"/>
      <c r="F25" s="627"/>
      <c r="G25" s="1467">
        <v>6</v>
      </c>
      <c r="H25" s="2"/>
      <c r="I25" s="1105">
        <f t="shared" si="0"/>
        <v>0</v>
      </c>
      <c r="J25" s="423"/>
    </row>
    <row r="26" spans="1:10" s="97" customFormat="1" ht="12.75" x14ac:dyDescent="0.25">
      <c r="A26" s="1150" t="s">
        <v>505</v>
      </c>
      <c r="B26" s="7" t="s">
        <v>3143</v>
      </c>
      <c r="C26" s="6" t="s">
        <v>3144</v>
      </c>
      <c r="D26" s="7"/>
      <c r="E26" s="627"/>
      <c r="F26" s="627"/>
      <c r="G26" s="1467">
        <v>26</v>
      </c>
      <c r="H26" s="2"/>
      <c r="I26" s="1105">
        <f t="shared" si="0"/>
        <v>0</v>
      </c>
      <c r="J26" s="423"/>
    </row>
    <row r="27" spans="1:10" s="97" customFormat="1" ht="12.75" x14ac:dyDescent="0.25">
      <c r="A27" s="1150" t="s">
        <v>506</v>
      </c>
      <c r="B27" s="7" t="s">
        <v>3145</v>
      </c>
      <c r="C27" s="6" t="s">
        <v>3146</v>
      </c>
      <c r="D27" s="7"/>
      <c r="E27" s="627"/>
      <c r="F27" s="627"/>
      <c r="G27" s="1467">
        <v>5</v>
      </c>
      <c r="H27" s="2"/>
      <c r="I27" s="1105">
        <f t="shared" si="0"/>
        <v>0</v>
      </c>
      <c r="J27" s="423"/>
    </row>
    <row r="28" spans="1:10" s="97" customFormat="1" ht="12.75" x14ac:dyDescent="0.25">
      <c r="A28" s="1150" t="s">
        <v>507</v>
      </c>
      <c r="B28" s="7" t="s">
        <v>3147</v>
      </c>
      <c r="C28" s="6" t="s">
        <v>3148</v>
      </c>
      <c r="D28" s="6"/>
      <c r="E28" s="627"/>
      <c r="F28" s="627"/>
      <c r="G28" s="1467">
        <v>5</v>
      </c>
      <c r="H28" s="2"/>
      <c r="I28" s="1105">
        <f t="shared" si="0"/>
        <v>0</v>
      </c>
      <c r="J28" s="423"/>
    </row>
    <row r="29" spans="1:10" s="97" customFormat="1" ht="12.75" x14ac:dyDescent="0.25">
      <c r="A29" s="1150" t="s">
        <v>508</v>
      </c>
      <c r="B29" s="7" t="s">
        <v>3149</v>
      </c>
      <c r="C29" s="6" t="s">
        <v>3129</v>
      </c>
      <c r="D29" s="7"/>
      <c r="E29" s="627"/>
      <c r="F29" s="627"/>
      <c r="G29" s="1467">
        <v>4</v>
      </c>
      <c r="H29" s="2"/>
      <c r="I29" s="1105">
        <f t="shared" si="0"/>
        <v>0</v>
      </c>
      <c r="J29" s="423"/>
    </row>
    <row r="30" spans="1:10" s="97" customFormat="1" ht="12.75" x14ac:dyDescent="0.25">
      <c r="A30" s="1150" t="s">
        <v>509</v>
      </c>
      <c r="B30" s="7" t="s">
        <v>3150</v>
      </c>
      <c r="C30" s="6" t="s">
        <v>3134</v>
      </c>
      <c r="D30" s="7"/>
      <c r="E30" s="627"/>
      <c r="F30" s="627"/>
      <c r="G30" s="1467">
        <v>4</v>
      </c>
      <c r="H30" s="2"/>
      <c r="I30" s="1105">
        <f t="shared" si="0"/>
        <v>0</v>
      </c>
      <c r="J30" s="423"/>
    </row>
    <row r="31" spans="1:10" s="97" customFormat="1" ht="12.75" x14ac:dyDescent="0.25">
      <c r="A31" s="1150" t="s">
        <v>510</v>
      </c>
      <c r="B31" s="7" t="s">
        <v>3151</v>
      </c>
      <c r="C31" s="6" t="s">
        <v>2201</v>
      </c>
      <c r="D31" s="7" t="s">
        <v>3152</v>
      </c>
      <c r="E31" s="627"/>
      <c r="F31" s="627"/>
      <c r="G31" s="1467">
        <v>4</v>
      </c>
      <c r="H31" s="2"/>
      <c r="I31" s="1105">
        <f t="shared" si="0"/>
        <v>0</v>
      </c>
      <c r="J31" s="423"/>
    </row>
    <row r="32" spans="1:10" s="97" customFormat="1" ht="12.75" x14ac:dyDescent="0.25">
      <c r="A32" s="1150" t="s">
        <v>511</v>
      </c>
      <c r="B32" s="7" t="s">
        <v>3153</v>
      </c>
      <c r="C32" s="6" t="s">
        <v>2201</v>
      </c>
      <c r="D32" s="7" t="s">
        <v>3154</v>
      </c>
      <c r="E32" s="627"/>
      <c r="F32" s="627"/>
      <c r="G32" s="1467">
        <v>4</v>
      </c>
      <c r="H32" s="2"/>
      <c r="I32" s="1105">
        <f t="shared" si="0"/>
        <v>0</v>
      </c>
      <c r="J32" s="423"/>
    </row>
    <row r="33" spans="1:10" s="97" customFormat="1" ht="12.75" x14ac:dyDescent="0.25">
      <c r="A33" s="1150" t="s">
        <v>512</v>
      </c>
      <c r="B33" s="7" t="s">
        <v>3155</v>
      </c>
      <c r="C33" s="6" t="s">
        <v>2201</v>
      </c>
      <c r="D33" s="7" t="s">
        <v>2204</v>
      </c>
      <c r="E33" s="627"/>
      <c r="F33" s="627"/>
      <c r="G33" s="1467">
        <v>6</v>
      </c>
      <c r="H33" s="2"/>
      <c r="I33" s="1105">
        <f t="shared" si="0"/>
        <v>0</v>
      </c>
      <c r="J33" s="423"/>
    </row>
    <row r="34" spans="1:10" s="97" customFormat="1" ht="12.75" x14ac:dyDescent="0.25">
      <c r="A34" s="1150" t="s">
        <v>513</v>
      </c>
      <c r="B34" s="7" t="s">
        <v>3156</v>
      </c>
      <c r="C34" s="6" t="s">
        <v>1319</v>
      </c>
      <c r="D34" s="7"/>
      <c r="E34" s="627"/>
      <c r="F34" s="627"/>
      <c r="G34" s="1467">
        <v>4</v>
      </c>
      <c r="H34" s="2"/>
      <c r="I34" s="1105">
        <f t="shared" si="0"/>
        <v>0</v>
      </c>
      <c r="J34" s="423"/>
    </row>
    <row r="35" spans="1:10" s="97" customFormat="1" ht="12.75" x14ac:dyDescent="0.25">
      <c r="A35" s="1150" t="s">
        <v>514</v>
      </c>
      <c r="B35" s="7" t="s">
        <v>3157</v>
      </c>
      <c r="C35" s="6" t="s">
        <v>2201</v>
      </c>
      <c r="D35" s="15" t="s">
        <v>3158</v>
      </c>
      <c r="E35" s="627"/>
      <c r="F35" s="627"/>
      <c r="G35" s="1467">
        <v>2</v>
      </c>
      <c r="H35" s="2"/>
      <c r="I35" s="1105">
        <f t="shared" si="0"/>
        <v>0</v>
      </c>
      <c r="J35" s="423"/>
    </row>
    <row r="36" spans="1:10" s="97" customFormat="1" ht="12.75" x14ac:dyDescent="0.25">
      <c r="A36" s="1150" t="s">
        <v>515</v>
      </c>
      <c r="B36" s="7" t="s">
        <v>3159</v>
      </c>
      <c r="C36" s="6" t="s">
        <v>3160</v>
      </c>
      <c r="D36" s="7" t="s">
        <v>3161</v>
      </c>
      <c r="E36" s="627"/>
      <c r="F36" s="627"/>
      <c r="G36" s="23">
        <v>6</v>
      </c>
      <c r="H36" s="2"/>
      <c r="I36" s="1105">
        <f t="shared" si="0"/>
        <v>0</v>
      </c>
      <c r="J36" s="423"/>
    </row>
    <row r="37" spans="1:10" s="97" customFormat="1" ht="12.75" x14ac:dyDescent="0.25">
      <c r="A37" s="1150" t="s">
        <v>516</v>
      </c>
      <c r="B37" s="15" t="s">
        <v>3162</v>
      </c>
      <c r="C37" s="6"/>
      <c r="D37" s="7"/>
      <c r="E37" s="627"/>
      <c r="F37" s="627"/>
      <c r="G37" s="1467">
        <v>6</v>
      </c>
      <c r="H37" s="2"/>
      <c r="I37" s="1105">
        <f t="shared" si="0"/>
        <v>0</v>
      </c>
      <c r="J37" s="423"/>
    </row>
    <row r="38" spans="1:10" s="97" customFormat="1" ht="25.5" x14ac:dyDescent="0.25">
      <c r="A38" s="1150" t="s">
        <v>517</v>
      </c>
      <c r="B38" s="15" t="s">
        <v>3163</v>
      </c>
      <c r="C38" s="6"/>
      <c r="D38" s="7"/>
      <c r="E38" s="627"/>
      <c r="F38" s="627"/>
      <c r="G38" s="1467">
        <v>2</v>
      </c>
      <c r="H38" s="2"/>
      <c r="I38" s="1105">
        <f t="shared" si="0"/>
        <v>0</v>
      </c>
      <c r="J38" s="423"/>
    </row>
    <row r="39" spans="1:10" s="97" customFormat="1" ht="12.75" x14ac:dyDescent="0.25">
      <c r="A39" s="1150" t="s">
        <v>518</v>
      </c>
      <c r="B39" s="15" t="s">
        <v>3164</v>
      </c>
      <c r="C39" s="6"/>
      <c r="D39" s="7"/>
      <c r="E39" s="627"/>
      <c r="F39" s="627"/>
      <c r="G39" s="1467">
        <v>6</v>
      </c>
      <c r="H39" s="2"/>
      <c r="I39" s="1105">
        <f t="shared" si="0"/>
        <v>0</v>
      </c>
      <c r="J39" s="423"/>
    </row>
    <row r="40" spans="1:10" s="97" customFormat="1" ht="13.5" thickBot="1" x14ac:dyDescent="0.3">
      <c r="A40" s="1150" t="s">
        <v>519</v>
      </c>
      <c r="B40" s="607" t="s">
        <v>3165</v>
      </c>
      <c r="C40" s="608"/>
      <c r="D40" s="609"/>
      <c r="E40" s="628"/>
      <c r="F40" s="628"/>
      <c r="G40" s="1468">
        <v>4</v>
      </c>
      <c r="H40" s="2"/>
      <c r="I40" s="1105">
        <f t="shared" si="0"/>
        <v>0</v>
      </c>
      <c r="J40" s="423"/>
    </row>
    <row r="41" spans="1:10" s="97" customFormat="1" ht="12.75" x14ac:dyDescent="0.25">
      <c r="A41" s="1106"/>
      <c r="B41" s="1865" t="s">
        <v>1243</v>
      </c>
      <c r="C41" s="1866"/>
      <c r="D41" s="1866"/>
      <c r="E41" s="1845"/>
      <c r="F41" s="1845"/>
      <c r="G41" s="1866"/>
      <c r="H41" s="1845"/>
      <c r="I41" s="1846"/>
      <c r="J41" s="423"/>
    </row>
    <row r="42" spans="1:10" s="97" customFormat="1" ht="12.75" x14ac:dyDescent="0.25">
      <c r="A42" s="1150" t="s">
        <v>520</v>
      </c>
      <c r="B42" s="14" t="s">
        <v>3166</v>
      </c>
      <c r="C42" s="11"/>
      <c r="D42" s="14"/>
      <c r="E42" s="628"/>
      <c r="F42" s="628"/>
      <c r="G42" s="1467">
        <v>1</v>
      </c>
      <c r="H42" s="2"/>
      <c r="I42" s="1105">
        <f t="shared" ref="I42:I63" si="1">G42*ROUND(H42, 2)</f>
        <v>0</v>
      </c>
      <c r="J42" s="423"/>
    </row>
    <row r="43" spans="1:10" s="97" customFormat="1" ht="25.5" x14ac:dyDescent="0.25">
      <c r="A43" s="1150" t="s">
        <v>521</v>
      </c>
      <c r="B43" s="14" t="s">
        <v>3167</v>
      </c>
      <c r="C43" s="11"/>
      <c r="D43" s="14" t="s">
        <v>3168</v>
      </c>
      <c r="E43" s="594"/>
      <c r="F43" s="594"/>
      <c r="G43" s="1467">
        <v>4</v>
      </c>
      <c r="H43" s="2"/>
      <c r="I43" s="1105">
        <f t="shared" si="1"/>
        <v>0</v>
      </c>
      <c r="J43" s="423"/>
    </row>
    <row r="44" spans="1:10" s="97" customFormat="1" ht="51" x14ac:dyDescent="0.25">
      <c r="A44" s="1150" t="s">
        <v>522</v>
      </c>
      <c r="B44" s="14" t="s">
        <v>3169</v>
      </c>
      <c r="C44" s="11"/>
      <c r="D44" s="14" t="s">
        <v>3170</v>
      </c>
      <c r="E44" s="594"/>
      <c r="F44" s="594"/>
      <c r="G44" s="1467">
        <v>1</v>
      </c>
      <c r="H44" s="2"/>
      <c r="I44" s="1105">
        <f t="shared" si="1"/>
        <v>0</v>
      </c>
      <c r="J44" s="423"/>
    </row>
    <row r="45" spans="1:10" s="97" customFormat="1" ht="25.5" x14ac:dyDescent="0.25">
      <c r="A45" s="1150" t="s">
        <v>523</v>
      </c>
      <c r="B45" s="14" t="s">
        <v>3171</v>
      </c>
      <c r="C45" s="11"/>
      <c r="D45" s="14" t="s">
        <v>3172</v>
      </c>
      <c r="E45" s="594"/>
      <c r="F45" s="594"/>
      <c r="G45" s="1467">
        <v>4</v>
      </c>
      <c r="H45" s="2"/>
      <c r="I45" s="1105">
        <f t="shared" si="1"/>
        <v>0</v>
      </c>
      <c r="J45" s="423"/>
    </row>
    <row r="46" spans="1:10" s="97" customFormat="1" ht="38.25" x14ac:dyDescent="0.25">
      <c r="A46" s="1150" t="s">
        <v>524</v>
      </c>
      <c r="B46" s="14" t="s">
        <v>3173</v>
      </c>
      <c r="C46" s="11"/>
      <c r="D46" s="14" t="s">
        <v>3174</v>
      </c>
      <c r="E46" s="594"/>
      <c r="F46" s="594"/>
      <c r="G46" s="1467">
        <v>1</v>
      </c>
      <c r="H46" s="2"/>
      <c r="I46" s="1105">
        <f t="shared" si="1"/>
        <v>0</v>
      </c>
      <c r="J46" s="423"/>
    </row>
    <row r="47" spans="1:10" s="97" customFormat="1" ht="51" x14ac:dyDescent="0.25">
      <c r="A47" s="1150" t="s">
        <v>525</v>
      </c>
      <c r="B47" s="14" t="s">
        <v>3175</v>
      </c>
      <c r="C47" s="11"/>
      <c r="D47" s="14" t="s">
        <v>3176</v>
      </c>
      <c r="E47" s="594"/>
      <c r="F47" s="594"/>
      <c r="G47" s="1467">
        <v>2</v>
      </c>
      <c r="H47" s="2"/>
      <c r="I47" s="1105">
        <f t="shared" si="1"/>
        <v>0</v>
      </c>
      <c r="J47" s="423"/>
    </row>
    <row r="48" spans="1:10" s="97" customFormat="1" ht="25.5" x14ac:dyDescent="0.25">
      <c r="A48" s="1150" t="s">
        <v>526</v>
      </c>
      <c r="B48" s="14" t="s">
        <v>3177</v>
      </c>
      <c r="C48" s="11"/>
      <c r="D48" s="14" t="s">
        <v>3172</v>
      </c>
      <c r="E48" s="594"/>
      <c r="F48" s="594"/>
      <c r="G48" s="1467">
        <v>4</v>
      </c>
      <c r="H48" s="2"/>
      <c r="I48" s="1105">
        <f t="shared" si="1"/>
        <v>0</v>
      </c>
      <c r="J48" s="423"/>
    </row>
    <row r="49" spans="1:10" s="97" customFormat="1" ht="51" x14ac:dyDescent="0.25">
      <c r="A49" s="1150" t="s">
        <v>527</v>
      </c>
      <c r="B49" s="14" t="s">
        <v>3178</v>
      </c>
      <c r="C49" s="11"/>
      <c r="D49" s="14" t="s">
        <v>3176</v>
      </c>
      <c r="E49" s="594"/>
      <c r="F49" s="594"/>
      <c r="G49" s="1467">
        <v>1</v>
      </c>
      <c r="H49" s="2"/>
      <c r="I49" s="1105">
        <f t="shared" si="1"/>
        <v>0</v>
      </c>
      <c r="J49" s="423"/>
    </row>
    <row r="50" spans="1:10" s="97" customFormat="1" ht="25.5" x14ac:dyDescent="0.25">
      <c r="A50" s="1150" t="s">
        <v>528</v>
      </c>
      <c r="B50" s="14" t="s">
        <v>3179</v>
      </c>
      <c r="C50" s="11"/>
      <c r="D50" s="14" t="s">
        <v>3172</v>
      </c>
      <c r="E50" s="594"/>
      <c r="F50" s="594"/>
      <c r="G50" s="1467">
        <v>4</v>
      </c>
      <c r="H50" s="2"/>
      <c r="I50" s="1105">
        <f t="shared" si="1"/>
        <v>0</v>
      </c>
      <c r="J50" s="423"/>
    </row>
    <row r="51" spans="1:10" s="97" customFormat="1" ht="25.5" x14ac:dyDescent="0.25">
      <c r="A51" s="1150" t="s">
        <v>529</v>
      </c>
      <c r="B51" s="14" t="s">
        <v>3180</v>
      </c>
      <c r="C51" s="11"/>
      <c r="D51" s="14" t="s">
        <v>3168</v>
      </c>
      <c r="E51" s="594"/>
      <c r="F51" s="594"/>
      <c r="G51" s="1467">
        <v>1</v>
      </c>
      <c r="H51" s="2"/>
      <c r="I51" s="1105">
        <f t="shared" si="1"/>
        <v>0</v>
      </c>
      <c r="J51" s="423"/>
    </row>
    <row r="52" spans="1:10" s="97" customFormat="1" ht="25.5" x14ac:dyDescent="0.25">
      <c r="A52" s="1150" t="s">
        <v>530</v>
      </c>
      <c r="B52" s="14" t="s">
        <v>3181</v>
      </c>
      <c r="C52" s="11"/>
      <c r="D52" s="14" t="s">
        <v>3168</v>
      </c>
      <c r="E52" s="594"/>
      <c r="F52" s="594"/>
      <c r="G52" s="1467">
        <v>1</v>
      </c>
      <c r="H52" s="2"/>
      <c r="I52" s="1105">
        <f t="shared" si="1"/>
        <v>0</v>
      </c>
      <c r="J52" s="423"/>
    </row>
    <row r="53" spans="1:10" s="97" customFormat="1" ht="12.75" x14ac:dyDescent="0.25">
      <c r="A53" s="1150" t="s">
        <v>531</v>
      </c>
      <c r="B53" s="14" t="s">
        <v>3182</v>
      </c>
      <c r="C53" s="11"/>
      <c r="D53" s="14"/>
      <c r="E53" s="594"/>
      <c r="F53" s="594"/>
      <c r="G53" s="1467">
        <v>4</v>
      </c>
      <c r="H53" s="2"/>
      <c r="I53" s="1105">
        <f t="shared" si="1"/>
        <v>0</v>
      </c>
      <c r="J53" s="423"/>
    </row>
    <row r="54" spans="1:10" s="97" customFormat="1" ht="38.25" x14ac:dyDescent="0.25">
      <c r="A54" s="1150" t="s">
        <v>532</v>
      </c>
      <c r="B54" s="14" t="s">
        <v>3183</v>
      </c>
      <c r="C54" s="11"/>
      <c r="D54" s="14" t="s">
        <v>3184</v>
      </c>
      <c r="E54" s="594"/>
      <c r="F54" s="594"/>
      <c r="G54" s="1467">
        <v>1</v>
      </c>
      <c r="H54" s="2"/>
      <c r="I54" s="1105">
        <f t="shared" si="1"/>
        <v>0</v>
      </c>
      <c r="J54" s="423"/>
    </row>
    <row r="55" spans="1:10" s="97" customFormat="1" ht="76.5" x14ac:dyDescent="0.25">
      <c r="A55" s="1150" t="s">
        <v>533</v>
      </c>
      <c r="B55" s="14" t="s">
        <v>3185</v>
      </c>
      <c r="C55" s="11"/>
      <c r="D55" s="14" t="s">
        <v>3186</v>
      </c>
      <c r="E55" s="594"/>
      <c r="F55" s="594"/>
      <c r="G55" s="1467">
        <v>1</v>
      </c>
      <c r="H55" s="2"/>
      <c r="I55" s="1105">
        <f t="shared" si="1"/>
        <v>0</v>
      </c>
      <c r="J55" s="423"/>
    </row>
    <row r="56" spans="1:10" s="97" customFormat="1" ht="63.75" x14ac:dyDescent="0.25">
      <c r="A56" s="1150" t="s">
        <v>534</v>
      </c>
      <c r="B56" s="14" t="s">
        <v>3187</v>
      </c>
      <c r="C56" s="11"/>
      <c r="D56" s="14" t="s">
        <v>3188</v>
      </c>
      <c r="E56" s="594"/>
      <c r="F56" s="594"/>
      <c r="G56" s="23">
        <v>5</v>
      </c>
      <c r="H56" s="2"/>
      <c r="I56" s="1105">
        <f t="shared" si="1"/>
        <v>0</v>
      </c>
      <c r="J56" s="423"/>
    </row>
    <row r="57" spans="1:10" s="97" customFormat="1" ht="12.75" x14ac:dyDescent="0.25">
      <c r="A57" s="1150" t="s">
        <v>535</v>
      </c>
      <c r="B57" s="20" t="s">
        <v>3189</v>
      </c>
      <c r="C57" s="11" t="s">
        <v>2201</v>
      </c>
      <c r="D57" s="14"/>
      <c r="E57" s="594"/>
      <c r="F57" s="594"/>
      <c r="G57" s="1467">
        <v>1</v>
      </c>
      <c r="H57" s="2"/>
      <c r="I57" s="1105">
        <f t="shared" si="1"/>
        <v>0</v>
      </c>
      <c r="J57" s="423"/>
    </row>
    <row r="58" spans="1:10" s="97" customFormat="1" ht="12.75" x14ac:dyDescent="0.25">
      <c r="A58" s="1150" t="s">
        <v>536</v>
      </c>
      <c r="B58" s="14" t="s">
        <v>3190</v>
      </c>
      <c r="C58" s="11"/>
      <c r="D58" s="14"/>
      <c r="E58" s="594"/>
      <c r="F58" s="594"/>
      <c r="G58" s="23">
        <v>4</v>
      </c>
      <c r="H58" s="2"/>
      <c r="I58" s="1105">
        <f t="shared" si="1"/>
        <v>0</v>
      </c>
      <c r="J58" s="423"/>
    </row>
    <row r="59" spans="1:10" s="97" customFormat="1" ht="25.5" x14ac:dyDescent="0.25">
      <c r="A59" s="1150" t="s">
        <v>537</v>
      </c>
      <c r="B59" s="14" t="s">
        <v>3191</v>
      </c>
      <c r="C59" s="11"/>
      <c r="D59" s="14" t="s">
        <v>3168</v>
      </c>
      <c r="E59" s="594"/>
      <c r="F59" s="594"/>
      <c r="G59" s="1467">
        <v>1</v>
      </c>
      <c r="H59" s="2"/>
      <c r="I59" s="1105">
        <f t="shared" si="1"/>
        <v>0</v>
      </c>
      <c r="J59" s="423"/>
    </row>
    <row r="60" spans="1:10" s="97" customFormat="1" ht="25.5" x14ac:dyDescent="0.25">
      <c r="A60" s="1150" t="s">
        <v>538</v>
      </c>
      <c r="B60" s="14" t="s">
        <v>3192</v>
      </c>
      <c r="C60" s="11"/>
      <c r="D60" s="14"/>
      <c r="E60" s="594"/>
      <c r="F60" s="594"/>
      <c r="G60" s="1467">
        <v>1</v>
      </c>
      <c r="H60" s="2"/>
      <c r="I60" s="1105">
        <f t="shared" si="1"/>
        <v>0</v>
      </c>
      <c r="J60" s="423"/>
    </row>
    <row r="61" spans="1:10" s="97" customFormat="1" ht="12.75" x14ac:dyDescent="0.25">
      <c r="A61" s="1150" t="s">
        <v>539</v>
      </c>
      <c r="B61" s="14" t="s">
        <v>3193</v>
      </c>
      <c r="C61" s="11"/>
      <c r="D61" s="14"/>
      <c r="E61" s="594"/>
      <c r="F61" s="594"/>
      <c r="G61" s="1467">
        <v>12</v>
      </c>
      <c r="H61" s="2"/>
      <c r="I61" s="1105">
        <f t="shared" si="1"/>
        <v>0</v>
      </c>
      <c r="J61" s="423"/>
    </row>
    <row r="62" spans="1:10" s="97" customFormat="1" ht="12.75" x14ac:dyDescent="0.25">
      <c r="A62" s="1150" t="s">
        <v>540</v>
      </c>
      <c r="B62" s="14" t="s">
        <v>3194</v>
      </c>
      <c r="C62" s="11" t="s">
        <v>2424</v>
      </c>
      <c r="D62" s="14"/>
      <c r="E62" s="594"/>
      <c r="F62" s="594"/>
      <c r="G62" s="1467">
        <v>1</v>
      </c>
      <c r="H62" s="2"/>
      <c r="I62" s="1105">
        <f t="shared" si="1"/>
        <v>0</v>
      </c>
      <c r="J62" s="423"/>
    </row>
    <row r="63" spans="1:10" s="97" customFormat="1" ht="12.75" x14ac:dyDescent="0.25">
      <c r="A63" s="1150" t="s">
        <v>541</v>
      </c>
      <c r="B63" s="14" t="s">
        <v>3195</v>
      </c>
      <c r="C63" s="11" t="s">
        <v>2424</v>
      </c>
      <c r="D63" s="14"/>
      <c r="E63" s="594"/>
      <c r="F63" s="594"/>
      <c r="G63" s="1467">
        <v>6</v>
      </c>
      <c r="H63" s="2"/>
      <c r="I63" s="1105">
        <f t="shared" si="1"/>
        <v>0</v>
      </c>
      <c r="J63" s="423"/>
    </row>
    <row r="64" spans="1:10" s="97" customFormat="1" ht="12.75" x14ac:dyDescent="0.25">
      <c r="A64" s="1150" t="s">
        <v>542</v>
      </c>
      <c r="B64" s="14" t="s">
        <v>3196</v>
      </c>
      <c r="C64" s="11" t="s">
        <v>1943</v>
      </c>
      <c r="D64" s="14"/>
      <c r="E64" s="594"/>
      <c r="F64" s="594"/>
      <c r="G64" s="1467">
        <v>2</v>
      </c>
      <c r="H64" s="2"/>
      <c r="I64" s="1105">
        <f t="shared" si="0"/>
        <v>0</v>
      </c>
      <c r="J64" s="423"/>
    </row>
    <row r="65" spans="1:10" s="97" customFormat="1" ht="12.75" x14ac:dyDescent="0.25">
      <c r="A65" s="1150" t="s">
        <v>543</v>
      </c>
      <c r="B65" s="14" t="s">
        <v>3197</v>
      </c>
      <c r="C65" s="11" t="s">
        <v>1943</v>
      </c>
      <c r="D65" s="14"/>
      <c r="E65" s="594"/>
      <c r="F65" s="594"/>
      <c r="G65" s="1467">
        <v>2</v>
      </c>
      <c r="H65" s="2"/>
      <c r="I65" s="1105">
        <f t="shared" si="0"/>
        <v>0</v>
      </c>
      <c r="J65" s="423"/>
    </row>
    <row r="66" spans="1:10" s="97" customFormat="1" ht="12.75" x14ac:dyDescent="0.25">
      <c r="A66" s="1150" t="s">
        <v>544</v>
      </c>
      <c r="B66" s="14" t="s">
        <v>3198</v>
      </c>
      <c r="C66" s="11" t="s">
        <v>1943</v>
      </c>
      <c r="D66" s="14"/>
      <c r="E66" s="594"/>
      <c r="F66" s="594"/>
      <c r="G66" s="1467">
        <v>1</v>
      </c>
      <c r="H66" s="2"/>
      <c r="I66" s="1105">
        <f t="shared" si="0"/>
        <v>0</v>
      </c>
      <c r="J66" s="423"/>
    </row>
    <row r="67" spans="1:10" s="97" customFormat="1" ht="12.75" x14ac:dyDescent="0.25">
      <c r="A67" s="1150" t="s">
        <v>545</v>
      </c>
      <c r="B67" s="54" t="s">
        <v>3199</v>
      </c>
      <c r="C67" s="26" t="s">
        <v>1789</v>
      </c>
      <c r="D67" s="54"/>
      <c r="E67" s="594"/>
      <c r="F67" s="594"/>
      <c r="G67" s="1467">
        <v>1</v>
      </c>
      <c r="H67" s="2"/>
      <c r="I67" s="1105">
        <f t="shared" si="0"/>
        <v>0</v>
      </c>
      <c r="J67" s="423"/>
    </row>
    <row r="68" spans="1:10" s="97" customFormat="1" ht="13.5" thickBot="1" x14ac:dyDescent="0.3">
      <c r="A68" s="1152" t="s">
        <v>546</v>
      </c>
      <c r="B68" s="1241" t="s">
        <v>3200</v>
      </c>
      <c r="C68" s="1242" t="s">
        <v>3201</v>
      </c>
      <c r="D68" s="1241"/>
      <c r="E68" s="1243"/>
      <c r="F68" s="1243"/>
      <c r="G68" s="1468">
        <v>1</v>
      </c>
      <c r="H68" s="911"/>
      <c r="I68" s="1117">
        <f t="shared" si="0"/>
        <v>0</v>
      </c>
      <c r="J68" s="423"/>
    </row>
    <row r="69" spans="1:10" s="97" customFormat="1" ht="13.5" thickBot="1" x14ac:dyDescent="0.3">
      <c r="A69" s="835"/>
      <c r="B69" s="1867" t="s">
        <v>3202</v>
      </c>
      <c r="C69" s="1867"/>
      <c r="D69" s="1867"/>
      <c r="E69" s="1867"/>
      <c r="F69" s="1867"/>
      <c r="G69" s="1867"/>
      <c r="H69" s="1867"/>
      <c r="I69" s="1868"/>
      <c r="J69" s="423"/>
    </row>
    <row r="70" spans="1:10" s="97" customFormat="1" ht="25.5" x14ac:dyDescent="0.25">
      <c r="A70" s="861" t="s">
        <v>547</v>
      </c>
      <c r="B70" s="830" t="s">
        <v>3253</v>
      </c>
      <c r="C70" s="831"/>
      <c r="D70" s="832" t="s">
        <v>3254</v>
      </c>
      <c r="E70" s="833"/>
      <c r="F70" s="833"/>
      <c r="G70" s="834">
        <v>6</v>
      </c>
      <c r="H70" s="826"/>
      <c r="I70" s="1134">
        <f t="shared" ref="I70:I71" si="2">G70*ROUND(H70, 2)</f>
        <v>0</v>
      </c>
      <c r="J70" s="423"/>
    </row>
    <row r="71" spans="1:10" s="97" customFormat="1" ht="25.5" x14ac:dyDescent="0.25">
      <c r="A71" s="862" t="s">
        <v>548</v>
      </c>
      <c r="B71" s="611" t="s">
        <v>3255</v>
      </c>
      <c r="C71" s="612"/>
      <c r="D71" s="613" t="s">
        <v>3256</v>
      </c>
      <c r="E71" s="594"/>
      <c r="F71" s="594"/>
      <c r="G71" s="610">
        <v>4</v>
      </c>
      <c r="H71" s="2"/>
      <c r="I71" s="1104">
        <f t="shared" si="2"/>
        <v>0</v>
      </c>
      <c r="J71" s="423"/>
    </row>
    <row r="72" spans="1:10" s="97" customFormat="1" ht="25.5" x14ac:dyDescent="0.25">
      <c r="A72" s="862" t="s">
        <v>549</v>
      </c>
      <c r="B72" s="611" t="s">
        <v>3257</v>
      </c>
      <c r="C72" s="612"/>
      <c r="D72" s="613" t="s">
        <v>3258</v>
      </c>
      <c r="E72" s="594"/>
      <c r="F72" s="594"/>
      <c r="G72" s="610">
        <v>16</v>
      </c>
      <c r="H72" s="2"/>
      <c r="I72" s="1104">
        <f t="shared" ref="I72:I80" si="3">G72*ROUND(H72, 2)</f>
        <v>0</v>
      </c>
      <c r="J72" s="423"/>
    </row>
    <row r="73" spans="1:10" s="97" customFormat="1" ht="38.25" x14ac:dyDescent="0.25">
      <c r="A73" s="862" t="s">
        <v>550</v>
      </c>
      <c r="B73" s="611" t="s">
        <v>3259</v>
      </c>
      <c r="C73" s="612"/>
      <c r="D73" s="613" t="s">
        <v>3260</v>
      </c>
      <c r="E73" s="594"/>
      <c r="F73" s="594"/>
      <c r="G73" s="610">
        <v>6</v>
      </c>
      <c r="H73" s="2"/>
      <c r="I73" s="1104">
        <f t="shared" si="3"/>
        <v>0</v>
      </c>
      <c r="J73" s="423"/>
    </row>
    <row r="74" spans="1:10" s="97" customFormat="1" ht="25.5" x14ac:dyDescent="0.25">
      <c r="A74" s="862" t="s">
        <v>551</v>
      </c>
      <c r="B74" s="611" t="s">
        <v>3261</v>
      </c>
      <c r="C74" s="612"/>
      <c r="D74" s="613" t="s">
        <v>3262</v>
      </c>
      <c r="E74" s="594"/>
      <c r="F74" s="594"/>
      <c r="G74" s="610">
        <v>6</v>
      </c>
      <c r="H74" s="2"/>
      <c r="I74" s="1104">
        <f t="shared" si="3"/>
        <v>0</v>
      </c>
      <c r="J74" s="423"/>
    </row>
    <row r="75" spans="1:10" s="97" customFormat="1" ht="12.75" x14ac:dyDescent="0.25">
      <c r="A75" s="862" t="s">
        <v>552</v>
      </c>
      <c r="B75" s="611" t="s">
        <v>3263</v>
      </c>
      <c r="C75" s="612"/>
      <c r="D75" s="613" t="s">
        <v>3264</v>
      </c>
      <c r="E75" s="594"/>
      <c r="F75" s="594"/>
      <c r="G75" s="610">
        <v>6</v>
      </c>
      <c r="H75" s="2"/>
      <c r="I75" s="1104">
        <f t="shared" si="3"/>
        <v>0</v>
      </c>
      <c r="J75" s="423"/>
    </row>
    <row r="76" spans="1:10" s="97" customFormat="1" ht="25.5" x14ac:dyDescent="0.25">
      <c r="A76" s="862" t="s">
        <v>553</v>
      </c>
      <c r="B76" s="611" t="s">
        <v>3265</v>
      </c>
      <c r="C76" s="612"/>
      <c r="D76" s="613" t="s">
        <v>3266</v>
      </c>
      <c r="E76" s="594"/>
      <c r="F76" s="594"/>
      <c r="G76" s="610">
        <v>4</v>
      </c>
      <c r="H76" s="2"/>
      <c r="I76" s="1104">
        <f t="shared" si="3"/>
        <v>0</v>
      </c>
      <c r="J76" s="423"/>
    </row>
    <row r="77" spans="1:10" s="97" customFormat="1" ht="12.75" x14ac:dyDescent="0.25">
      <c r="A77" s="862" t="s">
        <v>554</v>
      </c>
      <c r="B77" s="614" t="s">
        <v>3267</v>
      </c>
      <c r="C77" s="612"/>
      <c r="D77" s="615" t="s">
        <v>3268</v>
      </c>
      <c r="E77" s="594"/>
      <c r="F77" s="594"/>
      <c r="G77" s="616">
        <v>2</v>
      </c>
      <c r="H77" s="2"/>
      <c r="I77" s="1104">
        <f t="shared" si="3"/>
        <v>0</v>
      </c>
      <c r="J77" s="423"/>
    </row>
    <row r="78" spans="1:10" s="97" customFormat="1" ht="25.5" x14ac:dyDescent="0.25">
      <c r="A78" s="862" t="s">
        <v>555</v>
      </c>
      <c r="B78" s="614" t="s">
        <v>3269</v>
      </c>
      <c r="C78" s="612"/>
      <c r="D78" s="615" t="s">
        <v>3270</v>
      </c>
      <c r="E78" s="594"/>
      <c r="F78" s="594"/>
      <c r="G78" s="616">
        <v>2</v>
      </c>
      <c r="H78" s="2"/>
      <c r="I78" s="1104">
        <f t="shared" si="3"/>
        <v>0</v>
      </c>
      <c r="J78" s="423"/>
    </row>
    <row r="79" spans="1:10" s="97" customFormat="1" ht="12.75" x14ac:dyDescent="0.25">
      <c r="A79" s="862" t="s">
        <v>556</v>
      </c>
      <c r="B79" s="614" t="s">
        <v>3271</v>
      </c>
      <c r="C79" s="612"/>
      <c r="D79" s="615" t="s">
        <v>3272</v>
      </c>
      <c r="E79" s="594"/>
      <c r="F79" s="594"/>
      <c r="G79" s="616">
        <v>6</v>
      </c>
      <c r="H79" s="2"/>
      <c r="I79" s="1104">
        <f t="shared" si="3"/>
        <v>0</v>
      </c>
      <c r="J79" s="423"/>
    </row>
    <row r="80" spans="1:10" s="97" customFormat="1" ht="12.75" x14ac:dyDescent="0.25">
      <c r="A80" s="862" t="s">
        <v>557</v>
      </c>
      <c r="B80" s="614" t="s">
        <v>3273</v>
      </c>
      <c r="C80" s="612"/>
      <c r="D80" s="615" t="s">
        <v>3274</v>
      </c>
      <c r="E80" s="594"/>
      <c r="F80" s="594"/>
      <c r="G80" s="616">
        <v>4</v>
      </c>
      <c r="H80" s="2"/>
      <c r="I80" s="1104">
        <f t="shared" si="3"/>
        <v>0</v>
      </c>
      <c r="J80" s="423"/>
    </row>
    <row r="81" spans="1:10" s="97" customFormat="1" ht="12.75" x14ac:dyDescent="0.25">
      <c r="A81" s="862" t="s">
        <v>558</v>
      </c>
      <c r="B81" s="614" t="s">
        <v>3275</v>
      </c>
      <c r="C81" s="612"/>
      <c r="D81" s="615" t="s">
        <v>3276</v>
      </c>
      <c r="E81" s="594"/>
      <c r="F81" s="594"/>
      <c r="G81" s="616">
        <v>5</v>
      </c>
      <c r="H81" s="2"/>
      <c r="I81" s="1104">
        <f>G81*ROUND(H81, 2)</f>
        <v>0</v>
      </c>
      <c r="J81" s="423"/>
    </row>
    <row r="82" spans="1:10" s="97" customFormat="1" ht="12.75" x14ac:dyDescent="0.25">
      <c r="A82" s="862" t="s">
        <v>559</v>
      </c>
      <c r="B82" s="614" t="s">
        <v>3277</v>
      </c>
      <c r="C82" s="612"/>
      <c r="D82" s="615" t="s">
        <v>3278</v>
      </c>
      <c r="E82" s="594"/>
      <c r="F82" s="594"/>
      <c r="G82" s="616">
        <v>4</v>
      </c>
      <c r="H82" s="2"/>
      <c r="I82" s="1104">
        <f t="shared" ref="I82:I91" si="4">G82*ROUND(H82, 2)</f>
        <v>0</v>
      </c>
      <c r="J82" s="423"/>
    </row>
    <row r="83" spans="1:10" s="97" customFormat="1" ht="38.25" x14ac:dyDescent="0.25">
      <c r="A83" s="862" t="s">
        <v>560</v>
      </c>
      <c r="B83" s="617" t="s">
        <v>3279</v>
      </c>
      <c r="C83" s="612"/>
      <c r="D83" s="618" t="s">
        <v>3280</v>
      </c>
      <c r="E83" s="594"/>
      <c r="F83" s="594"/>
      <c r="G83" s="619">
        <v>8</v>
      </c>
      <c r="H83" s="2"/>
      <c r="I83" s="1104">
        <f t="shared" si="4"/>
        <v>0</v>
      </c>
      <c r="J83" s="423"/>
    </row>
    <row r="84" spans="1:10" s="97" customFormat="1" ht="12.75" x14ac:dyDescent="0.25">
      <c r="A84" s="862" t="s">
        <v>561</v>
      </c>
      <c r="B84" s="617" t="s">
        <v>3281</v>
      </c>
      <c r="C84" s="612"/>
      <c r="D84" s="618" t="s">
        <v>3282</v>
      </c>
      <c r="E84" s="594"/>
      <c r="F84" s="594"/>
      <c r="G84" s="619">
        <v>8</v>
      </c>
      <c r="H84" s="2"/>
      <c r="I84" s="1104">
        <f t="shared" si="4"/>
        <v>0</v>
      </c>
      <c r="J84" s="423"/>
    </row>
    <row r="85" spans="1:10" s="97" customFormat="1" ht="38.25" x14ac:dyDescent="0.25">
      <c r="A85" s="862" t="s">
        <v>562</v>
      </c>
      <c r="B85" s="468" t="s">
        <v>3283</v>
      </c>
      <c r="C85" s="612"/>
      <c r="D85" s="620" t="s">
        <v>3284</v>
      </c>
      <c r="E85" s="594"/>
      <c r="F85" s="594"/>
      <c r="G85" s="621">
        <v>10</v>
      </c>
      <c r="H85" s="2"/>
      <c r="I85" s="1104">
        <f t="shared" si="4"/>
        <v>0</v>
      </c>
      <c r="J85" s="423"/>
    </row>
    <row r="86" spans="1:10" s="97" customFormat="1" ht="25.5" x14ac:dyDescent="0.25">
      <c r="A86" s="862" t="s">
        <v>563</v>
      </c>
      <c r="B86" s="468" t="s">
        <v>3285</v>
      </c>
      <c r="C86" s="612"/>
      <c r="D86" s="620" t="s">
        <v>3286</v>
      </c>
      <c r="E86" s="594"/>
      <c r="F86" s="594"/>
      <c r="G86" s="621">
        <v>8</v>
      </c>
      <c r="H86" s="2"/>
      <c r="I86" s="1104">
        <f t="shared" si="4"/>
        <v>0</v>
      </c>
      <c r="J86" s="423"/>
    </row>
    <row r="87" spans="1:10" s="97" customFormat="1" ht="25.5" x14ac:dyDescent="0.25">
      <c r="A87" s="862" t="s">
        <v>564</v>
      </c>
      <c r="B87" s="622" t="s">
        <v>3287</v>
      </c>
      <c r="C87" s="612"/>
      <c r="D87" s="620" t="s">
        <v>3288</v>
      </c>
      <c r="E87" s="594"/>
      <c r="F87" s="594"/>
      <c r="G87" s="621">
        <v>2</v>
      </c>
      <c r="H87" s="2"/>
      <c r="I87" s="1104">
        <f t="shared" si="4"/>
        <v>0</v>
      </c>
      <c r="J87" s="423"/>
    </row>
    <row r="88" spans="1:10" s="97" customFormat="1" ht="12.75" x14ac:dyDescent="0.25">
      <c r="A88" s="862" t="s">
        <v>565</v>
      </c>
      <c r="B88" s="467" t="s">
        <v>3289</v>
      </c>
      <c r="C88" s="612"/>
      <c r="D88" s="620" t="s">
        <v>3290</v>
      </c>
      <c r="E88" s="594"/>
      <c r="F88" s="594"/>
      <c r="G88" s="621">
        <v>20</v>
      </c>
      <c r="H88" s="2"/>
      <c r="I88" s="1104">
        <f t="shared" si="4"/>
        <v>0</v>
      </c>
      <c r="J88" s="423"/>
    </row>
    <row r="89" spans="1:10" s="97" customFormat="1" ht="12.75" x14ac:dyDescent="0.25">
      <c r="A89" s="862" t="s">
        <v>566</v>
      </c>
      <c r="B89" s="623" t="s">
        <v>3291</v>
      </c>
      <c r="C89" s="612"/>
      <c r="D89" s="620" t="s">
        <v>3292</v>
      </c>
      <c r="E89" s="594"/>
      <c r="F89" s="594"/>
      <c r="G89" s="621">
        <v>8</v>
      </c>
      <c r="H89" s="2"/>
      <c r="I89" s="1104">
        <f t="shared" si="4"/>
        <v>0</v>
      </c>
      <c r="J89" s="423"/>
    </row>
    <row r="90" spans="1:10" s="97" customFormat="1" ht="12.75" x14ac:dyDescent="0.25">
      <c r="A90" s="862" t="s">
        <v>567</v>
      </c>
      <c r="B90" s="623" t="s">
        <v>3293</v>
      </c>
      <c r="C90" s="612"/>
      <c r="D90" s="620" t="s">
        <v>3294</v>
      </c>
      <c r="E90" s="594"/>
      <c r="F90" s="594"/>
      <c r="G90" s="621">
        <v>16</v>
      </c>
      <c r="H90" s="2"/>
      <c r="I90" s="1104">
        <f t="shared" si="4"/>
        <v>0</v>
      </c>
      <c r="J90" s="423"/>
    </row>
    <row r="91" spans="1:10" s="97" customFormat="1" ht="12.75" x14ac:dyDescent="0.25">
      <c r="A91" s="862" t="s">
        <v>568</v>
      </c>
      <c r="B91" s="623" t="s">
        <v>3295</v>
      </c>
      <c r="C91" s="612"/>
      <c r="D91" s="620" t="s">
        <v>3296</v>
      </c>
      <c r="E91" s="594"/>
      <c r="F91" s="594"/>
      <c r="G91" s="621">
        <v>30</v>
      </c>
      <c r="H91" s="2"/>
      <c r="I91" s="1104">
        <f t="shared" si="4"/>
        <v>0</v>
      </c>
      <c r="J91" s="423"/>
    </row>
    <row r="92" spans="1:10" s="97" customFormat="1" ht="12.75" x14ac:dyDescent="0.25">
      <c r="A92" s="862" t="s">
        <v>569</v>
      </c>
      <c r="B92" s="624" t="s">
        <v>3297</v>
      </c>
      <c r="C92" s="75"/>
      <c r="D92" s="626" t="s">
        <v>3298</v>
      </c>
      <c r="E92" s="594"/>
      <c r="F92" s="594"/>
      <c r="G92" s="625">
        <v>5</v>
      </c>
      <c r="H92" s="2"/>
      <c r="I92" s="1104">
        <f t="shared" ref="I92:I155" si="5">G92*ROUND(H92, 2)</f>
        <v>0</v>
      </c>
      <c r="J92" s="423"/>
    </row>
    <row r="93" spans="1:10" s="97" customFormat="1" ht="12.75" x14ac:dyDescent="0.25">
      <c r="A93" s="862" t="s">
        <v>570</v>
      </c>
      <c r="B93" s="624" t="s">
        <v>3299</v>
      </c>
      <c r="C93" s="75"/>
      <c r="D93" s="626" t="s">
        <v>3300</v>
      </c>
      <c r="E93" s="594"/>
      <c r="F93" s="594"/>
      <c r="G93" s="625">
        <v>10</v>
      </c>
      <c r="H93" s="2"/>
      <c r="I93" s="1104">
        <f t="shared" si="5"/>
        <v>0</v>
      </c>
      <c r="J93" s="423"/>
    </row>
    <row r="94" spans="1:10" s="97" customFormat="1" ht="12.75" x14ac:dyDescent="0.25">
      <c r="A94" s="862" t="s">
        <v>571</v>
      </c>
      <c r="B94" s="624" t="s">
        <v>3301</v>
      </c>
      <c r="C94" s="75"/>
      <c r="D94" s="626" t="s">
        <v>3302</v>
      </c>
      <c r="E94" s="594"/>
      <c r="F94" s="594"/>
      <c r="G94" s="625">
        <v>10</v>
      </c>
      <c r="H94" s="2"/>
      <c r="I94" s="1104">
        <f>G94*ROUND(H94, 2)</f>
        <v>0</v>
      </c>
      <c r="J94" s="423"/>
    </row>
    <row r="95" spans="1:10" s="97" customFormat="1" ht="12.75" x14ac:dyDescent="0.25">
      <c r="A95" s="862" t="s">
        <v>572</v>
      </c>
      <c r="B95" s="748" t="s">
        <v>3763</v>
      </c>
      <c r="C95" s="46" t="s">
        <v>3764</v>
      </c>
      <c r="D95" s="749" t="s">
        <v>3765</v>
      </c>
      <c r="E95" s="594"/>
      <c r="F95" s="594"/>
      <c r="G95" s="625">
        <v>1</v>
      </c>
      <c r="H95" s="2"/>
      <c r="I95" s="1104">
        <f t="shared" si="5"/>
        <v>0</v>
      </c>
      <c r="J95" s="423"/>
    </row>
    <row r="96" spans="1:10" s="97" customFormat="1" ht="25.5" x14ac:dyDescent="0.25">
      <c r="A96" s="862" t="s">
        <v>573</v>
      </c>
      <c r="B96" s="748" t="s">
        <v>3766</v>
      </c>
      <c r="C96" s="46" t="s">
        <v>3767</v>
      </c>
      <c r="D96" s="749"/>
      <c r="E96" s="594"/>
      <c r="F96" s="594"/>
      <c r="G96" s="625">
        <v>1</v>
      </c>
      <c r="H96" s="2"/>
      <c r="I96" s="1104">
        <f t="shared" si="5"/>
        <v>0</v>
      </c>
      <c r="J96" s="423"/>
    </row>
    <row r="97" spans="1:10" s="97" customFormat="1" ht="12.75" x14ac:dyDescent="0.25">
      <c r="A97" s="862" t="s">
        <v>574</v>
      </c>
      <c r="B97" s="748" t="s">
        <v>3768</v>
      </c>
      <c r="C97" s="46" t="s">
        <v>3767</v>
      </c>
      <c r="D97" s="749" t="s">
        <v>3769</v>
      </c>
      <c r="E97" s="594"/>
      <c r="F97" s="594"/>
      <c r="G97" s="625">
        <v>1</v>
      </c>
      <c r="H97" s="2"/>
      <c r="I97" s="1104">
        <f t="shared" si="5"/>
        <v>0</v>
      </c>
      <c r="J97" s="423"/>
    </row>
    <row r="98" spans="1:10" s="97" customFormat="1" ht="38.25" x14ac:dyDescent="0.25">
      <c r="A98" s="862" t="s">
        <v>575</v>
      </c>
      <c r="B98" s="748" t="s">
        <v>3770</v>
      </c>
      <c r="C98" s="46" t="s">
        <v>3771</v>
      </c>
      <c r="D98" s="749" t="s">
        <v>3772</v>
      </c>
      <c r="E98" s="594"/>
      <c r="F98" s="594"/>
      <c r="G98" s="625">
        <v>1</v>
      </c>
      <c r="H98" s="2"/>
      <c r="I98" s="1104">
        <f t="shared" si="5"/>
        <v>0</v>
      </c>
      <c r="J98" s="423"/>
    </row>
    <row r="99" spans="1:10" s="97" customFormat="1" ht="12.75" x14ac:dyDescent="0.25">
      <c r="A99" s="862" t="s">
        <v>576</v>
      </c>
      <c r="B99" s="748" t="s">
        <v>3773</v>
      </c>
      <c r="C99" s="46" t="s">
        <v>3771</v>
      </c>
      <c r="D99" s="749"/>
      <c r="E99" s="594"/>
      <c r="F99" s="594"/>
      <c r="G99" s="625">
        <v>1</v>
      </c>
      <c r="H99" s="2"/>
      <c r="I99" s="1104">
        <f t="shared" si="5"/>
        <v>0</v>
      </c>
      <c r="J99" s="423"/>
    </row>
    <row r="100" spans="1:10" s="97" customFormat="1" ht="12.75" x14ac:dyDescent="0.25">
      <c r="A100" s="862" t="s">
        <v>577</v>
      </c>
      <c r="B100" s="748" t="s">
        <v>1330</v>
      </c>
      <c r="C100" s="46" t="s">
        <v>1331</v>
      </c>
      <c r="D100" s="749" t="s">
        <v>3774</v>
      </c>
      <c r="E100" s="594"/>
      <c r="F100" s="594"/>
      <c r="G100" s="625">
        <v>1</v>
      </c>
      <c r="H100" s="2"/>
      <c r="I100" s="1104">
        <f t="shared" si="5"/>
        <v>0</v>
      </c>
      <c r="J100" s="423"/>
    </row>
    <row r="101" spans="1:10" s="97" customFormat="1" ht="12.75" x14ac:dyDescent="0.25">
      <c r="A101" s="862" t="s">
        <v>578</v>
      </c>
      <c r="B101" s="748" t="s">
        <v>1330</v>
      </c>
      <c r="C101" s="46" t="s">
        <v>1331</v>
      </c>
      <c r="D101" s="749" t="s">
        <v>3775</v>
      </c>
      <c r="E101" s="594"/>
      <c r="F101" s="594"/>
      <c r="G101" s="625">
        <v>1</v>
      </c>
      <c r="H101" s="2"/>
      <c r="I101" s="1104">
        <f t="shared" si="5"/>
        <v>0</v>
      </c>
      <c r="J101" s="423"/>
    </row>
    <row r="102" spans="1:10" s="97" customFormat="1" ht="12.75" x14ac:dyDescent="0.25">
      <c r="A102" s="862" t="s">
        <v>579</v>
      </c>
      <c r="B102" s="748" t="s">
        <v>1330</v>
      </c>
      <c r="C102" s="46" t="s">
        <v>1331</v>
      </c>
      <c r="D102" s="749" t="s">
        <v>3776</v>
      </c>
      <c r="E102" s="594"/>
      <c r="F102" s="594"/>
      <c r="G102" s="625">
        <v>1</v>
      </c>
      <c r="H102" s="2"/>
      <c r="I102" s="1104">
        <f t="shared" si="5"/>
        <v>0</v>
      </c>
      <c r="J102" s="423"/>
    </row>
    <row r="103" spans="1:10" s="97" customFormat="1" ht="12.75" x14ac:dyDescent="0.25">
      <c r="A103" s="862" t="s">
        <v>580</v>
      </c>
      <c r="B103" s="748" t="s">
        <v>3777</v>
      </c>
      <c r="C103" s="46" t="s">
        <v>1331</v>
      </c>
      <c r="D103" s="749" t="s">
        <v>3778</v>
      </c>
      <c r="E103" s="594"/>
      <c r="F103" s="594"/>
      <c r="G103" s="625">
        <v>1</v>
      </c>
      <c r="H103" s="2"/>
      <c r="I103" s="1104">
        <f t="shared" si="5"/>
        <v>0</v>
      </c>
      <c r="J103" s="423"/>
    </row>
    <row r="104" spans="1:10" s="97" customFormat="1" ht="12.75" x14ac:dyDescent="0.25">
      <c r="A104" s="862" t="s">
        <v>581</v>
      </c>
      <c r="B104" s="748" t="s">
        <v>1330</v>
      </c>
      <c r="C104" s="46" t="s">
        <v>1331</v>
      </c>
      <c r="D104" s="749" t="s">
        <v>3779</v>
      </c>
      <c r="E104" s="594"/>
      <c r="F104" s="594"/>
      <c r="G104" s="625">
        <v>1</v>
      </c>
      <c r="H104" s="2"/>
      <c r="I104" s="1104">
        <f t="shared" si="5"/>
        <v>0</v>
      </c>
      <c r="J104" s="423"/>
    </row>
    <row r="105" spans="1:10" s="97" customFormat="1" ht="12.75" x14ac:dyDescent="0.25">
      <c r="A105" s="862" t="s">
        <v>582</v>
      </c>
      <c r="B105" s="748" t="s">
        <v>1330</v>
      </c>
      <c r="C105" s="46" t="s">
        <v>1331</v>
      </c>
      <c r="D105" s="749" t="s">
        <v>3780</v>
      </c>
      <c r="E105" s="594"/>
      <c r="F105" s="594"/>
      <c r="G105" s="625">
        <v>1</v>
      </c>
      <c r="H105" s="2"/>
      <c r="I105" s="1104">
        <f t="shared" si="5"/>
        <v>0</v>
      </c>
      <c r="J105" s="423"/>
    </row>
    <row r="106" spans="1:10" s="97" customFormat="1" ht="12.75" x14ac:dyDescent="0.25">
      <c r="A106" s="862" t="s">
        <v>583</v>
      </c>
      <c r="B106" s="748" t="s">
        <v>3781</v>
      </c>
      <c r="C106" s="46" t="s">
        <v>3782</v>
      </c>
      <c r="D106" s="749" t="s">
        <v>3783</v>
      </c>
      <c r="E106" s="594"/>
      <c r="F106" s="594"/>
      <c r="G106" s="625">
        <v>1</v>
      </c>
      <c r="H106" s="2"/>
      <c r="I106" s="1104">
        <f t="shared" si="5"/>
        <v>0</v>
      </c>
      <c r="J106" s="423"/>
    </row>
    <row r="107" spans="1:10" s="97" customFormat="1" ht="12.75" x14ac:dyDescent="0.25">
      <c r="A107" s="862" t="s">
        <v>584</v>
      </c>
      <c r="B107" s="748" t="s">
        <v>3784</v>
      </c>
      <c r="C107" s="46" t="s">
        <v>3782</v>
      </c>
      <c r="D107" s="749" t="s">
        <v>3785</v>
      </c>
      <c r="E107" s="594"/>
      <c r="F107" s="594"/>
      <c r="G107" s="625">
        <v>1</v>
      </c>
      <c r="H107" s="2"/>
      <c r="I107" s="1104">
        <f t="shared" si="5"/>
        <v>0</v>
      </c>
      <c r="J107" s="423"/>
    </row>
    <row r="108" spans="1:10" s="97" customFormat="1" ht="25.5" x14ac:dyDescent="0.25">
      <c r="A108" s="862" t="s">
        <v>585</v>
      </c>
      <c r="B108" s="748" t="s">
        <v>3786</v>
      </c>
      <c r="C108" s="46" t="s">
        <v>3787</v>
      </c>
      <c r="D108" s="749" t="s">
        <v>3788</v>
      </c>
      <c r="E108" s="594"/>
      <c r="F108" s="594"/>
      <c r="G108" s="625">
        <v>1</v>
      </c>
      <c r="H108" s="2"/>
      <c r="I108" s="1104">
        <f t="shared" si="5"/>
        <v>0</v>
      </c>
      <c r="J108" s="423"/>
    </row>
    <row r="109" spans="1:10" s="97" customFormat="1" ht="12.75" x14ac:dyDescent="0.25">
      <c r="A109" s="862" t="s">
        <v>586</v>
      </c>
      <c r="B109" s="748" t="s">
        <v>3789</v>
      </c>
      <c r="C109" s="46" t="s">
        <v>3787</v>
      </c>
      <c r="D109" s="749" t="s">
        <v>3790</v>
      </c>
      <c r="E109" s="594"/>
      <c r="F109" s="594"/>
      <c r="G109" s="625">
        <v>1</v>
      </c>
      <c r="H109" s="2"/>
      <c r="I109" s="1104">
        <f t="shared" si="5"/>
        <v>0</v>
      </c>
      <c r="J109" s="423"/>
    </row>
    <row r="110" spans="1:10" s="97" customFormat="1" ht="38.25" x14ac:dyDescent="0.25">
      <c r="A110" s="862" t="s">
        <v>587</v>
      </c>
      <c r="B110" s="748" t="s">
        <v>3791</v>
      </c>
      <c r="C110" s="46" t="s">
        <v>3787</v>
      </c>
      <c r="D110" s="749" t="s">
        <v>3792</v>
      </c>
      <c r="E110" s="594"/>
      <c r="F110" s="594"/>
      <c r="G110" s="625">
        <v>1</v>
      </c>
      <c r="H110" s="2"/>
      <c r="I110" s="1104">
        <f t="shared" si="5"/>
        <v>0</v>
      </c>
      <c r="J110" s="423"/>
    </row>
    <row r="111" spans="1:10" s="97" customFormat="1" ht="12.75" x14ac:dyDescent="0.25">
      <c r="A111" s="862" t="s">
        <v>588</v>
      </c>
      <c r="B111" s="748" t="s">
        <v>3793</v>
      </c>
      <c r="C111" s="46" t="s">
        <v>3787</v>
      </c>
      <c r="D111" s="749" t="s">
        <v>3794</v>
      </c>
      <c r="E111" s="594"/>
      <c r="F111" s="594"/>
      <c r="G111" s="625">
        <v>1</v>
      </c>
      <c r="H111" s="2"/>
      <c r="I111" s="1104">
        <f t="shared" si="5"/>
        <v>0</v>
      </c>
      <c r="J111" s="423"/>
    </row>
    <row r="112" spans="1:10" s="97" customFormat="1" ht="12.75" x14ac:dyDescent="0.25">
      <c r="A112" s="862" t="s">
        <v>589</v>
      </c>
      <c r="B112" s="748" t="s">
        <v>3795</v>
      </c>
      <c r="C112" s="46" t="s">
        <v>3787</v>
      </c>
      <c r="D112" s="749" t="s">
        <v>3796</v>
      </c>
      <c r="E112" s="594"/>
      <c r="F112" s="594"/>
      <c r="G112" s="625">
        <v>1</v>
      </c>
      <c r="H112" s="2"/>
      <c r="I112" s="1104">
        <f t="shared" si="5"/>
        <v>0</v>
      </c>
      <c r="J112" s="423"/>
    </row>
    <row r="113" spans="1:10" s="97" customFormat="1" ht="12.75" x14ac:dyDescent="0.25">
      <c r="A113" s="862" t="s">
        <v>590</v>
      </c>
      <c r="B113" s="748" t="s">
        <v>3797</v>
      </c>
      <c r="C113" s="46" t="s">
        <v>3787</v>
      </c>
      <c r="D113" s="749">
        <v>2571000</v>
      </c>
      <c r="E113" s="594"/>
      <c r="F113" s="594"/>
      <c r="G113" s="625">
        <v>1</v>
      </c>
      <c r="H113" s="2"/>
      <c r="I113" s="1104">
        <f t="shared" si="5"/>
        <v>0</v>
      </c>
      <c r="J113" s="423"/>
    </row>
    <row r="114" spans="1:10" s="97" customFormat="1" ht="12.75" x14ac:dyDescent="0.25">
      <c r="A114" s="862" t="s">
        <v>591</v>
      </c>
      <c r="B114" s="748" t="s">
        <v>3798</v>
      </c>
      <c r="C114" s="46" t="s">
        <v>3787</v>
      </c>
      <c r="D114" s="749" t="s">
        <v>3799</v>
      </c>
      <c r="E114" s="594"/>
      <c r="F114" s="594"/>
      <c r="G114" s="625">
        <v>1</v>
      </c>
      <c r="H114" s="2"/>
      <c r="I114" s="1104">
        <f t="shared" si="5"/>
        <v>0</v>
      </c>
      <c r="J114" s="423"/>
    </row>
    <row r="115" spans="1:10" s="97" customFormat="1" ht="25.5" x14ac:dyDescent="0.25">
      <c r="A115" s="862" t="s">
        <v>592</v>
      </c>
      <c r="B115" s="748" t="s">
        <v>3800</v>
      </c>
      <c r="C115" s="46" t="s">
        <v>3801</v>
      </c>
      <c r="D115" s="749" t="s">
        <v>1555</v>
      </c>
      <c r="E115" s="594"/>
      <c r="F115" s="594"/>
      <c r="G115" s="625">
        <v>1</v>
      </c>
      <c r="H115" s="2"/>
      <c r="I115" s="1104">
        <f t="shared" si="5"/>
        <v>0</v>
      </c>
      <c r="J115" s="423"/>
    </row>
    <row r="116" spans="1:10" s="97" customFormat="1" ht="25.5" x14ac:dyDescent="0.25">
      <c r="A116" s="862" t="s">
        <v>593</v>
      </c>
      <c r="B116" s="748" t="s">
        <v>3802</v>
      </c>
      <c r="C116" s="46" t="s">
        <v>3801</v>
      </c>
      <c r="D116" s="749" t="s">
        <v>3803</v>
      </c>
      <c r="E116" s="594"/>
      <c r="F116" s="594"/>
      <c r="G116" s="625">
        <v>1</v>
      </c>
      <c r="H116" s="2"/>
      <c r="I116" s="1104">
        <f t="shared" si="5"/>
        <v>0</v>
      </c>
      <c r="J116" s="423"/>
    </row>
    <row r="117" spans="1:10" s="97" customFormat="1" ht="12.75" x14ac:dyDescent="0.25">
      <c r="A117" s="862" t="s">
        <v>594</v>
      </c>
      <c r="B117" s="748" t="s">
        <v>3804</v>
      </c>
      <c r="C117" s="46" t="s">
        <v>1789</v>
      </c>
      <c r="D117" s="749" t="s">
        <v>3805</v>
      </c>
      <c r="E117" s="594"/>
      <c r="F117" s="594"/>
      <c r="G117" s="625">
        <v>1</v>
      </c>
      <c r="H117" s="2"/>
      <c r="I117" s="1104">
        <f t="shared" si="5"/>
        <v>0</v>
      </c>
      <c r="J117" s="423"/>
    </row>
    <row r="118" spans="1:10" s="97" customFormat="1" ht="12.75" x14ac:dyDescent="0.25">
      <c r="A118" s="862" t="s">
        <v>595</v>
      </c>
      <c r="B118" s="748" t="s">
        <v>3806</v>
      </c>
      <c r="C118" s="46" t="s">
        <v>3801</v>
      </c>
      <c r="D118" s="749" t="s">
        <v>3807</v>
      </c>
      <c r="E118" s="594"/>
      <c r="F118" s="594"/>
      <c r="G118" s="625">
        <v>1</v>
      </c>
      <c r="H118" s="2"/>
      <c r="I118" s="1104">
        <f t="shared" si="5"/>
        <v>0</v>
      </c>
      <c r="J118" s="423"/>
    </row>
    <row r="119" spans="1:10" s="97" customFormat="1" ht="12.75" x14ac:dyDescent="0.25">
      <c r="A119" s="862" t="s">
        <v>596</v>
      </c>
      <c r="B119" s="748" t="s">
        <v>3808</v>
      </c>
      <c r="C119" s="46" t="s">
        <v>3801</v>
      </c>
      <c r="D119" s="749" t="s">
        <v>3809</v>
      </c>
      <c r="E119" s="594"/>
      <c r="F119" s="594"/>
      <c r="G119" s="625">
        <v>1</v>
      </c>
      <c r="H119" s="2"/>
      <c r="I119" s="1104">
        <f t="shared" si="5"/>
        <v>0</v>
      </c>
      <c r="J119" s="423"/>
    </row>
    <row r="120" spans="1:10" s="97" customFormat="1" ht="89.25" x14ac:dyDescent="0.25">
      <c r="A120" s="862" t="s">
        <v>597</v>
      </c>
      <c r="B120" s="748" t="s">
        <v>3810</v>
      </c>
      <c r="C120" s="46" t="s">
        <v>3801</v>
      </c>
      <c r="D120" s="749" t="s">
        <v>3811</v>
      </c>
      <c r="E120" s="594"/>
      <c r="F120" s="594"/>
      <c r="G120" s="625">
        <v>1</v>
      </c>
      <c r="H120" s="2"/>
      <c r="I120" s="1104">
        <f t="shared" si="5"/>
        <v>0</v>
      </c>
      <c r="J120" s="423"/>
    </row>
    <row r="121" spans="1:10" s="97" customFormat="1" ht="25.5" x14ac:dyDescent="0.25">
      <c r="A121" s="862" t="s">
        <v>598</v>
      </c>
      <c r="B121" s="748" t="s">
        <v>3812</v>
      </c>
      <c r="C121" s="46" t="s">
        <v>3801</v>
      </c>
      <c r="D121" s="749" t="s">
        <v>3813</v>
      </c>
      <c r="E121" s="594"/>
      <c r="F121" s="594"/>
      <c r="G121" s="625">
        <v>1</v>
      </c>
      <c r="H121" s="2"/>
      <c r="I121" s="1104">
        <f t="shared" si="5"/>
        <v>0</v>
      </c>
      <c r="J121" s="423"/>
    </row>
    <row r="122" spans="1:10" s="97" customFormat="1" ht="63.75" x14ac:dyDescent="0.25">
      <c r="A122" s="862" t="s">
        <v>599</v>
      </c>
      <c r="B122" s="748" t="s">
        <v>3814</v>
      </c>
      <c r="C122" s="46" t="s">
        <v>3801</v>
      </c>
      <c r="D122" s="749" t="s">
        <v>3815</v>
      </c>
      <c r="E122" s="594"/>
      <c r="F122" s="594"/>
      <c r="G122" s="625">
        <v>1</v>
      </c>
      <c r="H122" s="2"/>
      <c r="I122" s="1104">
        <f t="shared" si="5"/>
        <v>0</v>
      </c>
      <c r="J122" s="423"/>
    </row>
    <row r="123" spans="1:10" s="97" customFormat="1" ht="25.5" x14ac:dyDescent="0.25">
      <c r="A123" s="862" t="s">
        <v>600</v>
      </c>
      <c r="B123" s="748" t="s">
        <v>3816</v>
      </c>
      <c r="C123" s="46" t="s">
        <v>3801</v>
      </c>
      <c r="D123" s="749" t="s">
        <v>3817</v>
      </c>
      <c r="E123" s="594"/>
      <c r="F123" s="594"/>
      <c r="G123" s="625">
        <v>1</v>
      </c>
      <c r="H123" s="2"/>
      <c r="I123" s="1104">
        <f t="shared" si="5"/>
        <v>0</v>
      </c>
      <c r="J123" s="423"/>
    </row>
    <row r="124" spans="1:10" s="97" customFormat="1" ht="38.25" x14ac:dyDescent="0.25">
      <c r="A124" s="862" t="s">
        <v>601</v>
      </c>
      <c r="B124" s="748" t="s">
        <v>3818</v>
      </c>
      <c r="C124" s="46" t="s">
        <v>3801</v>
      </c>
      <c r="D124" s="749" t="s">
        <v>3819</v>
      </c>
      <c r="E124" s="594"/>
      <c r="F124" s="594"/>
      <c r="G124" s="625">
        <v>1</v>
      </c>
      <c r="H124" s="2"/>
      <c r="I124" s="1104">
        <f t="shared" si="5"/>
        <v>0</v>
      </c>
      <c r="J124" s="423"/>
    </row>
    <row r="125" spans="1:10" s="97" customFormat="1" ht="12.75" x14ac:dyDescent="0.25">
      <c r="A125" s="862" t="s">
        <v>602</v>
      </c>
      <c r="B125" s="748" t="s">
        <v>3820</v>
      </c>
      <c r="C125" s="46" t="s">
        <v>3801</v>
      </c>
      <c r="D125" s="749" t="s">
        <v>3821</v>
      </c>
      <c r="E125" s="594"/>
      <c r="F125" s="594"/>
      <c r="G125" s="625">
        <v>1</v>
      </c>
      <c r="H125" s="2"/>
      <c r="I125" s="1104">
        <f t="shared" si="5"/>
        <v>0</v>
      </c>
      <c r="J125" s="423"/>
    </row>
    <row r="126" spans="1:10" s="97" customFormat="1" ht="25.5" x14ac:dyDescent="0.25">
      <c r="A126" s="862" t="s">
        <v>603</v>
      </c>
      <c r="B126" s="748" t="s">
        <v>3822</v>
      </c>
      <c r="C126" s="46" t="s">
        <v>3801</v>
      </c>
      <c r="D126" s="749"/>
      <c r="E126" s="594"/>
      <c r="F126" s="594"/>
      <c r="G126" s="625">
        <v>1</v>
      </c>
      <c r="H126" s="2"/>
      <c r="I126" s="1104">
        <f t="shared" si="5"/>
        <v>0</v>
      </c>
      <c r="J126" s="423"/>
    </row>
    <row r="127" spans="1:10" s="97" customFormat="1" ht="25.5" x14ac:dyDescent="0.25">
      <c r="A127" s="862" t="s">
        <v>604</v>
      </c>
      <c r="B127" s="748" t="s">
        <v>3823</v>
      </c>
      <c r="C127" s="46" t="s">
        <v>3801</v>
      </c>
      <c r="D127" s="749"/>
      <c r="E127" s="594"/>
      <c r="F127" s="594"/>
      <c r="G127" s="625">
        <v>1</v>
      </c>
      <c r="H127" s="2"/>
      <c r="I127" s="1104">
        <f t="shared" si="5"/>
        <v>0</v>
      </c>
      <c r="J127" s="423"/>
    </row>
    <row r="128" spans="1:10" s="97" customFormat="1" ht="25.5" x14ac:dyDescent="0.25">
      <c r="A128" s="862" t="s">
        <v>605</v>
      </c>
      <c r="B128" s="748" t="s">
        <v>3824</v>
      </c>
      <c r="C128" s="46" t="s">
        <v>3801</v>
      </c>
      <c r="D128" s="749" t="s">
        <v>3825</v>
      </c>
      <c r="E128" s="594"/>
      <c r="F128" s="594"/>
      <c r="G128" s="625">
        <v>1</v>
      </c>
      <c r="H128" s="2"/>
      <c r="I128" s="1104">
        <f t="shared" si="5"/>
        <v>0</v>
      </c>
      <c r="J128" s="423"/>
    </row>
    <row r="129" spans="1:10" s="97" customFormat="1" ht="12.75" x14ac:dyDescent="0.25">
      <c r="A129" s="862" t="s">
        <v>606</v>
      </c>
      <c r="B129" s="748" t="s">
        <v>3826</v>
      </c>
      <c r="C129" s="46" t="s">
        <v>3801</v>
      </c>
      <c r="D129" s="749" t="s">
        <v>3827</v>
      </c>
      <c r="E129" s="594"/>
      <c r="F129" s="594"/>
      <c r="G129" s="625">
        <v>1</v>
      </c>
      <c r="H129" s="2"/>
      <c r="I129" s="1104">
        <f t="shared" si="5"/>
        <v>0</v>
      </c>
      <c r="J129" s="423"/>
    </row>
    <row r="130" spans="1:10" s="97" customFormat="1" ht="25.5" x14ac:dyDescent="0.25">
      <c r="A130" s="862" t="s">
        <v>607</v>
      </c>
      <c r="B130" s="748" t="s">
        <v>3828</v>
      </c>
      <c r="C130" s="46" t="s">
        <v>3801</v>
      </c>
      <c r="D130" s="749"/>
      <c r="E130" s="594"/>
      <c r="F130" s="594"/>
      <c r="G130" s="625">
        <v>1</v>
      </c>
      <c r="H130" s="2"/>
      <c r="I130" s="1104">
        <f t="shared" si="5"/>
        <v>0</v>
      </c>
      <c r="J130" s="423"/>
    </row>
    <row r="131" spans="1:10" s="97" customFormat="1" ht="25.5" x14ac:dyDescent="0.25">
      <c r="A131" s="862" t="s">
        <v>608</v>
      </c>
      <c r="B131" s="748" t="s">
        <v>3829</v>
      </c>
      <c r="C131" s="46" t="s">
        <v>3801</v>
      </c>
      <c r="D131" s="749" t="s">
        <v>3830</v>
      </c>
      <c r="E131" s="594"/>
      <c r="F131" s="594"/>
      <c r="G131" s="625">
        <v>1</v>
      </c>
      <c r="H131" s="2"/>
      <c r="I131" s="1104">
        <f t="shared" si="5"/>
        <v>0</v>
      </c>
      <c r="J131" s="423"/>
    </row>
    <row r="132" spans="1:10" s="97" customFormat="1" ht="12.75" x14ac:dyDescent="0.25">
      <c r="A132" s="862" t="s">
        <v>609</v>
      </c>
      <c r="B132" s="748" t="s">
        <v>3831</v>
      </c>
      <c r="C132" s="46" t="s">
        <v>3832</v>
      </c>
      <c r="D132" s="749" t="s">
        <v>3833</v>
      </c>
      <c r="E132" s="594"/>
      <c r="F132" s="594"/>
      <c r="G132" s="625">
        <v>1</v>
      </c>
      <c r="H132" s="2"/>
      <c r="I132" s="1104">
        <f t="shared" si="5"/>
        <v>0</v>
      </c>
      <c r="J132" s="423"/>
    </row>
    <row r="133" spans="1:10" s="97" customFormat="1" ht="12.75" x14ac:dyDescent="0.25">
      <c r="A133" s="862" t="s">
        <v>610</v>
      </c>
      <c r="B133" s="748" t="s">
        <v>3834</v>
      </c>
      <c r="C133" s="46" t="s">
        <v>3835</v>
      </c>
      <c r="D133" s="749" t="s">
        <v>3836</v>
      </c>
      <c r="E133" s="594"/>
      <c r="F133" s="594"/>
      <c r="G133" s="625">
        <v>1</v>
      </c>
      <c r="H133" s="2"/>
      <c r="I133" s="1104">
        <f t="shared" si="5"/>
        <v>0</v>
      </c>
      <c r="J133" s="423"/>
    </row>
    <row r="134" spans="1:10" s="97" customFormat="1" ht="25.5" x14ac:dyDescent="0.25">
      <c r="A134" s="862" t="s">
        <v>611</v>
      </c>
      <c r="B134" s="748" t="s">
        <v>3837</v>
      </c>
      <c r="C134" s="46" t="s">
        <v>3838</v>
      </c>
      <c r="D134" s="749" t="s">
        <v>3839</v>
      </c>
      <c r="E134" s="594"/>
      <c r="F134" s="594"/>
      <c r="G134" s="625">
        <v>1</v>
      </c>
      <c r="H134" s="2"/>
      <c r="I134" s="1104">
        <f t="shared" si="5"/>
        <v>0</v>
      </c>
      <c r="J134" s="423"/>
    </row>
    <row r="135" spans="1:10" s="97" customFormat="1" ht="12.75" x14ac:dyDescent="0.25">
      <c r="A135" s="862" t="s">
        <v>612</v>
      </c>
      <c r="B135" s="748" t="s">
        <v>3840</v>
      </c>
      <c r="C135" s="46" t="s">
        <v>3838</v>
      </c>
      <c r="D135" s="749" t="s">
        <v>3841</v>
      </c>
      <c r="E135" s="594"/>
      <c r="F135" s="594"/>
      <c r="G135" s="625">
        <v>1</v>
      </c>
      <c r="H135" s="2"/>
      <c r="I135" s="1104">
        <f t="shared" si="5"/>
        <v>0</v>
      </c>
      <c r="J135" s="423"/>
    </row>
    <row r="136" spans="1:10" s="97" customFormat="1" ht="12.75" x14ac:dyDescent="0.25">
      <c r="A136" s="862" t="s">
        <v>613</v>
      </c>
      <c r="B136" s="748" t="s">
        <v>3842</v>
      </c>
      <c r="C136" s="46" t="s">
        <v>3843</v>
      </c>
      <c r="D136" s="749" t="s">
        <v>3844</v>
      </c>
      <c r="E136" s="594"/>
      <c r="F136" s="594"/>
      <c r="G136" s="625">
        <v>1</v>
      </c>
      <c r="H136" s="2"/>
      <c r="I136" s="1104">
        <f t="shared" si="5"/>
        <v>0</v>
      </c>
      <c r="J136" s="423"/>
    </row>
    <row r="137" spans="1:10" s="97" customFormat="1" ht="25.5" x14ac:dyDescent="0.25">
      <c r="A137" s="862" t="s">
        <v>614</v>
      </c>
      <c r="B137" s="748" t="s">
        <v>3845</v>
      </c>
      <c r="C137" s="46" t="s">
        <v>3843</v>
      </c>
      <c r="D137" s="749" t="s">
        <v>3846</v>
      </c>
      <c r="E137" s="594"/>
      <c r="F137" s="594"/>
      <c r="G137" s="625">
        <v>1</v>
      </c>
      <c r="H137" s="2"/>
      <c r="I137" s="1104">
        <f t="shared" si="5"/>
        <v>0</v>
      </c>
      <c r="J137" s="423"/>
    </row>
    <row r="138" spans="1:10" s="97" customFormat="1" ht="25.5" x14ac:dyDescent="0.25">
      <c r="A138" s="862" t="s">
        <v>615</v>
      </c>
      <c r="B138" s="748" t="s">
        <v>3847</v>
      </c>
      <c r="C138" s="46"/>
      <c r="D138" s="749" t="s">
        <v>3848</v>
      </c>
      <c r="E138" s="594"/>
      <c r="F138" s="594"/>
      <c r="G138" s="625">
        <v>1</v>
      </c>
      <c r="H138" s="2"/>
      <c r="I138" s="1104">
        <f t="shared" si="5"/>
        <v>0</v>
      </c>
      <c r="J138" s="423"/>
    </row>
    <row r="139" spans="1:10" s="97" customFormat="1" ht="12.75" x14ac:dyDescent="0.25">
      <c r="A139" s="862" t="s">
        <v>616</v>
      </c>
      <c r="B139" s="748" t="s">
        <v>3849</v>
      </c>
      <c r="C139" s="46"/>
      <c r="D139" s="749"/>
      <c r="E139" s="594"/>
      <c r="F139" s="594"/>
      <c r="G139" s="625">
        <v>1</v>
      </c>
      <c r="H139" s="2"/>
      <c r="I139" s="1104">
        <f t="shared" si="5"/>
        <v>0</v>
      </c>
      <c r="J139" s="423"/>
    </row>
    <row r="140" spans="1:10" s="97" customFormat="1" ht="12.75" x14ac:dyDescent="0.25">
      <c r="A140" s="862" t="s">
        <v>617</v>
      </c>
      <c r="B140" s="748" t="s">
        <v>3850</v>
      </c>
      <c r="C140" s="46"/>
      <c r="D140" s="749"/>
      <c r="E140" s="594"/>
      <c r="F140" s="594"/>
      <c r="G140" s="625">
        <v>1</v>
      </c>
      <c r="H140" s="2"/>
      <c r="I140" s="1104">
        <f t="shared" si="5"/>
        <v>0</v>
      </c>
      <c r="J140" s="423"/>
    </row>
    <row r="141" spans="1:10" s="97" customFormat="1" ht="12.75" x14ac:dyDescent="0.25">
      <c r="A141" s="862" t="s">
        <v>618</v>
      </c>
      <c r="B141" s="748" t="s">
        <v>3851</v>
      </c>
      <c r="C141" s="46"/>
      <c r="D141" s="749"/>
      <c r="E141" s="594"/>
      <c r="F141" s="594"/>
      <c r="G141" s="625">
        <v>1</v>
      </c>
      <c r="H141" s="2"/>
      <c r="I141" s="1104">
        <f t="shared" si="5"/>
        <v>0</v>
      </c>
      <c r="J141" s="423"/>
    </row>
    <row r="142" spans="1:10" s="97" customFormat="1" ht="12.75" x14ac:dyDescent="0.25">
      <c r="A142" s="862" t="s">
        <v>619</v>
      </c>
      <c r="B142" s="748" t="s">
        <v>3852</v>
      </c>
      <c r="C142" s="46"/>
      <c r="D142" s="749"/>
      <c r="E142" s="594"/>
      <c r="F142" s="594"/>
      <c r="G142" s="625">
        <v>1</v>
      </c>
      <c r="H142" s="2"/>
      <c r="I142" s="1104">
        <f t="shared" si="5"/>
        <v>0</v>
      </c>
      <c r="J142" s="423"/>
    </row>
    <row r="143" spans="1:10" s="97" customFormat="1" ht="12.75" x14ac:dyDescent="0.25">
      <c r="A143" s="862" t="s">
        <v>620</v>
      </c>
      <c r="B143" s="748" t="s">
        <v>3853</v>
      </c>
      <c r="C143" s="46" t="s">
        <v>3854</v>
      </c>
      <c r="D143" s="749" t="s">
        <v>3855</v>
      </c>
      <c r="E143" s="594"/>
      <c r="F143" s="594"/>
      <c r="G143" s="625">
        <v>1</v>
      </c>
      <c r="H143" s="2"/>
      <c r="I143" s="1104">
        <f t="shared" si="5"/>
        <v>0</v>
      </c>
      <c r="J143" s="423"/>
    </row>
    <row r="144" spans="1:10" s="97" customFormat="1" ht="12.75" x14ac:dyDescent="0.25">
      <c r="A144" s="862" t="s">
        <v>621</v>
      </c>
      <c r="B144" s="748" t="s">
        <v>3853</v>
      </c>
      <c r="C144" s="46" t="s">
        <v>3854</v>
      </c>
      <c r="D144" s="749" t="s">
        <v>3856</v>
      </c>
      <c r="E144" s="594"/>
      <c r="F144" s="594"/>
      <c r="G144" s="625">
        <v>1</v>
      </c>
      <c r="H144" s="2"/>
      <c r="I144" s="1104">
        <f t="shared" si="5"/>
        <v>0</v>
      </c>
      <c r="J144" s="423"/>
    </row>
    <row r="145" spans="1:10" s="97" customFormat="1" ht="12.75" x14ac:dyDescent="0.25">
      <c r="A145" s="862" t="s">
        <v>622</v>
      </c>
      <c r="B145" s="748" t="s">
        <v>3857</v>
      </c>
      <c r="C145" s="46" t="s">
        <v>3854</v>
      </c>
      <c r="D145" s="749" t="s">
        <v>3858</v>
      </c>
      <c r="E145" s="594"/>
      <c r="F145" s="594"/>
      <c r="G145" s="625">
        <v>1</v>
      </c>
      <c r="H145" s="2"/>
      <c r="I145" s="1104">
        <f t="shared" si="5"/>
        <v>0</v>
      </c>
      <c r="J145" s="423"/>
    </row>
    <row r="146" spans="1:10" s="97" customFormat="1" ht="12.75" x14ac:dyDescent="0.25">
      <c r="A146" s="862" t="s">
        <v>623</v>
      </c>
      <c r="B146" s="748" t="s">
        <v>3859</v>
      </c>
      <c r="C146" s="46" t="s">
        <v>3854</v>
      </c>
      <c r="D146" s="749" t="s">
        <v>3860</v>
      </c>
      <c r="E146" s="594"/>
      <c r="F146" s="594"/>
      <c r="G146" s="625">
        <v>1</v>
      </c>
      <c r="H146" s="2"/>
      <c r="I146" s="1104">
        <f t="shared" si="5"/>
        <v>0</v>
      </c>
      <c r="J146" s="423"/>
    </row>
    <row r="147" spans="1:10" s="97" customFormat="1" ht="12.75" x14ac:dyDescent="0.25">
      <c r="A147" s="862" t="s">
        <v>624</v>
      </c>
      <c r="B147" s="748" t="s">
        <v>3861</v>
      </c>
      <c r="C147" s="46" t="s">
        <v>3854</v>
      </c>
      <c r="D147" s="749" t="s">
        <v>3862</v>
      </c>
      <c r="E147" s="594"/>
      <c r="F147" s="594"/>
      <c r="G147" s="625">
        <v>1</v>
      </c>
      <c r="H147" s="2"/>
      <c r="I147" s="1104">
        <f t="shared" si="5"/>
        <v>0</v>
      </c>
      <c r="J147" s="423"/>
    </row>
    <row r="148" spans="1:10" s="97" customFormat="1" ht="12.75" x14ac:dyDescent="0.25">
      <c r="A148" s="862" t="s">
        <v>625</v>
      </c>
      <c r="B148" s="748" t="s">
        <v>3863</v>
      </c>
      <c r="C148" s="46" t="s">
        <v>3854</v>
      </c>
      <c r="D148" s="749" t="s">
        <v>3864</v>
      </c>
      <c r="E148" s="594"/>
      <c r="F148" s="594"/>
      <c r="G148" s="625">
        <v>1</v>
      </c>
      <c r="H148" s="2"/>
      <c r="I148" s="1104">
        <f t="shared" si="5"/>
        <v>0</v>
      </c>
      <c r="J148" s="423"/>
    </row>
    <row r="149" spans="1:10" s="97" customFormat="1" ht="12.75" x14ac:dyDescent="0.25">
      <c r="A149" s="862" t="s">
        <v>626</v>
      </c>
      <c r="B149" s="748" t="s">
        <v>3865</v>
      </c>
      <c r="C149" s="46"/>
      <c r="D149" s="749"/>
      <c r="E149" s="594"/>
      <c r="F149" s="594"/>
      <c r="G149" s="625">
        <v>1</v>
      </c>
      <c r="H149" s="2"/>
      <c r="I149" s="1104">
        <f t="shared" si="5"/>
        <v>0</v>
      </c>
      <c r="J149" s="423"/>
    </row>
    <row r="150" spans="1:10" s="97" customFormat="1" ht="12.75" x14ac:dyDescent="0.25">
      <c r="A150" s="862" t="s">
        <v>627</v>
      </c>
      <c r="B150" s="748" t="s">
        <v>3866</v>
      </c>
      <c r="C150" s="46"/>
      <c r="D150" s="749"/>
      <c r="E150" s="594"/>
      <c r="F150" s="594"/>
      <c r="G150" s="625">
        <v>1</v>
      </c>
      <c r="H150" s="2"/>
      <c r="I150" s="1104">
        <f t="shared" si="5"/>
        <v>0</v>
      </c>
      <c r="J150" s="423"/>
    </row>
    <row r="151" spans="1:10" s="97" customFormat="1" ht="12.75" x14ac:dyDescent="0.25">
      <c r="A151" s="862" t="s">
        <v>628</v>
      </c>
      <c r="B151" s="748" t="s">
        <v>3867</v>
      </c>
      <c r="C151" s="46"/>
      <c r="D151" s="749"/>
      <c r="E151" s="594"/>
      <c r="F151" s="594"/>
      <c r="G151" s="625">
        <v>1</v>
      </c>
      <c r="H151" s="2"/>
      <c r="I151" s="1104">
        <f t="shared" si="5"/>
        <v>0</v>
      </c>
      <c r="J151" s="423"/>
    </row>
    <row r="152" spans="1:10" s="97" customFormat="1" ht="12.75" x14ac:dyDescent="0.25">
      <c r="A152" s="862" t="s">
        <v>629</v>
      </c>
      <c r="B152" s="748" t="s">
        <v>3868</v>
      </c>
      <c r="C152" s="46"/>
      <c r="D152" s="749"/>
      <c r="E152" s="594"/>
      <c r="F152" s="594"/>
      <c r="G152" s="625">
        <v>1</v>
      </c>
      <c r="H152" s="2"/>
      <c r="I152" s="1104">
        <f t="shared" si="5"/>
        <v>0</v>
      </c>
      <c r="J152" s="423"/>
    </row>
    <row r="153" spans="1:10" s="97" customFormat="1" ht="12.75" x14ac:dyDescent="0.25">
      <c r="A153" s="862" t="s">
        <v>630</v>
      </c>
      <c r="B153" s="748" t="s">
        <v>3869</v>
      </c>
      <c r="C153" s="46"/>
      <c r="D153" s="749"/>
      <c r="E153" s="594"/>
      <c r="F153" s="594"/>
      <c r="G153" s="625">
        <v>1</v>
      </c>
      <c r="H153" s="2"/>
      <c r="I153" s="1104">
        <f t="shared" si="5"/>
        <v>0</v>
      </c>
      <c r="J153" s="423"/>
    </row>
    <row r="154" spans="1:10" s="97" customFormat="1" ht="51" x14ac:dyDescent="0.25">
      <c r="A154" s="862" t="s">
        <v>631</v>
      </c>
      <c r="B154" s="748" t="s">
        <v>3870</v>
      </c>
      <c r="C154" s="46"/>
      <c r="D154" s="749" t="s">
        <v>3871</v>
      </c>
      <c r="E154" s="594"/>
      <c r="F154" s="594"/>
      <c r="G154" s="625">
        <v>1</v>
      </c>
      <c r="H154" s="2"/>
      <c r="I154" s="1104">
        <f t="shared" si="5"/>
        <v>0</v>
      </c>
      <c r="J154" s="423"/>
    </row>
    <row r="155" spans="1:10" s="97" customFormat="1" ht="51" x14ac:dyDescent="0.25">
      <c r="A155" s="862" t="s">
        <v>632</v>
      </c>
      <c r="B155" s="748" t="s">
        <v>3872</v>
      </c>
      <c r="C155" s="46"/>
      <c r="D155" s="749" t="s">
        <v>3873</v>
      </c>
      <c r="E155" s="594"/>
      <c r="F155" s="594"/>
      <c r="G155" s="625">
        <v>1</v>
      </c>
      <c r="H155" s="2"/>
      <c r="I155" s="1104">
        <f t="shared" si="5"/>
        <v>0</v>
      </c>
      <c r="J155" s="423"/>
    </row>
    <row r="156" spans="1:10" s="97" customFormat="1" ht="51" x14ac:dyDescent="0.25">
      <c r="A156" s="862" t="s">
        <v>633</v>
      </c>
      <c r="B156" s="748" t="s">
        <v>3874</v>
      </c>
      <c r="C156" s="46"/>
      <c r="D156" s="749" t="s">
        <v>3875</v>
      </c>
      <c r="E156" s="594"/>
      <c r="F156" s="594"/>
      <c r="G156" s="625">
        <v>1</v>
      </c>
      <c r="H156" s="2"/>
      <c r="I156" s="1104">
        <f t="shared" ref="I156:I162" si="6">G156*ROUND(H156, 2)</f>
        <v>0</v>
      </c>
      <c r="J156" s="423"/>
    </row>
    <row r="157" spans="1:10" s="97" customFormat="1" ht="12.75" x14ac:dyDescent="0.25">
      <c r="A157" s="862" t="s">
        <v>634</v>
      </c>
      <c r="B157" s="748" t="s">
        <v>3876</v>
      </c>
      <c r="C157" s="46" t="s">
        <v>3877</v>
      </c>
      <c r="D157" s="749" t="s">
        <v>3878</v>
      </c>
      <c r="E157" s="594"/>
      <c r="F157" s="594"/>
      <c r="G157" s="625">
        <v>1</v>
      </c>
      <c r="H157" s="2"/>
      <c r="I157" s="1104">
        <f t="shared" si="6"/>
        <v>0</v>
      </c>
      <c r="J157" s="423"/>
    </row>
    <row r="158" spans="1:10" s="97" customFormat="1" ht="12.75" x14ac:dyDescent="0.25">
      <c r="A158" s="862" t="s">
        <v>635</v>
      </c>
      <c r="B158" s="748" t="s">
        <v>3879</v>
      </c>
      <c r="C158" s="46"/>
      <c r="D158" s="749"/>
      <c r="E158" s="594"/>
      <c r="F158" s="594"/>
      <c r="G158" s="625">
        <v>1</v>
      </c>
      <c r="H158" s="2"/>
      <c r="I158" s="1104">
        <f t="shared" si="6"/>
        <v>0</v>
      </c>
      <c r="J158" s="423"/>
    </row>
    <row r="159" spans="1:10" s="97" customFormat="1" ht="25.5" x14ac:dyDescent="0.25">
      <c r="A159" s="862" t="s">
        <v>636</v>
      </c>
      <c r="B159" s="748" t="s">
        <v>3880</v>
      </c>
      <c r="C159" s="46" t="s">
        <v>3881</v>
      </c>
      <c r="D159" s="749" t="s">
        <v>3882</v>
      </c>
      <c r="E159" s="594"/>
      <c r="F159" s="594"/>
      <c r="G159" s="625">
        <v>1</v>
      </c>
      <c r="H159" s="2"/>
      <c r="I159" s="1104">
        <f t="shared" si="6"/>
        <v>0</v>
      </c>
      <c r="J159" s="423"/>
    </row>
    <row r="160" spans="1:10" s="97" customFormat="1" ht="25.5" x14ac:dyDescent="0.25">
      <c r="A160" s="862" t="s">
        <v>637</v>
      </c>
      <c r="B160" s="748" t="s">
        <v>3880</v>
      </c>
      <c r="C160" s="46" t="s">
        <v>3881</v>
      </c>
      <c r="D160" s="749" t="s">
        <v>3883</v>
      </c>
      <c r="E160" s="594"/>
      <c r="F160" s="594"/>
      <c r="G160" s="625">
        <v>1</v>
      </c>
      <c r="H160" s="2"/>
      <c r="I160" s="1104">
        <f t="shared" si="6"/>
        <v>0</v>
      </c>
      <c r="J160" s="423"/>
    </row>
    <row r="161" spans="1:10" s="97" customFormat="1" ht="25.5" x14ac:dyDescent="0.25">
      <c r="A161" s="862" t="s">
        <v>638</v>
      </c>
      <c r="B161" s="748" t="s">
        <v>3880</v>
      </c>
      <c r="C161" s="46" t="s">
        <v>3881</v>
      </c>
      <c r="D161" s="749" t="s">
        <v>3884</v>
      </c>
      <c r="E161" s="594"/>
      <c r="F161" s="594"/>
      <c r="G161" s="625">
        <v>1</v>
      </c>
      <c r="H161" s="2"/>
      <c r="I161" s="1104">
        <f t="shared" si="6"/>
        <v>0</v>
      </c>
      <c r="J161" s="423"/>
    </row>
    <row r="162" spans="1:10" s="97" customFormat="1" ht="25.5" x14ac:dyDescent="0.25">
      <c r="A162" s="862" t="s">
        <v>639</v>
      </c>
      <c r="B162" s="748" t="s">
        <v>3880</v>
      </c>
      <c r="C162" s="46" t="s">
        <v>3881</v>
      </c>
      <c r="D162" s="749" t="s">
        <v>3885</v>
      </c>
      <c r="E162" s="594"/>
      <c r="F162" s="594"/>
      <c r="G162" s="625">
        <v>1</v>
      </c>
      <c r="H162" s="2"/>
      <c r="I162" s="1104">
        <f t="shared" si="6"/>
        <v>0</v>
      </c>
      <c r="J162" s="423"/>
    </row>
    <row r="163" spans="1:10" s="97" customFormat="1" ht="13.5" thickBot="1" x14ac:dyDescent="0.3">
      <c r="A163" s="867" t="s">
        <v>640</v>
      </c>
      <c r="B163" s="836" t="s">
        <v>3886</v>
      </c>
      <c r="C163" s="90" t="s">
        <v>3854</v>
      </c>
      <c r="D163" s="837" t="s">
        <v>3887</v>
      </c>
      <c r="E163" s="595"/>
      <c r="F163" s="595"/>
      <c r="G163" s="838">
        <v>1</v>
      </c>
      <c r="H163" s="61"/>
      <c r="I163" s="1105">
        <f>G163*ROUND(H163, 2)</f>
        <v>0</v>
      </c>
      <c r="J163" s="423"/>
    </row>
    <row r="164" spans="1:10" s="97" customFormat="1" ht="13.5" thickBot="1" x14ac:dyDescent="0.3">
      <c r="A164" s="1161"/>
      <c r="B164" s="1869" t="s">
        <v>3203</v>
      </c>
      <c r="C164" s="1870"/>
      <c r="D164" s="1870"/>
      <c r="E164" s="1870"/>
      <c r="F164" s="1870"/>
      <c r="G164" s="1870"/>
      <c r="H164" s="1870"/>
      <c r="I164" s="1871"/>
      <c r="J164" s="423"/>
    </row>
    <row r="165" spans="1:10" s="97" customFormat="1" ht="12.75" x14ac:dyDescent="0.25">
      <c r="A165" s="892" t="s">
        <v>641</v>
      </c>
      <c r="B165" s="839" t="s">
        <v>3232</v>
      </c>
      <c r="C165" s="827"/>
      <c r="D165" s="840"/>
      <c r="E165" s="833"/>
      <c r="F165" s="833"/>
      <c r="G165" s="1466">
        <v>6</v>
      </c>
      <c r="H165" s="826"/>
      <c r="I165" s="1162">
        <f>G165*ROUND(H165, 2)</f>
        <v>0</v>
      </c>
      <c r="J165" s="423"/>
    </row>
    <row r="166" spans="1:10" s="97" customFormat="1" ht="12.75" x14ac:dyDescent="0.25">
      <c r="A166" s="892" t="s">
        <v>642</v>
      </c>
      <c r="B166" s="54" t="s">
        <v>3233</v>
      </c>
      <c r="C166" s="272"/>
      <c r="D166" s="75"/>
      <c r="E166" s="594"/>
      <c r="F166" s="594"/>
      <c r="G166" s="1467">
        <v>6</v>
      </c>
      <c r="H166" s="2"/>
      <c r="I166" s="1105">
        <f t="shared" ref="I166:I183" si="7">G166*ROUND(H166, 2)</f>
        <v>0</v>
      </c>
      <c r="J166" s="423"/>
    </row>
    <row r="167" spans="1:10" s="97" customFormat="1" ht="12.75" x14ac:dyDescent="0.25">
      <c r="A167" s="892" t="s">
        <v>643</v>
      </c>
      <c r="B167" s="27" t="s">
        <v>3234</v>
      </c>
      <c r="C167" s="272"/>
      <c r="D167" s="75"/>
      <c r="E167" s="594"/>
      <c r="F167" s="594"/>
      <c r="G167" s="1467">
        <v>1</v>
      </c>
      <c r="H167" s="2"/>
      <c r="I167" s="1105">
        <f t="shared" si="7"/>
        <v>0</v>
      </c>
      <c r="J167" s="423"/>
    </row>
    <row r="168" spans="1:10" s="97" customFormat="1" ht="12.75" x14ac:dyDescent="0.25">
      <c r="A168" s="892" t="s">
        <v>644</v>
      </c>
      <c r="B168" s="54" t="s">
        <v>3235</v>
      </c>
      <c r="C168" s="272"/>
      <c r="D168" s="75"/>
      <c r="E168" s="594"/>
      <c r="F168" s="594"/>
      <c r="G168" s="1467">
        <v>5</v>
      </c>
      <c r="H168" s="2"/>
      <c r="I168" s="1105">
        <f t="shared" si="7"/>
        <v>0</v>
      </c>
      <c r="J168" s="423"/>
    </row>
    <row r="169" spans="1:10" s="97" customFormat="1" ht="12.75" x14ac:dyDescent="0.25">
      <c r="A169" s="892" t="s">
        <v>645</v>
      </c>
      <c r="B169" s="14" t="s">
        <v>3236</v>
      </c>
      <c r="C169" s="272"/>
      <c r="D169" s="75"/>
      <c r="E169" s="594"/>
      <c r="F169" s="594"/>
      <c r="G169" s="23">
        <v>10</v>
      </c>
      <c r="H169" s="2"/>
      <c r="I169" s="1105">
        <f t="shared" si="7"/>
        <v>0</v>
      </c>
      <c r="J169" s="423"/>
    </row>
    <row r="170" spans="1:10" s="97" customFormat="1" ht="12.75" x14ac:dyDescent="0.25">
      <c r="A170" s="892" t="s">
        <v>646</v>
      </c>
      <c r="B170" s="6" t="s">
        <v>3237</v>
      </c>
      <c r="C170" s="272"/>
      <c r="D170" s="75"/>
      <c r="E170" s="594"/>
      <c r="F170" s="594"/>
      <c r="G170" s="23">
        <v>20</v>
      </c>
      <c r="H170" s="2"/>
      <c r="I170" s="1105">
        <f t="shared" si="7"/>
        <v>0</v>
      </c>
      <c r="J170" s="423"/>
    </row>
    <row r="171" spans="1:10" s="97" customFormat="1" ht="12.75" x14ac:dyDescent="0.25">
      <c r="A171" s="892" t="s">
        <v>647</v>
      </c>
      <c r="B171" s="6" t="s">
        <v>3238</v>
      </c>
      <c r="C171" s="272"/>
      <c r="D171" s="75"/>
      <c r="E171" s="594"/>
      <c r="F171" s="594"/>
      <c r="G171" s="23">
        <v>100</v>
      </c>
      <c r="H171" s="2"/>
      <c r="I171" s="1105">
        <f t="shared" si="7"/>
        <v>0</v>
      </c>
      <c r="J171" s="423"/>
    </row>
    <row r="172" spans="1:10" s="97" customFormat="1" ht="12.75" x14ac:dyDescent="0.25">
      <c r="A172" s="892" t="s">
        <v>648</v>
      </c>
      <c r="B172" s="14" t="s">
        <v>3239</v>
      </c>
      <c r="C172" s="272"/>
      <c r="D172" s="75"/>
      <c r="E172" s="594"/>
      <c r="F172" s="594"/>
      <c r="G172" s="23">
        <v>100</v>
      </c>
      <c r="H172" s="2"/>
      <c r="I172" s="1105">
        <f t="shared" si="7"/>
        <v>0</v>
      </c>
      <c r="J172" s="423"/>
    </row>
    <row r="173" spans="1:10" s="97" customFormat="1" ht="12.75" x14ac:dyDescent="0.25">
      <c r="A173" s="892" t="s">
        <v>649</v>
      </c>
      <c r="B173" s="14" t="s">
        <v>3240</v>
      </c>
      <c r="C173" s="272"/>
      <c r="D173" s="75"/>
      <c r="E173" s="594"/>
      <c r="F173" s="594"/>
      <c r="G173" s="23">
        <v>100</v>
      </c>
      <c r="H173" s="2"/>
      <c r="I173" s="1105">
        <f t="shared" si="7"/>
        <v>0</v>
      </c>
      <c r="J173" s="423"/>
    </row>
    <row r="174" spans="1:10" s="97" customFormat="1" ht="12.75" x14ac:dyDescent="0.25">
      <c r="A174" s="892" t="s">
        <v>650</v>
      </c>
      <c r="B174" s="14" t="s">
        <v>3241</v>
      </c>
      <c r="C174" s="272"/>
      <c r="D174" s="75"/>
      <c r="E174" s="594"/>
      <c r="F174" s="594"/>
      <c r="G174" s="23">
        <v>100</v>
      </c>
      <c r="H174" s="2"/>
      <c r="I174" s="1105">
        <f t="shared" si="7"/>
        <v>0</v>
      </c>
      <c r="J174" s="423"/>
    </row>
    <row r="175" spans="1:10" s="97" customFormat="1" ht="12.75" x14ac:dyDescent="0.25">
      <c r="A175" s="892" t="s">
        <v>651</v>
      </c>
      <c r="B175" s="14" t="s">
        <v>3242</v>
      </c>
      <c r="C175" s="272"/>
      <c r="D175" s="75"/>
      <c r="E175" s="594"/>
      <c r="F175" s="594"/>
      <c r="G175" s="23">
        <v>6</v>
      </c>
      <c r="H175" s="2"/>
      <c r="I175" s="1105">
        <f t="shared" si="7"/>
        <v>0</v>
      </c>
      <c r="J175" s="423"/>
    </row>
    <row r="176" spans="1:10" s="97" customFormat="1" ht="12.75" x14ac:dyDescent="0.25">
      <c r="A176" s="892" t="s">
        <v>652</v>
      </c>
      <c r="B176" s="14" t="s">
        <v>3243</v>
      </c>
      <c r="C176" s="272"/>
      <c r="D176" s="75"/>
      <c r="E176" s="594"/>
      <c r="F176" s="594"/>
      <c r="G176" s="23">
        <v>12</v>
      </c>
      <c r="H176" s="2"/>
      <c r="I176" s="1105">
        <f t="shared" si="7"/>
        <v>0</v>
      </c>
      <c r="J176" s="423"/>
    </row>
    <row r="177" spans="1:10" s="97" customFormat="1" ht="12.75" x14ac:dyDescent="0.25">
      <c r="A177" s="892" t="s">
        <v>653</v>
      </c>
      <c r="B177" s="14" t="s">
        <v>3244</v>
      </c>
      <c r="C177" s="272"/>
      <c r="D177" s="75"/>
      <c r="E177" s="594"/>
      <c r="F177" s="594"/>
      <c r="G177" s="23">
        <v>6</v>
      </c>
      <c r="H177" s="2"/>
      <c r="I177" s="1105">
        <f t="shared" si="7"/>
        <v>0</v>
      </c>
      <c r="J177" s="423"/>
    </row>
    <row r="178" spans="1:10" s="97" customFormat="1" ht="12.75" x14ac:dyDescent="0.25">
      <c r="A178" s="892" t="s">
        <v>654</v>
      </c>
      <c r="B178" s="14" t="s">
        <v>3245</v>
      </c>
      <c r="C178" s="272"/>
      <c r="D178" s="75"/>
      <c r="E178" s="594"/>
      <c r="F178" s="594"/>
      <c r="G178" s="23">
        <v>100</v>
      </c>
      <c r="H178" s="2"/>
      <c r="I178" s="1105">
        <f t="shared" si="7"/>
        <v>0</v>
      </c>
      <c r="J178" s="423"/>
    </row>
    <row r="179" spans="1:10" s="97" customFormat="1" ht="12.75" x14ac:dyDescent="0.25">
      <c r="A179" s="892" t="s">
        <v>655</v>
      </c>
      <c r="B179" s="14" t="s">
        <v>3246</v>
      </c>
      <c r="C179" s="272"/>
      <c r="D179" s="75"/>
      <c r="E179" s="594"/>
      <c r="F179" s="594"/>
      <c r="G179" s="23">
        <v>24</v>
      </c>
      <c r="H179" s="2"/>
      <c r="I179" s="1105">
        <f t="shared" si="7"/>
        <v>0</v>
      </c>
      <c r="J179" s="423"/>
    </row>
    <row r="180" spans="1:10" s="97" customFormat="1" ht="12.75" x14ac:dyDescent="0.25">
      <c r="A180" s="892" t="s">
        <v>656</v>
      </c>
      <c r="B180" s="14" t="s">
        <v>3247</v>
      </c>
      <c r="C180" s="272"/>
      <c r="D180" s="75"/>
      <c r="E180" s="594"/>
      <c r="F180" s="594"/>
      <c r="G180" s="23">
        <v>50</v>
      </c>
      <c r="H180" s="2"/>
      <c r="I180" s="1105">
        <f t="shared" si="7"/>
        <v>0</v>
      </c>
      <c r="J180" s="423"/>
    </row>
    <row r="181" spans="1:10" s="97" customFormat="1" ht="12.75" x14ac:dyDescent="0.25">
      <c r="A181" s="892" t="s">
        <v>657</v>
      </c>
      <c r="B181" s="14" t="s">
        <v>3248</v>
      </c>
      <c r="C181" s="272"/>
      <c r="D181" s="75"/>
      <c r="E181" s="594"/>
      <c r="F181" s="594"/>
      <c r="G181" s="23">
        <v>50</v>
      </c>
      <c r="H181" s="2"/>
      <c r="I181" s="1105">
        <f t="shared" si="7"/>
        <v>0</v>
      </c>
      <c r="J181" s="423"/>
    </row>
    <row r="182" spans="1:10" s="97" customFormat="1" ht="12.75" x14ac:dyDescent="0.25">
      <c r="A182" s="892" t="s">
        <v>658</v>
      </c>
      <c r="B182" s="14" t="s">
        <v>3249</v>
      </c>
      <c r="C182" s="272"/>
      <c r="D182" s="75"/>
      <c r="E182" s="594"/>
      <c r="F182" s="594"/>
      <c r="G182" s="23">
        <v>10</v>
      </c>
      <c r="H182" s="2"/>
      <c r="I182" s="1105">
        <f t="shared" si="7"/>
        <v>0</v>
      </c>
      <c r="J182" s="423"/>
    </row>
    <row r="183" spans="1:10" s="97" customFormat="1" ht="12.75" x14ac:dyDescent="0.25">
      <c r="A183" s="892" t="s">
        <v>659</v>
      </c>
      <c r="B183" s="14" t="s">
        <v>3250</v>
      </c>
      <c r="C183" s="272"/>
      <c r="D183" s="75"/>
      <c r="E183" s="594"/>
      <c r="F183" s="594"/>
      <c r="G183" s="23">
        <v>10</v>
      </c>
      <c r="H183" s="2"/>
      <c r="I183" s="1105">
        <f t="shared" si="7"/>
        <v>0</v>
      </c>
      <c r="J183" s="423"/>
    </row>
    <row r="184" spans="1:10" s="97" customFormat="1" ht="12.75" x14ac:dyDescent="0.25">
      <c r="A184" s="892" t="s">
        <v>660</v>
      </c>
      <c r="B184" s="14" t="s">
        <v>3251</v>
      </c>
      <c r="C184" s="272"/>
      <c r="D184" s="75"/>
      <c r="E184" s="594"/>
      <c r="F184" s="594"/>
      <c r="G184" s="23">
        <v>2</v>
      </c>
      <c r="H184" s="2"/>
      <c r="I184" s="1105">
        <f>G184*ROUND(H184, 2)</f>
        <v>0</v>
      </c>
      <c r="J184" s="423"/>
    </row>
    <row r="185" spans="1:10" s="97" customFormat="1" ht="13.5" thickBot="1" x14ac:dyDescent="0.3">
      <c r="A185" s="867" t="s">
        <v>661</v>
      </c>
      <c r="B185" s="572" t="s">
        <v>3252</v>
      </c>
      <c r="C185" s="721"/>
      <c r="D185" s="488"/>
      <c r="E185" s="604"/>
      <c r="F185" s="604"/>
      <c r="G185" s="1448">
        <v>50</v>
      </c>
      <c r="H185" s="2"/>
      <c r="I185" s="1117">
        <f>G185*ROUND(H185, 2)</f>
        <v>0</v>
      </c>
      <c r="J185" s="423"/>
    </row>
    <row r="186" spans="1:10" s="97" customFormat="1" ht="12.75" x14ac:dyDescent="0.25">
      <c r="A186" s="1106"/>
      <c r="B186" s="1865" t="s">
        <v>971</v>
      </c>
      <c r="C186" s="1866"/>
      <c r="D186" s="1866"/>
      <c r="E186" s="1845"/>
      <c r="F186" s="1845"/>
      <c r="G186" s="1866"/>
      <c r="H186" s="1845"/>
      <c r="I186" s="1846"/>
      <c r="J186" s="423"/>
    </row>
    <row r="187" spans="1:10" s="97" customFormat="1" ht="25.5" x14ac:dyDescent="0.25">
      <c r="A187" s="892" t="s">
        <v>662</v>
      </c>
      <c r="B187" s="46" t="s">
        <v>3204</v>
      </c>
      <c r="C187" s="7" t="s">
        <v>1981</v>
      </c>
      <c r="D187" s="46" t="s">
        <v>3205</v>
      </c>
      <c r="E187" s="594"/>
      <c r="F187" s="594"/>
      <c r="G187" s="24">
        <v>8</v>
      </c>
      <c r="H187" s="2"/>
      <c r="I187" s="1105">
        <f t="shared" ref="I187:I188" si="8">G187*ROUND(H187, 2)</f>
        <v>0</v>
      </c>
      <c r="J187" s="423"/>
    </row>
    <row r="188" spans="1:10" s="97" customFormat="1" ht="12.75" x14ac:dyDescent="0.25">
      <c r="A188" s="892" t="s">
        <v>663</v>
      </c>
      <c r="B188" s="46" t="s">
        <v>3206</v>
      </c>
      <c r="C188" s="7" t="s">
        <v>1981</v>
      </c>
      <c r="D188" s="46" t="s">
        <v>3207</v>
      </c>
      <c r="E188" s="594"/>
      <c r="F188" s="594"/>
      <c r="G188" s="24">
        <v>8</v>
      </c>
      <c r="H188" s="2"/>
      <c r="I188" s="1105">
        <f t="shared" si="8"/>
        <v>0</v>
      </c>
      <c r="J188" s="423"/>
    </row>
    <row r="189" spans="1:10" s="97" customFormat="1" ht="12.75" x14ac:dyDescent="0.25">
      <c r="A189" s="892" t="s">
        <v>664</v>
      </c>
      <c r="B189" s="46" t="s">
        <v>3208</v>
      </c>
      <c r="C189" s="7" t="s">
        <v>1981</v>
      </c>
      <c r="D189" s="46"/>
      <c r="E189" s="627"/>
      <c r="F189" s="627"/>
      <c r="G189" s="24">
        <v>8</v>
      </c>
      <c r="H189" s="2"/>
      <c r="I189" s="1105">
        <f t="shared" ref="I189:I202" si="9">G189*ROUND(H189, 2)</f>
        <v>0</v>
      </c>
      <c r="J189" s="423"/>
    </row>
    <row r="190" spans="1:10" s="97" customFormat="1" ht="12.75" x14ac:dyDescent="0.25">
      <c r="A190" s="892" t="s">
        <v>665</v>
      </c>
      <c r="B190" s="46" t="s">
        <v>3209</v>
      </c>
      <c r="C190" s="7" t="s">
        <v>1981</v>
      </c>
      <c r="D190" s="46" t="s">
        <v>3210</v>
      </c>
      <c r="E190" s="627"/>
      <c r="F190" s="627"/>
      <c r="G190" s="25">
        <v>14</v>
      </c>
      <c r="H190" s="2"/>
      <c r="I190" s="1105">
        <f t="shared" si="9"/>
        <v>0</v>
      </c>
      <c r="J190" s="423"/>
    </row>
    <row r="191" spans="1:10" s="97" customFormat="1" ht="12.75" x14ac:dyDescent="0.25">
      <c r="A191" s="892" t="s">
        <v>666</v>
      </c>
      <c r="B191" s="60" t="s">
        <v>3211</v>
      </c>
      <c r="C191" s="7" t="s">
        <v>1981</v>
      </c>
      <c r="D191" s="46"/>
      <c r="E191" s="627"/>
      <c r="F191" s="627"/>
      <c r="G191" s="25">
        <v>80</v>
      </c>
      <c r="H191" s="2"/>
      <c r="I191" s="1105">
        <f t="shared" si="9"/>
        <v>0</v>
      </c>
      <c r="J191" s="423"/>
    </row>
    <row r="192" spans="1:10" s="97" customFormat="1" ht="12.75" x14ac:dyDescent="0.25">
      <c r="A192" s="892" t="s">
        <v>667</v>
      </c>
      <c r="B192" s="46" t="s">
        <v>3212</v>
      </c>
      <c r="C192" s="7" t="s">
        <v>1981</v>
      </c>
      <c r="D192" s="27" t="s">
        <v>3213</v>
      </c>
      <c r="E192" s="627"/>
      <c r="F192" s="627"/>
      <c r="G192" s="25">
        <v>5</v>
      </c>
      <c r="H192" s="2"/>
      <c r="I192" s="1105">
        <f t="shared" si="9"/>
        <v>0</v>
      </c>
      <c r="J192" s="423"/>
    </row>
    <row r="193" spans="1:10" s="97" customFormat="1" ht="12.75" x14ac:dyDescent="0.25">
      <c r="A193" s="892" t="s">
        <v>668</v>
      </c>
      <c r="B193" s="46" t="s">
        <v>3214</v>
      </c>
      <c r="C193" s="7" t="s">
        <v>1981</v>
      </c>
      <c r="D193" s="46" t="s">
        <v>3215</v>
      </c>
      <c r="E193" s="627"/>
      <c r="F193" s="627"/>
      <c r="G193" s="25">
        <v>10</v>
      </c>
      <c r="H193" s="2"/>
      <c r="I193" s="1105">
        <f t="shared" si="9"/>
        <v>0</v>
      </c>
      <c r="J193" s="423"/>
    </row>
    <row r="194" spans="1:10" s="97" customFormat="1" ht="12.75" x14ac:dyDescent="0.25">
      <c r="A194" s="892" t="s">
        <v>669</v>
      </c>
      <c r="B194" s="60" t="s">
        <v>3216</v>
      </c>
      <c r="C194" s="7" t="s">
        <v>1981</v>
      </c>
      <c r="D194" s="60" t="s">
        <v>3217</v>
      </c>
      <c r="E194" s="627"/>
      <c r="F194" s="627"/>
      <c r="G194" s="25">
        <v>10</v>
      </c>
      <c r="H194" s="2"/>
      <c r="I194" s="1105">
        <f t="shared" si="9"/>
        <v>0</v>
      </c>
      <c r="J194" s="423"/>
    </row>
    <row r="195" spans="1:10" s="97" customFormat="1" ht="12.75" x14ac:dyDescent="0.25">
      <c r="A195" s="892" t="s">
        <v>670</v>
      </c>
      <c r="B195" s="46" t="s">
        <v>3218</v>
      </c>
      <c r="C195" s="7" t="s">
        <v>1981</v>
      </c>
      <c r="D195" s="46" t="s">
        <v>3219</v>
      </c>
      <c r="E195" s="627"/>
      <c r="F195" s="627"/>
      <c r="G195" s="25">
        <v>14</v>
      </c>
      <c r="H195" s="2"/>
      <c r="I195" s="1105">
        <f t="shared" si="9"/>
        <v>0</v>
      </c>
      <c r="J195" s="423"/>
    </row>
    <row r="196" spans="1:10" s="97" customFormat="1" ht="12.75" x14ac:dyDescent="0.25">
      <c r="A196" s="892" t="s">
        <v>671</v>
      </c>
      <c r="B196" s="46" t="s">
        <v>3220</v>
      </c>
      <c r="C196" s="7" t="s">
        <v>1981</v>
      </c>
      <c r="D196" s="46" t="s">
        <v>3221</v>
      </c>
      <c r="E196" s="593"/>
      <c r="F196" s="593"/>
      <c r="G196" s="25">
        <v>14</v>
      </c>
      <c r="H196" s="2"/>
      <c r="I196" s="1105">
        <f t="shared" si="9"/>
        <v>0</v>
      </c>
      <c r="J196" s="423"/>
    </row>
    <row r="197" spans="1:10" s="97" customFormat="1" ht="12.75" x14ac:dyDescent="0.25">
      <c r="A197" s="892" t="s">
        <v>672</v>
      </c>
      <c r="B197" s="46" t="s">
        <v>3222</v>
      </c>
      <c r="C197" s="7" t="s">
        <v>1981</v>
      </c>
      <c r="D197" s="46" t="s">
        <v>3223</v>
      </c>
      <c r="E197" s="627"/>
      <c r="F197" s="627"/>
      <c r="G197" s="25">
        <v>14</v>
      </c>
      <c r="H197" s="2"/>
      <c r="I197" s="1105">
        <f t="shared" si="9"/>
        <v>0</v>
      </c>
      <c r="J197" s="423"/>
    </row>
    <row r="198" spans="1:10" s="97" customFormat="1" ht="12.75" x14ac:dyDescent="0.25">
      <c r="A198" s="892" t="s">
        <v>673</v>
      </c>
      <c r="B198" s="46" t="s">
        <v>3224</v>
      </c>
      <c r="C198" s="7" t="s">
        <v>1981</v>
      </c>
      <c r="D198" s="46" t="s">
        <v>3225</v>
      </c>
      <c r="E198" s="627"/>
      <c r="F198" s="627"/>
      <c r="G198" s="25">
        <v>10</v>
      </c>
      <c r="H198" s="2"/>
      <c r="I198" s="1105">
        <f t="shared" si="9"/>
        <v>0</v>
      </c>
      <c r="J198" s="423"/>
    </row>
    <row r="199" spans="1:10" s="97" customFormat="1" ht="12.75" x14ac:dyDescent="0.25">
      <c r="A199" s="892" t="s">
        <v>674</v>
      </c>
      <c r="B199" s="60" t="s">
        <v>3226</v>
      </c>
      <c r="C199" s="7" t="s">
        <v>1981</v>
      </c>
      <c r="D199" s="60"/>
      <c r="E199" s="627"/>
      <c r="F199" s="627"/>
      <c r="G199" s="25">
        <v>14</v>
      </c>
      <c r="H199" s="2"/>
      <c r="I199" s="1105">
        <f t="shared" si="9"/>
        <v>0</v>
      </c>
      <c r="J199" s="423"/>
    </row>
    <row r="200" spans="1:10" s="97" customFormat="1" ht="12.75" x14ac:dyDescent="0.25">
      <c r="A200" s="892" t="s">
        <v>675</v>
      </c>
      <c r="B200" s="60" t="s">
        <v>3227</v>
      </c>
      <c r="C200" s="7" t="s">
        <v>1981</v>
      </c>
      <c r="D200" s="60" t="s">
        <v>3228</v>
      </c>
      <c r="E200" s="627"/>
      <c r="F200" s="627"/>
      <c r="G200" s="25">
        <v>5</v>
      </c>
      <c r="H200" s="2"/>
      <c r="I200" s="1105">
        <f t="shared" si="9"/>
        <v>0</v>
      </c>
      <c r="J200" s="423"/>
    </row>
    <row r="201" spans="1:10" s="97" customFormat="1" ht="12.75" x14ac:dyDescent="0.25">
      <c r="A201" s="892" t="s">
        <v>676</v>
      </c>
      <c r="B201" s="60" t="s">
        <v>3229</v>
      </c>
      <c r="C201" s="7" t="s">
        <v>1981</v>
      </c>
      <c r="D201" s="46"/>
      <c r="E201" s="627"/>
      <c r="F201" s="627"/>
      <c r="G201" s="25">
        <v>2</v>
      </c>
      <c r="H201" s="2"/>
      <c r="I201" s="1105">
        <f t="shared" si="9"/>
        <v>0</v>
      </c>
      <c r="J201" s="423"/>
    </row>
    <row r="202" spans="1:10" s="97" customFormat="1" ht="12.75" x14ac:dyDescent="0.25">
      <c r="A202" s="892" t="s">
        <v>677</v>
      </c>
      <c r="B202" s="60" t="s">
        <v>3230</v>
      </c>
      <c r="C202" s="7" t="s">
        <v>1981</v>
      </c>
      <c r="D202" s="46"/>
      <c r="E202" s="627"/>
      <c r="F202" s="627"/>
      <c r="G202" s="25">
        <v>1</v>
      </c>
      <c r="H202" s="2"/>
      <c r="I202" s="1105">
        <f t="shared" si="9"/>
        <v>0</v>
      </c>
      <c r="J202" s="423"/>
    </row>
    <row r="203" spans="1:10" s="97" customFormat="1" ht="13.5" thickBot="1" x14ac:dyDescent="0.3">
      <c r="A203" s="867" t="s">
        <v>678</v>
      </c>
      <c r="B203" s="1163" t="s">
        <v>3231</v>
      </c>
      <c r="C203" s="609" t="s">
        <v>1981</v>
      </c>
      <c r="D203" s="485"/>
      <c r="E203" s="604"/>
      <c r="F203" s="604"/>
      <c r="G203" s="913">
        <v>1</v>
      </c>
      <c r="H203" s="911"/>
      <c r="I203" s="1117">
        <f>G203*ROUND(H203, 2)</f>
        <v>0</v>
      </c>
      <c r="J203" s="423"/>
    </row>
    <row r="204" spans="1:10" s="97" customFormat="1" ht="13.5" thickBot="1" x14ac:dyDescent="0.3">
      <c r="A204" s="325"/>
      <c r="G204" s="325"/>
      <c r="H204" s="807" t="s">
        <v>76</v>
      </c>
      <c r="I204" s="808">
        <f>SUM(I8:I40,I42:I68,I70:I163,I165:I185,I187:I203)</f>
        <v>0</v>
      </c>
      <c r="J204" s="423"/>
    </row>
    <row r="205" spans="1:10" s="76" customFormat="1" x14ac:dyDescent="0.25">
      <c r="A205" s="77"/>
      <c r="G205" s="77"/>
      <c r="H205" s="77"/>
      <c r="I205" s="77"/>
    </row>
    <row r="206" spans="1:10" s="76" customFormat="1" ht="75" customHeight="1" x14ac:dyDescent="0.25">
      <c r="A206" s="1835" t="s">
        <v>1328</v>
      </c>
      <c r="B206" s="1836"/>
      <c r="C206" s="1836"/>
      <c r="D206" s="1836"/>
      <c r="E206" s="1836"/>
      <c r="F206" s="1836"/>
      <c r="G206" s="1836"/>
      <c r="H206" s="1836"/>
      <c r="I206" s="1836"/>
    </row>
    <row r="207" spans="1:10" x14ac:dyDescent="0.25">
      <c r="A207" s="64"/>
      <c r="B207" s="18"/>
    </row>
    <row r="208" spans="1:10" x14ac:dyDescent="0.25">
      <c r="A208" s="64"/>
      <c r="B208" s="18"/>
    </row>
  </sheetData>
  <sheetProtection algorithmName="SHA-512" hashValue="b1VVkKTl/u5I/YVre+WnqdLpTJ/Nf7dUyreAcAUjXT3kP6GzNUCD1vh9NJWi7J+RG9UgzxsF8fTjekRaSnps7g==" saltValue="peiO3NlUOCWoMITIqt0gvQ==" spinCount="100000" sheet="1" objects="1" scenarios="1" sort="0" autoFilter="0" pivotTables="0"/>
  <mergeCells count="18">
    <mergeCell ref="A1:F1"/>
    <mergeCell ref="G1:I1"/>
    <mergeCell ref="A2:I2"/>
    <mergeCell ref="A3:I3"/>
    <mergeCell ref="A4:I4"/>
    <mergeCell ref="A206:I206"/>
    <mergeCell ref="B186:I186"/>
    <mergeCell ref="H5:H6"/>
    <mergeCell ref="I5:I6"/>
    <mergeCell ref="B7:I7"/>
    <mergeCell ref="B41:I41"/>
    <mergeCell ref="B69:I69"/>
    <mergeCell ref="B164:I164"/>
    <mergeCell ref="A5:A6"/>
    <mergeCell ref="B5:B6"/>
    <mergeCell ref="C5:D5"/>
    <mergeCell ref="E5:F5"/>
    <mergeCell ref="G5:G6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7" fitToHeight="0" orientation="landscape" horizontalDpi="4294967295" verticalDpi="4294967295" r:id="rId1"/>
  <headerFooter>
    <oddFooter>Strana &amp;P z &amp;N</oddFooter>
  </headerFooter>
  <drawing r:id="rId2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0">
    <tabColor rgb="FFFFFF00"/>
    <pageSetUpPr fitToPage="1"/>
  </sheetPr>
  <dimension ref="A1:K266"/>
  <sheetViews>
    <sheetView workbookViewId="0">
      <selection activeCell="A3" sqref="A3:I3"/>
    </sheetView>
  </sheetViews>
  <sheetFormatPr defaultColWidth="9.140625" defaultRowHeight="15" x14ac:dyDescent="0.25"/>
  <cols>
    <col min="1" max="1" width="5.7109375" style="1446" customWidth="1"/>
    <col min="2" max="2" width="42.7109375" style="17" customWidth="1"/>
    <col min="3" max="3" width="16.7109375" style="17" customWidth="1"/>
    <col min="4" max="4" width="24.7109375" style="17" customWidth="1"/>
    <col min="5" max="5" width="16.7109375" style="17" customWidth="1"/>
    <col min="6" max="6" width="24.7109375" style="17" customWidth="1"/>
    <col min="7" max="7" width="12.7109375" style="1446" customWidth="1"/>
    <col min="8" max="8" width="16.7109375" style="1446" customWidth="1"/>
    <col min="9" max="9" width="18.7109375" style="1446" customWidth="1"/>
    <col min="10" max="10" width="10.42578125" style="17" bestFit="1" customWidth="1"/>
    <col min="11" max="16384" width="9.140625" style="17"/>
  </cols>
  <sheetData>
    <row r="1" spans="1:10" ht="54" customHeight="1" x14ac:dyDescent="0.25">
      <c r="A1" s="1543"/>
      <c r="B1" s="1543"/>
      <c r="C1" s="1543"/>
      <c r="D1" s="1543"/>
      <c r="E1" s="1543"/>
      <c r="F1" s="1543"/>
      <c r="G1" s="1544" t="s">
        <v>3113</v>
      </c>
      <c r="H1" s="1544"/>
      <c r="I1" s="1544"/>
    </row>
    <row r="2" spans="1:10" ht="15.75" x14ac:dyDescent="0.25">
      <c r="A2" s="1540" t="s">
        <v>827</v>
      </c>
      <c r="B2" s="1540"/>
      <c r="C2" s="1540"/>
      <c r="D2" s="1540"/>
      <c r="E2" s="1540"/>
      <c r="F2" s="1540"/>
      <c r="G2" s="1540"/>
      <c r="H2" s="1540"/>
      <c r="I2" s="1540"/>
    </row>
    <row r="3" spans="1:10" ht="15.75" x14ac:dyDescent="0.25">
      <c r="A3" s="1540" t="s">
        <v>2066</v>
      </c>
      <c r="B3" s="1540"/>
      <c r="C3" s="1540"/>
      <c r="D3" s="1540"/>
      <c r="E3" s="1540"/>
      <c r="F3" s="1540"/>
      <c r="G3" s="1540"/>
      <c r="H3" s="1540"/>
      <c r="I3" s="1540"/>
    </row>
    <row r="4" spans="1:10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</row>
    <row r="5" spans="1:10" ht="30" customHeight="1" thickBot="1" x14ac:dyDescent="0.3">
      <c r="A5" s="1514" t="s">
        <v>486</v>
      </c>
      <c r="B5" s="1541" t="s">
        <v>0</v>
      </c>
      <c r="C5" s="1837" t="s">
        <v>1310</v>
      </c>
      <c r="D5" s="1838"/>
      <c r="E5" s="1837" t="s">
        <v>1311</v>
      </c>
      <c r="F5" s="1838"/>
      <c r="G5" s="1514" t="s">
        <v>1312</v>
      </c>
      <c r="H5" s="1514" t="s">
        <v>4413</v>
      </c>
      <c r="I5" s="1514" t="s">
        <v>4414</v>
      </c>
    </row>
    <row r="6" spans="1:10" ht="30" customHeight="1" thickBot="1" x14ac:dyDescent="0.3">
      <c r="A6" s="1542"/>
      <c r="B6" s="1542"/>
      <c r="C6" s="1445" t="s">
        <v>1313</v>
      </c>
      <c r="D6" s="1445" t="s">
        <v>1314</v>
      </c>
      <c r="E6" s="1445" t="s">
        <v>1313</v>
      </c>
      <c r="F6" s="1445" t="s">
        <v>1314</v>
      </c>
      <c r="G6" s="1515"/>
      <c r="H6" s="1515"/>
      <c r="I6" s="1515"/>
    </row>
    <row r="7" spans="1:10" s="97" customFormat="1" ht="12.75" x14ac:dyDescent="0.25">
      <c r="A7" s="1106"/>
      <c r="B7" s="1839" t="s">
        <v>2140</v>
      </c>
      <c r="C7" s="1839"/>
      <c r="D7" s="1839"/>
      <c r="E7" s="1839"/>
      <c r="F7" s="1839"/>
      <c r="G7" s="1839"/>
      <c r="H7" s="1839"/>
      <c r="I7" s="1840"/>
    </row>
    <row r="8" spans="1:10" s="97" customFormat="1" ht="12.75" x14ac:dyDescent="0.25">
      <c r="A8" s="1103" t="s">
        <v>487</v>
      </c>
      <c r="B8" s="272" t="s">
        <v>2141</v>
      </c>
      <c r="C8" s="75" t="s">
        <v>1319</v>
      </c>
      <c r="D8" s="328" t="s">
        <v>2142</v>
      </c>
      <c r="E8" s="627"/>
      <c r="F8" s="627"/>
      <c r="G8" s="266">
        <v>2</v>
      </c>
      <c r="H8" s="2"/>
      <c r="I8" s="1104">
        <f t="shared" ref="I8:I92" si="0">G8*ROUND(H8, 2)</f>
        <v>0</v>
      </c>
      <c r="J8" s="423"/>
    </row>
    <row r="9" spans="1:10" s="97" customFormat="1" ht="12.75" x14ac:dyDescent="0.25">
      <c r="A9" s="1150" t="s">
        <v>488</v>
      </c>
      <c r="B9" s="272" t="s">
        <v>2143</v>
      </c>
      <c r="C9" s="75" t="s">
        <v>1319</v>
      </c>
      <c r="D9" s="328" t="s">
        <v>2144</v>
      </c>
      <c r="E9" s="627"/>
      <c r="F9" s="627"/>
      <c r="G9" s="266">
        <v>1</v>
      </c>
      <c r="H9" s="2"/>
      <c r="I9" s="1105">
        <f t="shared" si="0"/>
        <v>0</v>
      </c>
      <c r="J9" s="423"/>
    </row>
    <row r="10" spans="1:10" s="97" customFormat="1" ht="12.75" x14ac:dyDescent="0.25">
      <c r="A10" s="1150" t="s">
        <v>489</v>
      </c>
      <c r="B10" s="272" t="s">
        <v>2145</v>
      </c>
      <c r="C10" s="75" t="s">
        <v>1319</v>
      </c>
      <c r="D10" s="328" t="s">
        <v>2146</v>
      </c>
      <c r="E10" s="627"/>
      <c r="F10" s="627"/>
      <c r="G10" s="266">
        <v>1</v>
      </c>
      <c r="H10" s="2"/>
      <c r="I10" s="1105">
        <f t="shared" si="0"/>
        <v>0</v>
      </c>
      <c r="J10" s="423"/>
    </row>
    <row r="11" spans="1:10" s="97" customFormat="1" ht="12.75" x14ac:dyDescent="0.25">
      <c r="A11" s="1150" t="s">
        <v>490</v>
      </c>
      <c r="B11" s="272" t="s">
        <v>2147</v>
      </c>
      <c r="C11" s="75" t="s">
        <v>1319</v>
      </c>
      <c r="D11" s="328" t="s">
        <v>2148</v>
      </c>
      <c r="E11" s="627"/>
      <c r="F11" s="627"/>
      <c r="G11" s="266">
        <v>2</v>
      </c>
      <c r="H11" s="2"/>
      <c r="I11" s="1105">
        <f t="shared" si="0"/>
        <v>0</v>
      </c>
      <c r="J11" s="423"/>
    </row>
    <row r="12" spans="1:10" s="97" customFormat="1" ht="12.75" x14ac:dyDescent="0.25">
      <c r="A12" s="1150" t="s">
        <v>491</v>
      </c>
      <c r="B12" s="272" t="s">
        <v>1840</v>
      </c>
      <c r="C12" s="75" t="s">
        <v>1319</v>
      </c>
      <c r="D12" s="328" t="s">
        <v>1841</v>
      </c>
      <c r="E12" s="627"/>
      <c r="F12" s="627"/>
      <c r="G12" s="266">
        <v>2</v>
      </c>
      <c r="H12" s="2"/>
      <c r="I12" s="1105">
        <f t="shared" si="0"/>
        <v>0</v>
      </c>
      <c r="J12" s="423"/>
    </row>
    <row r="13" spans="1:10" s="97" customFormat="1" ht="12.75" x14ac:dyDescent="0.25">
      <c r="A13" s="1150" t="s">
        <v>492</v>
      </c>
      <c r="B13" s="272" t="s">
        <v>2149</v>
      </c>
      <c r="C13" s="75" t="s">
        <v>1319</v>
      </c>
      <c r="D13" s="328" t="s">
        <v>2150</v>
      </c>
      <c r="E13" s="627"/>
      <c r="F13" s="627"/>
      <c r="G13" s="266">
        <v>1</v>
      </c>
      <c r="H13" s="2"/>
      <c r="I13" s="1105">
        <f t="shared" si="0"/>
        <v>0</v>
      </c>
      <c r="J13" s="423"/>
    </row>
    <row r="14" spans="1:10" s="97" customFormat="1" ht="12.75" x14ac:dyDescent="0.25">
      <c r="A14" s="1150" t="s">
        <v>493</v>
      </c>
      <c r="B14" s="272" t="s">
        <v>2151</v>
      </c>
      <c r="C14" s="75" t="s">
        <v>1319</v>
      </c>
      <c r="D14" s="328" t="s">
        <v>2152</v>
      </c>
      <c r="E14" s="627"/>
      <c r="F14" s="627"/>
      <c r="G14" s="266">
        <v>2</v>
      </c>
      <c r="H14" s="2"/>
      <c r="I14" s="1105">
        <f t="shared" si="0"/>
        <v>0</v>
      </c>
      <c r="J14" s="423"/>
    </row>
    <row r="15" spans="1:10" s="97" customFormat="1" ht="12.75" x14ac:dyDescent="0.25">
      <c r="A15" s="1150" t="s">
        <v>494</v>
      </c>
      <c r="B15" s="272" t="s">
        <v>2153</v>
      </c>
      <c r="C15" s="75" t="s">
        <v>1319</v>
      </c>
      <c r="D15" s="328" t="s">
        <v>2154</v>
      </c>
      <c r="E15" s="627"/>
      <c r="F15" s="627"/>
      <c r="G15" s="266">
        <v>1</v>
      </c>
      <c r="H15" s="2"/>
      <c r="I15" s="1105">
        <f t="shared" si="0"/>
        <v>0</v>
      </c>
      <c r="J15" s="423"/>
    </row>
    <row r="16" spans="1:10" s="97" customFormat="1" ht="12.75" x14ac:dyDescent="0.25">
      <c r="A16" s="1150" t="s">
        <v>495</v>
      </c>
      <c r="B16" s="272" t="s">
        <v>2155</v>
      </c>
      <c r="C16" s="75" t="s">
        <v>1319</v>
      </c>
      <c r="D16" s="328" t="s">
        <v>2156</v>
      </c>
      <c r="E16" s="627"/>
      <c r="F16" s="627"/>
      <c r="G16" s="266">
        <v>1</v>
      </c>
      <c r="H16" s="2"/>
      <c r="I16" s="1105">
        <f t="shared" si="0"/>
        <v>0</v>
      </c>
      <c r="J16" s="423"/>
    </row>
    <row r="17" spans="1:10" s="97" customFormat="1" ht="12.75" x14ac:dyDescent="0.25">
      <c r="A17" s="1150" t="s">
        <v>496</v>
      </c>
      <c r="B17" s="272" t="s">
        <v>2157</v>
      </c>
      <c r="C17" s="75" t="s">
        <v>1319</v>
      </c>
      <c r="D17" s="328" t="s">
        <v>2158</v>
      </c>
      <c r="E17" s="627"/>
      <c r="F17" s="627"/>
      <c r="G17" s="266">
        <v>2</v>
      </c>
      <c r="H17" s="2"/>
      <c r="I17" s="1105">
        <f t="shared" si="0"/>
        <v>0</v>
      </c>
      <c r="J17" s="423"/>
    </row>
    <row r="18" spans="1:10" s="97" customFormat="1" ht="12.75" x14ac:dyDescent="0.25">
      <c r="A18" s="1150" t="s">
        <v>497</v>
      </c>
      <c r="B18" s="272" t="s">
        <v>2159</v>
      </c>
      <c r="C18" s="75" t="s">
        <v>1319</v>
      </c>
      <c r="D18" s="328" t="s">
        <v>2160</v>
      </c>
      <c r="E18" s="627"/>
      <c r="F18" s="627"/>
      <c r="G18" s="266">
        <v>2</v>
      </c>
      <c r="H18" s="2"/>
      <c r="I18" s="1105">
        <f t="shared" si="0"/>
        <v>0</v>
      </c>
      <c r="J18" s="423"/>
    </row>
    <row r="19" spans="1:10" s="97" customFormat="1" ht="12.75" x14ac:dyDescent="0.25">
      <c r="A19" s="1150" t="s">
        <v>498</v>
      </c>
      <c r="B19" s="272" t="s">
        <v>2161</v>
      </c>
      <c r="C19" s="75" t="s">
        <v>1319</v>
      </c>
      <c r="D19" s="328" t="s">
        <v>2162</v>
      </c>
      <c r="E19" s="627"/>
      <c r="F19" s="627"/>
      <c r="G19" s="266">
        <v>2</v>
      </c>
      <c r="H19" s="2"/>
      <c r="I19" s="1105">
        <f t="shared" si="0"/>
        <v>0</v>
      </c>
      <c r="J19" s="423"/>
    </row>
    <row r="20" spans="1:10" s="97" customFormat="1" ht="12.75" x14ac:dyDescent="0.25">
      <c r="A20" s="1150" t="s">
        <v>499</v>
      </c>
      <c r="B20" s="272" t="s">
        <v>2163</v>
      </c>
      <c r="C20" s="75" t="s">
        <v>1319</v>
      </c>
      <c r="D20" s="328" t="s">
        <v>2164</v>
      </c>
      <c r="E20" s="627"/>
      <c r="F20" s="627"/>
      <c r="G20" s="266">
        <v>1</v>
      </c>
      <c r="H20" s="2"/>
      <c r="I20" s="1105">
        <f t="shared" si="0"/>
        <v>0</v>
      </c>
      <c r="J20" s="423"/>
    </row>
    <row r="21" spans="1:10" s="97" customFormat="1" ht="12.75" x14ac:dyDescent="0.25">
      <c r="A21" s="1150" t="s">
        <v>500</v>
      </c>
      <c r="B21" s="272" t="s">
        <v>2165</v>
      </c>
      <c r="C21" s="75" t="s">
        <v>1319</v>
      </c>
      <c r="D21" s="273" t="s">
        <v>2166</v>
      </c>
      <c r="E21" s="593"/>
      <c r="F21" s="593"/>
      <c r="G21" s="266">
        <v>1</v>
      </c>
      <c r="H21" s="2"/>
      <c r="I21" s="1105">
        <f t="shared" si="0"/>
        <v>0</v>
      </c>
      <c r="J21" s="423"/>
    </row>
    <row r="22" spans="1:10" s="97" customFormat="1" ht="12.75" x14ac:dyDescent="0.25">
      <c r="A22" s="1150" t="s">
        <v>501</v>
      </c>
      <c r="B22" s="272" t="s">
        <v>2167</v>
      </c>
      <c r="C22" s="75" t="s">
        <v>1319</v>
      </c>
      <c r="D22" s="273" t="s">
        <v>2168</v>
      </c>
      <c r="E22" s="593"/>
      <c r="F22" s="593"/>
      <c r="G22" s="266">
        <v>1</v>
      </c>
      <c r="H22" s="2"/>
      <c r="I22" s="1105">
        <f t="shared" si="0"/>
        <v>0</v>
      </c>
      <c r="J22" s="423"/>
    </row>
    <row r="23" spans="1:10" s="97" customFormat="1" ht="12.75" x14ac:dyDescent="0.25">
      <c r="A23" s="1150" t="s">
        <v>502</v>
      </c>
      <c r="B23" s="272" t="s">
        <v>2169</v>
      </c>
      <c r="C23" s="75" t="s">
        <v>1319</v>
      </c>
      <c r="D23" s="273" t="s">
        <v>2170</v>
      </c>
      <c r="E23" s="593"/>
      <c r="F23" s="593"/>
      <c r="G23" s="266">
        <v>1</v>
      </c>
      <c r="H23" s="2"/>
      <c r="I23" s="1105">
        <f t="shared" si="0"/>
        <v>0</v>
      </c>
      <c r="J23" s="423"/>
    </row>
    <row r="24" spans="1:10" s="97" customFormat="1" ht="12.75" x14ac:dyDescent="0.25">
      <c r="A24" s="1150" t="s">
        <v>503</v>
      </c>
      <c r="B24" s="272" t="s">
        <v>2171</v>
      </c>
      <c r="C24" s="277" t="s">
        <v>1850</v>
      </c>
      <c r="D24" s="328">
        <v>951001</v>
      </c>
      <c r="E24" s="627"/>
      <c r="F24" s="627"/>
      <c r="G24" s="266">
        <v>3</v>
      </c>
      <c r="H24" s="2"/>
      <c r="I24" s="1105">
        <f t="shared" si="0"/>
        <v>0</v>
      </c>
      <c r="J24" s="423"/>
    </row>
    <row r="25" spans="1:10" s="97" customFormat="1" ht="12.75" x14ac:dyDescent="0.25">
      <c r="A25" s="1150" t="s">
        <v>504</v>
      </c>
      <c r="B25" s="272" t="s">
        <v>2172</v>
      </c>
      <c r="C25" s="277" t="s">
        <v>1850</v>
      </c>
      <c r="D25" s="328">
        <v>952010</v>
      </c>
      <c r="E25" s="627"/>
      <c r="F25" s="627"/>
      <c r="G25" s="266">
        <v>1</v>
      </c>
      <c r="H25" s="2"/>
      <c r="I25" s="1105">
        <f t="shared" si="0"/>
        <v>0</v>
      </c>
      <c r="J25" s="423"/>
    </row>
    <row r="26" spans="1:10" s="97" customFormat="1" ht="12.75" x14ac:dyDescent="0.25">
      <c r="A26" s="1150" t="s">
        <v>505</v>
      </c>
      <c r="B26" s="272" t="s">
        <v>1849</v>
      </c>
      <c r="C26" s="277" t="s">
        <v>1850</v>
      </c>
      <c r="D26" s="328">
        <v>920300</v>
      </c>
      <c r="E26" s="627"/>
      <c r="F26" s="627"/>
      <c r="G26" s="266">
        <v>3</v>
      </c>
      <c r="H26" s="2"/>
      <c r="I26" s="1105">
        <f t="shared" si="0"/>
        <v>0</v>
      </c>
      <c r="J26" s="423"/>
    </row>
    <row r="27" spans="1:10" s="97" customFormat="1" ht="12.75" x14ac:dyDescent="0.25">
      <c r="A27" s="1150" t="s">
        <v>506</v>
      </c>
      <c r="B27" s="272" t="s">
        <v>1851</v>
      </c>
      <c r="C27" s="277" t="s">
        <v>1850</v>
      </c>
      <c r="D27" s="328">
        <v>920371</v>
      </c>
      <c r="E27" s="627"/>
      <c r="F27" s="627"/>
      <c r="G27" s="266">
        <v>5</v>
      </c>
      <c r="H27" s="2"/>
      <c r="I27" s="1105">
        <f t="shared" si="0"/>
        <v>0</v>
      </c>
      <c r="J27" s="423"/>
    </row>
    <row r="28" spans="1:10" s="97" customFormat="1" ht="12.75" x14ac:dyDescent="0.25">
      <c r="A28" s="1150" t="s">
        <v>507</v>
      </c>
      <c r="B28" s="272" t="s">
        <v>2173</v>
      </c>
      <c r="C28" s="277" t="s">
        <v>1850</v>
      </c>
      <c r="D28" s="328">
        <v>920270</v>
      </c>
      <c r="E28" s="627"/>
      <c r="F28" s="627"/>
      <c r="G28" s="266">
        <v>5</v>
      </c>
      <c r="H28" s="2"/>
      <c r="I28" s="1105">
        <f t="shared" si="0"/>
        <v>0</v>
      </c>
      <c r="J28" s="423"/>
    </row>
    <row r="29" spans="1:10" s="97" customFormat="1" ht="12.75" x14ac:dyDescent="0.25">
      <c r="A29" s="1150" t="s">
        <v>508</v>
      </c>
      <c r="B29" s="272" t="s">
        <v>2174</v>
      </c>
      <c r="C29" s="272" t="s">
        <v>2175</v>
      </c>
      <c r="D29" s="328">
        <v>2866404</v>
      </c>
      <c r="E29" s="627"/>
      <c r="F29" s="627"/>
      <c r="G29" s="266">
        <v>1</v>
      </c>
      <c r="H29" s="2"/>
      <c r="I29" s="1105">
        <f t="shared" si="0"/>
        <v>0</v>
      </c>
      <c r="J29" s="423"/>
    </row>
    <row r="30" spans="1:10" s="97" customFormat="1" ht="12.75" x14ac:dyDescent="0.25">
      <c r="A30" s="1150" t="s">
        <v>509</v>
      </c>
      <c r="B30" s="272" t="s">
        <v>2176</v>
      </c>
      <c r="C30" s="272" t="s">
        <v>2175</v>
      </c>
      <c r="D30" s="328">
        <v>2866394</v>
      </c>
      <c r="E30" s="627"/>
      <c r="F30" s="627"/>
      <c r="G30" s="266">
        <v>1</v>
      </c>
      <c r="H30" s="2"/>
      <c r="I30" s="1105">
        <f t="shared" si="0"/>
        <v>0</v>
      </c>
      <c r="J30" s="423"/>
    </row>
    <row r="31" spans="1:10" s="97" customFormat="1" ht="12.75" x14ac:dyDescent="0.25">
      <c r="A31" s="1150" t="s">
        <v>510</v>
      </c>
      <c r="B31" s="272" t="s">
        <v>2177</v>
      </c>
      <c r="C31" s="272" t="s">
        <v>2175</v>
      </c>
      <c r="D31" s="328">
        <v>2866381</v>
      </c>
      <c r="E31" s="627"/>
      <c r="F31" s="627"/>
      <c r="G31" s="266">
        <v>1</v>
      </c>
      <c r="H31" s="2"/>
      <c r="I31" s="1105">
        <f t="shared" si="0"/>
        <v>0</v>
      </c>
      <c r="J31" s="423"/>
    </row>
    <row r="32" spans="1:10" s="97" customFormat="1" ht="12.75" x14ac:dyDescent="0.25">
      <c r="A32" s="1150" t="s">
        <v>511</v>
      </c>
      <c r="B32" s="272" t="s">
        <v>2178</v>
      </c>
      <c r="C32" s="272" t="s">
        <v>2175</v>
      </c>
      <c r="D32" s="328">
        <v>2866323</v>
      </c>
      <c r="E32" s="627"/>
      <c r="F32" s="627"/>
      <c r="G32" s="266">
        <v>1</v>
      </c>
      <c r="H32" s="2"/>
      <c r="I32" s="1105">
        <f t="shared" si="0"/>
        <v>0</v>
      </c>
      <c r="J32" s="423"/>
    </row>
    <row r="33" spans="1:10" s="97" customFormat="1" ht="12.75" x14ac:dyDescent="0.25">
      <c r="A33" s="1150" t="s">
        <v>512</v>
      </c>
      <c r="B33" s="272" t="s">
        <v>2179</v>
      </c>
      <c r="C33" s="272" t="s">
        <v>2175</v>
      </c>
      <c r="D33" s="328">
        <v>2866310</v>
      </c>
      <c r="E33" s="627"/>
      <c r="F33" s="627"/>
      <c r="G33" s="266">
        <v>1</v>
      </c>
      <c r="H33" s="2"/>
      <c r="I33" s="1105">
        <f t="shared" si="0"/>
        <v>0</v>
      </c>
      <c r="J33" s="423"/>
    </row>
    <row r="34" spans="1:10" s="97" customFormat="1" ht="12.75" x14ac:dyDescent="0.25">
      <c r="A34" s="1150" t="s">
        <v>513</v>
      </c>
      <c r="B34" s="272" t="s">
        <v>2180</v>
      </c>
      <c r="C34" s="272" t="s">
        <v>2175</v>
      </c>
      <c r="D34" s="328">
        <v>2938840</v>
      </c>
      <c r="E34" s="627"/>
      <c r="F34" s="627"/>
      <c r="G34" s="266">
        <v>1</v>
      </c>
      <c r="H34" s="2"/>
      <c r="I34" s="1105">
        <f t="shared" si="0"/>
        <v>0</v>
      </c>
      <c r="J34" s="423"/>
    </row>
    <row r="35" spans="1:10" s="97" customFormat="1" ht="12.75" x14ac:dyDescent="0.25">
      <c r="A35" s="1150" t="s">
        <v>514</v>
      </c>
      <c r="B35" s="272" t="s">
        <v>2181</v>
      </c>
      <c r="C35" s="272"/>
      <c r="D35" s="328"/>
      <c r="E35" s="627"/>
      <c r="F35" s="627"/>
      <c r="G35" s="266">
        <v>2</v>
      </c>
      <c r="H35" s="2"/>
      <c r="I35" s="1105">
        <f t="shared" si="0"/>
        <v>0</v>
      </c>
      <c r="J35" s="423"/>
    </row>
    <row r="36" spans="1:10" s="97" customFormat="1" ht="12.75" x14ac:dyDescent="0.25">
      <c r="A36" s="1150" t="s">
        <v>515</v>
      </c>
      <c r="B36" s="272" t="s">
        <v>2182</v>
      </c>
      <c r="C36" s="272"/>
      <c r="D36" s="328"/>
      <c r="E36" s="627"/>
      <c r="F36" s="627"/>
      <c r="G36" s="266">
        <v>2</v>
      </c>
      <c r="H36" s="2"/>
      <c r="I36" s="1105">
        <f t="shared" si="0"/>
        <v>0</v>
      </c>
      <c r="J36" s="423"/>
    </row>
    <row r="37" spans="1:10" s="97" customFormat="1" ht="12.75" x14ac:dyDescent="0.25">
      <c r="A37" s="1150" t="s">
        <v>516</v>
      </c>
      <c r="B37" s="272" t="s">
        <v>2183</v>
      </c>
      <c r="C37" s="9" t="s">
        <v>1319</v>
      </c>
      <c r="D37" s="328" t="s">
        <v>2184</v>
      </c>
      <c r="E37" s="627"/>
      <c r="F37" s="627"/>
      <c r="G37" s="266">
        <v>10</v>
      </c>
      <c r="H37" s="2"/>
      <c r="I37" s="1105">
        <f t="shared" si="0"/>
        <v>0</v>
      </c>
      <c r="J37" s="423"/>
    </row>
    <row r="38" spans="1:10" s="97" customFormat="1" ht="12.75" x14ac:dyDescent="0.25">
      <c r="A38" s="1150" t="s">
        <v>517</v>
      </c>
      <c r="B38" s="272" t="s">
        <v>2185</v>
      </c>
      <c r="C38" s="272"/>
      <c r="D38" s="328"/>
      <c r="E38" s="627"/>
      <c r="F38" s="627"/>
      <c r="G38" s="266">
        <v>20</v>
      </c>
      <c r="H38" s="2"/>
      <c r="I38" s="1105">
        <f t="shared" si="0"/>
        <v>0</v>
      </c>
      <c r="J38" s="423"/>
    </row>
    <row r="39" spans="1:10" s="97" customFormat="1" ht="12.75" x14ac:dyDescent="0.25">
      <c r="A39" s="1150" t="s">
        <v>518</v>
      </c>
      <c r="B39" s="272" t="s">
        <v>2186</v>
      </c>
      <c r="C39" s="272"/>
      <c r="D39" s="328"/>
      <c r="E39" s="627"/>
      <c r="F39" s="627"/>
      <c r="G39" s="266">
        <v>20</v>
      </c>
      <c r="H39" s="2"/>
      <c r="I39" s="1105">
        <f t="shared" si="0"/>
        <v>0</v>
      </c>
      <c r="J39" s="423"/>
    </row>
    <row r="40" spans="1:10" s="97" customFormat="1" ht="12.75" x14ac:dyDescent="0.25">
      <c r="A40" s="1150" t="s">
        <v>519</v>
      </c>
      <c r="B40" s="272" t="s">
        <v>2187</v>
      </c>
      <c r="C40" s="272"/>
      <c r="D40" s="328"/>
      <c r="E40" s="627"/>
      <c r="F40" s="627"/>
      <c r="G40" s="266">
        <v>20</v>
      </c>
      <c r="H40" s="2"/>
      <c r="I40" s="1105">
        <f t="shared" si="0"/>
        <v>0</v>
      </c>
      <c r="J40" s="423"/>
    </row>
    <row r="41" spans="1:10" s="97" customFormat="1" ht="12.75" x14ac:dyDescent="0.25">
      <c r="A41" s="1150" t="s">
        <v>520</v>
      </c>
      <c r="B41" s="272" t="s">
        <v>2188</v>
      </c>
      <c r="C41" s="272"/>
      <c r="D41" s="328"/>
      <c r="E41" s="627"/>
      <c r="F41" s="627"/>
      <c r="G41" s="266">
        <v>20</v>
      </c>
      <c r="H41" s="2"/>
      <c r="I41" s="1105">
        <f t="shared" si="0"/>
        <v>0</v>
      </c>
      <c r="J41" s="423"/>
    </row>
    <row r="42" spans="1:10" s="97" customFormat="1" ht="12.75" x14ac:dyDescent="0.25">
      <c r="A42" s="1150" t="s">
        <v>521</v>
      </c>
      <c r="B42" s="272" t="s">
        <v>2189</v>
      </c>
      <c r="C42" s="272" t="s">
        <v>2175</v>
      </c>
      <c r="D42" s="328"/>
      <c r="E42" s="627"/>
      <c r="F42" s="627"/>
      <c r="G42" s="266">
        <v>5</v>
      </c>
      <c r="H42" s="2"/>
      <c r="I42" s="1105">
        <f t="shared" si="0"/>
        <v>0</v>
      </c>
      <c r="J42" s="423"/>
    </row>
    <row r="43" spans="1:10" s="97" customFormat="1" ht="12.75" x14ac:dyDescent="0.25">
      <c r="A43" s="1150" t="s">
        <v>522</v>
      </c>
      <c r="B43" s="272" t="s">
        <v>2190</v>
      </c>
      <c r="C43" s="272" t="s">
        <v>2175</v>
      </c>
      <c r="D43" s="328"/>
      <c r="E43" s="627"/>
      <c r="F43" s="627"/>
      <c r="G43" s="266">
        <v>2</v>
      </c>
      <c r="H43" s="2"/>
      <c r="I43" s="1105">
        <f t="shared" si="0"/>
        <v>0</v>
      </c>
      <c r="J43" s="423"/>
    </row>
    <row r="44" spans="1:10" s="97" customFormat="1" ht="12.75" x14ac:dyDescent="0.25">
      <c r="A44" s="1150" t="s">
        <v>523</v>
      </c>
      <c r="B44" s="272" t="s">
        <v>2191</v>
      </c>
      <c r="C44" s="272" t="s">
        <v>2175</v>
      </c>
      <c r="D44" s="328"/>
      <c r="E44" s="627"/>
      <c r="F44" s="627"/>
      <c r="G44" s="266">
        <v>2</v>
      </c>
      <c r="H44" s="2"/>
      <c r="I44" s="1105">
        <f t="shared" si="0"/>
        <v>0</v>
      </c>
      <c r="J44" s="423"/>
    </row>
    <row r="45" spans="1:10" s="97" customFormat="1" ht="12.75" x14ac:dyDescent="0.25">
      <c r="A45" s="1150" t="s">
        <v>524</v>
      </c>
      <c r="B45" s="272" t="s">
        <v>2192</v>
      </c>
      <c r="C45" s="272" t="s">
        <v>2175</v>
      </c>
      <c r="D45" s="328" t="s">
        <v>2193</v>
      </c>
      <c r="E45" s="627"/>
      <c r="F45" s="627"/>
      <c r="G45" s="266">
        <v>2</v>
      </c>
      <c r="H45" s="2"/>
      <c r="I45" s="1105">
        <f t="shared" si="0"/>
        <v>0</v>
      </c>
      <c r="J45" s="423"/>
    </row>
    <row r="46" spans="1:10" s="97" customFormat="1" ht="12.75" x14ac:dyDescent="0.25">
      <c r="A46" s="1150" t="s">
        <v>525</v>
      </c>
      <c r="B46" s="272" t="s">
        <v>2194</v>
      </c>
      <c r="C46" s="272" t="s">
        <v>2175</v>
      </c>
      <c r="D46" s="328" t="s">
        <v>2195</v>
      </c>
      <c r="E46" s="627"/>
      <c r="F46" s="627"/>
      <c r="G46" s="266">
        <v>1</v>
      </c>
      <c r="H46" s="2"/>
      <c r="I46" s="1105">
        <f t="shared" si="0"/>
        <v>0</v>
      </c>
      <c r="J46" s="423"/>
    </row>
    <row r="47" spans="1:10" s="97" customFormat="1" ht="12.75" x14ac:dyDescent="0.25">
      <c r="A47" s="1150" t="s">
        <v>526</v>
      </c>
      <c r="B47" s="272" t="s">
        <v>2196</v>
      </c>
      <c r="C47" s="272" t="s">
        <v>2197</v>
      </c>
      <c r="D47" s="299">
        <v>3105380</v>
      </c>
      <c r="E47" s="629"/>
      <c r="F47" s="629"/>
      <c r="G47" s="266">
        <v>5</v>
      </c>
      <c r="H47" s="2"/>
      <c r="I47" s="1105">
        <f t="shared" si="0"/>
        <v>0</v>
      </c>
      <c r="J47" s="423"/>
    </row>
    <row r="48" spans="1:10" s="97" customFormat="1" ht="12.75" x14ac:dyDescent="0.25">
      <c r="A48" s="1150" t="s">
        <v>527</v>
      </c>
      <c r="B48" s="272" t="s">
        <v>2198</v>
      </c>
      <c r="C48" s="329" t="s">
        <v>2197</v>
      </c>
      <c r="D48" s="330" t="s">
        <v>2199</v>
      </c>
      <c r="E48" s="628"/>
      <c r="F48" s="628"/>
      <c r="G48" s="266">
        <v>1</v>
      </c>
      <c r="H48" s="2"/>
      <c r="I48" s="1105">
        <f t="shared" si="0"/>
        <v>0</v>
      </c>
      <c r="J48" s="423"/>
    </row>
    <row r="49" spans="1:10" s="97" customFormat="1" ht="12.75" x14ac:dyDescent="0.25">
      <c r="A49" s="1150" t="s">
        <v>528</v>
      </c>
      <c r="B49" s="274" t="s">
        <v>2200</v>
      </c>
      <c r="C49" s="329" t="s">
        <v>2201</v>
      </c>
      <c r="D49" s="330" t="s">
        <v>2202</v>
      </c>
      <c r="E49" s="628"/>
      <c r="F49" s="628"/>
      <c r="G49" s="266">
        <v>1</v>
      </c>
      <c r="H49" s="2"/>
      <c r="I49" s="1105">
        <f t="shared" si="0"/>
        <v>0</v>
      </c>
      <c r="J49" s="423"/>
    </row>
    <row r="50" spans="1:10" s="97" customFormat="1" ht="12.75" x14ac:dyDescent="0.25">
      <c r="A50" s="1150" t="s">
        <v>529</v>
      </c>
      <c r="B50" s="274" t="s">
        <v>2203</v>
      </c>
      <c r="C50" s="329" t="s">
        <v>2201</v>
      </c>
      <c r="D50" s="330" t="s">
        <v>2204</v>
      </c>
      <c r="E50" s="628"/>
      <c r="F50" s="628"/>
      <c r="G50" s="266">
        <v>1</v>
      </c>
      <c r="H50" s="2"/>
      <c r="I50" s="1105">
        <f t="shared" si="0"/>
        <v>0</v>
      </c>
      <c r="J50" s="423"/>
    </row>
    <row r="51" spans="1:10" s="97" customFormat="1" ht="12.75" x14ac:dyDescent="0.25">
      <c r="A51" s="1150" t="s">
        <v>530</v>
      </c>
      <c r="B51" s="274" t="s">
        <v>2205</v>
      </c>
      <c r="C51" s="329" t="s">
        <v>2201</v>
      </c>
      <c r="D51" s="330" t="s">
        <v>2206</v>
      </c>
      <c r="E51" s="628"/>
      <c r="F51" s="628"/>
      <c r="G51" s="266">
        <v>1</v>
      </c>
      <c r="H51" s="2"/>
      <c r="I51" s="1105">
        <f t="shared" si="0"/>
        <v>0</v>
      </c>
      <c r="J51" s="423"/>
    </row>
    <row r="52" spans="1:10" s="97" customFormat="1" ht="12.75" x14ac:dyDescent="0.25">
      <c r="A52" s="1150" t="s">
        <v>531</v>
      </c>
      <c r="B52" s="274" t="s">
        <v>2207</v>
      </c>
      <c r="C52" s="329" t="s">
        <v>2201</v>
      </c>
      <c r="D52" s="330" t="s">
        <v>2208</v>
      </c>
      <c r="E52" s="628"/>
      <c r="F52" s="628"/>
      <c r="G52" s="266">
        <v>1</v>
      </c>
      <c r="H52" s="2"/>
      <c r="I52" s="1105">
        <f t="shared" si="0"/>
        <v>0</v>
      </c>
      <c r="J52" s="423"/>
    </row>
    <row r="53" spans="1:10" s="97" customFormat="1" ht="12.75" x14ac:dyDescent="0.25">
      <c r="A53" s="1150" t="s">
        <v>532</v>
      </c>
      <c r="B53" s="274" t="s">
        <v>2209</v>
      </c>
      <c r="C53" s="329" t="s">
        <v>2201</v>
      </c>
      <c r="D53" s="330" t="s">
        <v>2210</v>
      </c>
      <c r="E53" s="628"/>
      <c r="F53" s="628"/>
      <c r="G53" s="266">
        <v>1</v>
      </c>
      <c r="H53" s="2"/>
      <c r="I53" s="1105">
        <f t="shared" si="0"/>
        <v>0</v>
      </c>
      <c r="J53" s="423"/>
    </row>
    <row r="54" spans="1:10" s="97" customFormat="1" ht="12.75" x14ac:dyDescent="0.25">
      <c r="A54" s="1150" t="s">
        <v>533</v>
      </c>
      <c r="B54" s="274" t="s">
        <v>2211</v>
      </c>
      <c r="C54" s="329" t="s">
        <v>2201</v>
      </c>
      <c r="D54" s="330" t="s">
        <v>2212</v>
      </c>
      <c r="E54" s="628"/>
      <c r="F54" s="628"/>
      <c r="G54" s="266">
        <v>1</v>
      </c>
      <c r="H54" s="2"/>
      <c r="I54" s="1105">
        <f t="shared" si="0"/>
        <v>0</v>
      </c>
      <c r="J54" s="423"/>
    </row>
    <row r="55" spans="1:10" s="97" customFormat="1" ht="12.75" x14ac:dyDescent="0.25">
      <c r="A55" s="1150" t="s">
        <v>534</v>
      </c>
      <c r="B55" s="274" t="s">
        <v>2213</v>
      </c>
      <c r="C55" s="329" t="s">
        <v>2201</v>
      </c>
      <c r="D55" s="330" t="s">
        <v>2214</v>
      </c>
      <c r="E55" s="628"/>
      <c r="F55" s="628"/>
      <c r="G55" s="266">
        <v>1</v>
      </c>
      <c r="H55" s="2"/>
      <c r="I55" s="1105">
        <f t="shared" si="0"/>
        <v>0</v>
      </c>
      <c r="J55" s="423"/>
    </row>
    <row r="56" spans="1:10" s="97" customFormat="1" ht="12.75" x14ac:dyDescent="0.25">
      <c r="A56" s="1150" t="s">
        <v>535</v>
      </c>
      <c r="B56" s="274" t="s">
        <v>2215</v>
      </c>
      <c r="C56" s="329" t="s">
        <v>2201</v>
      </c>
      <c r="D56" s="330" t="s">
        <v>2216</v>
      </c>
      <c r="E56" s="628"/>
      <c r="F56" s="628"/>
      <c r="G56" s="266">
        <v>1</v>
      </c>
      <c r="H56" s="2"/>
      <c r="I56" s="1105">
        <f t="shared" si="0"/>
        <v>0</v>
      </c>
      <c r="J56" s="423"/>
    </row>
    <row r="57" spans="1:10" s="97" customFormat="1" ht="12.75" x14ac:dyDescent="0.25">
      <c r="A57" s="1150" t="s">
        <v>536</v>
      </c>
      <c r="B57" s="274" t="s">
        <v>2217</v>
      </c>
      <c r="C57" s="329" t="s">
        <v>2201</v>
      </c>
      <c r="D57" s="330" t="s">
        <v>2218</v>
      </c>
      <c r="E57" s="628"/>
      <c r="F57" s="628"/>
      <c r="G57" s="266">
        <v>1</v>
      </c>
      <c r="H57" s="2"/>
      <c r="I57" s="1105">
        <f t="shared" si="0"/>
        <v>0</v>
      </c>
      <c r="J57" s="423"/>
    </row>
    <row r="58" spans="1:10" s="97" customFormat="1" ht="12.75" x14ac:dyDescent="0.25">
      <c r="A58" s="1150" t="s">
        <v>537</v>
      </c>
      <c r="B58" s="274" t="s">
        <v>2219</v>
      </c>
      <c r="C58" s="329" t="s">
        <v>2201</v>
      </c>
      <c r="D58" s="330" t="s">
        <v>2220</v>
      </c>
      <c r="E58" s="628"/>
      <c r="F58" s="628"/>
      <c r="G58" s="266">
        <v>1</v>
      </c>
      <c r="H58" s="2"/>
      <c r="I58" s="1105">
        <f t="shared" si="0"/>
        <v>0</v>
      </c>
      <c r="J58" s="423"/>
    </row>
    <row r="59" spans="1:10" s="97" customFormat="1" ht="12.75" x14ac:dyDescent="0.25">
      <c r="A59" s="1150" t="s">
        <v>538</v>
      </c>
      <c r="B59" s="274" t="s">
        <v>2219</v>
      </c>
      <c r="C59" s="329" t="s">
        <v>2201</v>
      </c>
      <c r="D59" s="330" t="s">
        <v>2221</v>
      </c>
      <c r="E59" s="628"/>
      <c r="F59" s="628"/>
      <c r="G59" s="266">
        <v>1</v>
      </c>
      <c r="H59" s="2"/>
      <c r="I59" s="1105">
        <f t="shared" si="0"/>
        <v>0</v>
      </c>
      <c r="J59" s="423"/>
    </row>
    <row r="60" spans="1:10" s="97" customFormat="1" ht="12.75" x14ac:dyDescent="0.25">
      <c r="A60" s="1150" t="s">
        <v>539</v>
      </c>
      <c r="B60" s="274" t="s">
        <v>2219</v>
      </c>
      <c r="C60" s="329" t="s">
        <v>2201</v>
      </c>
      <c r="D60" s="330" t="s">
        <v>2222</v>
      </c>
      <c r="E60" s="628"/>
      <c r="F60" s="628"/>
      <c r="G60" s="266">
        <v>1</v>
      </c>
      <c r="H60" s="2"/>
      <c r="I60" s="1105">
        <f t="shared" si="0"/>
        <v>0</v>
      </c>
      <c r="J60" s="423"/>
    </row>
    <row r="61" spans="1:10" s="97" customFormat="1" ht="12.75" x14ac:dyDescent="0.25">
      <c r="A61" s="1150" t="s">
        <v>540</v>
      </c>
      <c r="B61" s="274" t="s">
        <v>2223</v>
      </c>
      <c r="C61" s="329" t="s">
        <v>2201</v>
      </c>
      <c r="D61" s="330" t="s">
        <v>2224</v>
      </c>
      <c r="E61" s="628"/>
      <c r="F61" s="628"/>
      <c r="G61" s="266">
        <v>1</v>
      </c>
      <c r="H61" s="2"/>
      <c r="I61" s="1105">
        <f t="shared" si="0"/>
        <v>0</v>
      </c>
      <c r="J61" s="423"/>
    </row>
    <row r="62" spans="1:10" s="97" customFormat="1" ht="12.75" x14ac:dyDescent="0.25">
      <c r="A62" s="1150" t="s">
        <v>541</v>
      </c>
      <c r="B62" s="274" t="s">
        <v>2225</v>
      </c>
      <c r="C62" s="329" t="s">
        <v>2201</v>
      </c>
      <c r="D62" s="330" t="s">
        <v>2226</v>
      </c>
      <c r="E62" s="628"/>
      <c r="F62" s="628"/>
      <c r="G62" s="266">
        <v>1</v>
      </c>
      <c r="H62" s="2"/>
      <c r="I62" s="1105">
        <f t="shared" si="0"/>
        <v>0</v>
      </c>
      <c r="J62" s="423"/>
    </row>
    <row r="63" spans="1:10" s="97" customFormat="1" ht="12.75" x14ac:dyDescent="0.25">
      <c r="A63" s="1150" t="s">
        <v>542</v>
      </c>
      <c r="B63" s="274" t="s">
        <v>2227</v>
      </c>
      <c r="C63" s="329" t="s">
        <v>2201</v>
      </c>
      <c r="D63" s="330" t="s">
        <v>2228</v>
      </c>
      <c r="E63" s="628"/>
      <c r="F63" s="628"/>
      <c r="G63" s="266">
        <v>1</v>
      </c>
      <c r="H63" s="2"/>
      <c r="I63" s="1105">
        <f t="shared" si="0"/>
        <v>0</v>
      </c>
      <c r="J63" s="423"/>
    </row>
    <row r="64" spans="1:10" s="97" customFormat="1" ht="12.75" x14ac:dyDescent="0.25">
      <c r="A64" s="1150" t="s">
        <v>543</v>
      </c>
      <c r="B64" s="272" t="s">
        <v>2229</v>
      </c>
      <c r="C64" s="329" t="s">
        <v>2230</v>
      </c>
      <c r="D64" s="330" t="s">
        <v>2231</v>
      </c>
      <c r="E64" s="628"/>
      <c r="F64" s="628"/>
      <c r="G64" s="266">
        <v>1</v>
      </c>
      <c r="H64" s="2"/>
      <c r="I64" s="1105">
        <f t="shared" si="0"/>
        <v>0</v>
      </c>
      <c r="J64" s="423"/>
    </row>
    <row r="65" spans="1:10" s="97" customFormat="1" ht="12.75" x14ac:dyDescent="0.25">
      <c r="A65" s="1150" t="s">
        <v>544</v>
      </c>
      <c r="B65" s="272" t="s">
        <v>2232</v>
      </c>
      <c r="C65" s="329" t="s">
        <v>2230</v>
      </c>
      <c r="D65" s="330" t="s">
        <v>2233</v>
      </c>
      <c r="E65" s="628"/>
      <c r="F65" s="628"/>
      <c r="G65" s="266">
        <v>1</v>
      </c>
      <c r="H65" s="2"/>
      <c r="I65" s="1105">
        <f t="shared" si="0"/>
        <v>0</v>
      </c>
      <c r="J65" s="423"/>
    </row>
    <row r="66" spans="1:10" s="97" customFormat="1" ht="12.75" x14ac:dyDescent="0.25">
      <c r="A66" s="1150" t="s">
        <v>545</v>
      </c>
      <c r="B66" s="272" t="s">
        <v>2234</v>
      </c>
      <c r="C66" s="329" t="s">
        <v>2230</v>
      </c>
      <c r="D66" s="330" t="s">
        <v>2235</v>
      </c>
      <c r="E66" s="628"/>
      <c r="F66" s="628"/>
      <c r="G66" s="266">
        <v>1</v>
      </c>
      <c r="H66" s="2"/>
      <c r="I66" s="1105">
        <f t="shared" si="0"/>
        <v>0</v>
      </c>
      <c r="J66" s="423"/>
    </row>
    <row r="67" spans="1:10" s="97" customFormat="1" ht="12.75" x14ac:dyDescent="0.25">
      <c r="A67" s="1150" t="s">
        <v>546</v>
      </c>
      <c r="B67" s="272" t="s">
        <v>2236</v>
      </c>
      <c r="C67" s="272" t="s">
        <v>2230</v>
      </c>
      <c r="D67" s="330" t="s">
        <v>2237</v>
      </c>
      <c r="E67" s="628"/>
      <c r="F67" s="628"/>
      <c r="G67" s="266">
        <v>2</v>
      </c>
      <c r="H67" s="2"/>
      <c r="I67" s="1105">
        <f t="shared" si="0"/>
        <v>0</v>
      </c>
      <c r="J67" s="423"/>
    </row>
    <row r="68" spans="1:10" s="97" customFormat="1" ht="12.75" x14ac:dyDescent="0.25">
      <c r="A68" s="1150" t="s">
        <v>547</v>
      </c>
      <c r="B68" s="272" t="s">
        <v>2238</v>
      </c>
      <c r="C68" s="272" t="s">
        <v>2230</v>
      </c>
      <c r="D68" s="330" t="s">
        <v>2239</v>
      </c>
      <c r="E68" s="628"/>
      <c r="F68" s="628"/>
      <c r="G68" s="266">
        <v>1</v>
      </c>
      <c r="H68" s="2"/>
      <c r="I68" s="1105">
        <f t="shared" si="0"/>
        <v>0</v>
      </c>
      <c r="J68" s="423"/>
    </row>
    <row r="69" spans="1:10" s="97" customFormat="1" ht="12.75" x14ac:dyDescent="0.25">
      <c r="A69" s="1150" t="s">
        <v>548</v>
      </c>
      <c r="B69" s="272" t="s">
        <v>2240</v>
      </c>
      <c r="C69" s="272" t="s">
        <v>2241</v>
      </c>
      <c r="D69" s="330" t="s">
        <v>2242</v>
      </c>
      <c r="E69" s="628"/>
      <c r="F69" s="628"/>
      <c r="G69" s="266">
        <v>1</v>
      </c>
      <c r="H69" s="2"/>
      <c r="I69" s="1105">
        <f t="shared" si="0"/>
        <v>0</v>
      </c>
      <c r="J69" s="423"/>
    </row>
    <row r="70" spans="1:10" s="97" customFormat="1" ht="12.75" x14ac:dyDescent="0.25">
      <c r="A70" s="1150" t="s">
        <v>549</v>
      </c>
      <c r="B70" s="272" t="s">
        <v>2243</v>
      </c>
      <c r="C70" s="272" t="s">
        <v>2244</v>
      </c>
      <c r="D70" s="330" t="s">
        <v>2245</v>
      </c>
      <c r="E70" s="628"/>
      <c r="F70" s="628"/>
      <c r="G70" s="266">
        <v>1</v>
      </c>
      <c r="H70" s="2"/>
      <c r="I70" s="1105">
        <f t="shared" si="0"/>
        <v>0</v>
      </c>
      <c r="J70" s="423"/>
    </row>
    <row r="71" spans="1:10" s="97" customFormat="1" ht="12.75" x14ac:dyDescent="0.25">
      <c r="A71" s="1150" t="s">
        <v>550</v>
      </c>
      <c r="B71" s="272" t="s">
        <v>2246</v>
      </c>
      <c r="C71" s="272" t="s">
        <v>2244</v>
      </c>
      <c r="D71" s="330" t="s">
        <v>2247</v>
      </c>
      <c r="E71" s="628"/>
      <c r="F71" s="628"/>
      <c r="G71" s="266">
        <v>1</v>
      </c>
      <c r="H71" s="2"/>
      <c r="I71" s="1105">
        <f t="shared" si="0"/>
        <v>0</v>
      </c>
      <c r="J71" s="423"/>
    </row>
    <row r="72" spans="1:10" s="97" customFormat="1" ht="12.75" x14ac:dyDescent="0.25">
      <c r="A72" s="1150" t="s">
        <v>551</v>
      </c>
      <c r="B72" s="272" t="s">
        <v>2248</v>
      </c>
      <c r="C72" s="272" t="s">
        <v>2244</v>
      </c>
      <c r="D72" s="330" t="s">
        <v>2249</v>
      </c>
      <c r="E72" s="628"/>
      <c r="F72" s="628"/>
      <c r="G72" s="266">
        <v>1</v>
      </c>
      <c r="H72" s="2"/>
      <c r="I72" s="1105">
        <f t="shared" si="0"/>
        <v>0</v>
      </c>
      <c r="J72" s="423"/>
    </row>
    <row r="73" spans="1:10" s="97" customFormat="1" ht="12.75" x14ac:dyDescent="0.25">
      <c r="A73" s="1150" t="s">
        <v>552</v>
      </c>
      <c r="B73" s="272" t="s">
        <v>2250</v>
      </c>
      <c r="C73" s="272" t="s">
        <v>2244</v>
      </c>
      <c r="D73" s="330" t="s">
        <v>2251</v>
      </c>
      <c r="E73" s="628"/>
      <c r="F73" s="628"/>
      <c r="G73" s="266">
        <v>1</v>
      </c>
      <c r="H73" s="2"/>
      <c r="I73" s="1105">
        <f t="shared" si="0"/>
        <v>0</v>
      </c>
      <c r="J73" s="423"/>
    </row>
    <row r="74" spans="1:10" s="97" customFormat="1" ht="12.75" x14ac:dyDescent="0.25">
      <c r="A74" s="1150" t="s">
        <v>553</v>
      </c>
      <c r="B74" s="272" t="s">
        <v>2252</v>
      </c>
      <c r="C74" s="272" t="s">
        <v>2253</v>
      </c>
      <c r="D74" s="330" t="s">
        <v>2254</v>
      </c>
      <c r="E74" s="628"/>
      <c r="F74" s="628"/>
      <c r="G74" s="266">
        <v>1</v>
      </c>
      <c r="H74" s="2"/>
      <c r="I74" s="1105">
        <f>G74*ROUND(H74, 2)</f>
        <v>0</v>
      </c>
      <c r="J74" s="423"/>
    </row>
    <row r="75" spans="1:10" s="97" customFormat="1" ht="12.75" x14ac:dyDescent="0.25">
      <c r="A75" s="1150" t="s">
        <v>554</v>
      </c>
      <c r="B75" s="272" t="s">
        <v>3661</v>
      </c>
      <c r="C75" s="272" t="s">
        <v>2197</v>
      </c>
      <c r="D75" s="330"/>
      <c r="E75" s="628"/>
      <c r="F75" s="628"/>
      <c r="G75" s="266">
        <v>20</v>
      </c>
      <c r="H75" s="2"/>
      <c r="I75" s="1105">
        <f>G75*ROUND(H75, 2)</f>
        <v>0</v>
      </c>
      <c r="J75" s="423"/>
    </row>
    <row r="76" spans="1:10" s="97" customFormat="1" ht="12.75" x14ac:dyDescent="0.25">
      <c r="A76" s="1150" t="s">
        <v>555</v>
      </c>
      <c r="B76" s="272" t="s">
        <v>3662</v>
      </c>
      <c r="C76" s="272"/>
      <c r="D76" s="330"/>
      <c r="E76" s="628"/>
      <c r="F76" s="628"/>
      <c r="G76" s="266">
        <v>2</v>
      </c>
      <c r="H76" s="2"/>
      <c r="I76" s="1105">
        <f>G76*ROUND(H76, 2)</f>
        <v>0</v>
      </c>
      <c r="J76" s="423"/>
    </row>
    <row r="77" spans="1:10" s="97" customFormat="1" ht="12.75" x14ac:dyDescent="0.25">
      <c r="A77" s="1150" t="s">
        <v>556</v>
      </c>
      <c r="B77" s="272" t="s">
        <v>3664</v>
      </c>
      <c r="C77" s="272"/>
      <c r="D77" s="330" t="s">
        <v>3663</v>
      </c>
      <c r="E77" s="628"/>
      <c r="F77" s="628"/>
      <c r="G77" s="266">
        <v>10</v>
      </c>
      <c r="H77" s="2"/>
      <c r="I77" s="1105">
        <f>G77*ROUND(H77, 2)</f>
        <v>0</v>
      </c>
      <c r="J77" s="423"/>
    </row>
    <row r="78" spans="1:10" s="97" customFormat="1" ht="63.75" x14ac:dyDescent="0.25">
      <c r="A78" s="1150" t="s">
        <v>557</v>
      </c>
      <c r="B78" s="272" t="s">
        <v>2255</v>
      </c>
      <c r="C78" s="272" t="s">
        <v>2197</v>
      </c>
      <c r="D78" s="330"/>
      <c r="E78" s="628"/>
      <c r="F78" s="628"/>
      <c r="G78" s="266">
        <v>1</v>
      </c>
      <c r="H78" s="2"/>
      <c r="I78" s="1105">
        <f t="shared" si="0"/>
        <v>0</v>
      </c>
      <c r="J78" s="423"/>
    </row>
    <row r="79" spans="1:10" s="97" customFormat="1" ht="64.5" thickBot="1" x14ac:dyDescent="0.3">
      <c r="A79" s="1152" t="s">
        <v>558</v>
      </c>
      <c r="B79" s="721" t="s">
        <v>2256</v>
      </c>
      <c r="C79" s="721" t="s">
        <v>2197</v>
      </c>
      <c r="D79" s="1244"/>
      <c r="E79" s="1243"/>
      <c r="F79" s="1243"/>
      <c r="G79" s="486">
        <v>1</v>
      </c>
      <c r="H79" s="911"/>
      <c r="I79" s="1117">
        <f t="shared" si="0"/>
        <v>0</v>
      </c>
      <c r="J79" s="423"/>
    </row>
    <row r="80" spans="1:10" s="97" customFormat="1" ht="12.75" x14ac:dyDescent="0.25">
      <c r="A80" s="1106"/>
      <c r="B80" s="1844" t="s">
        <v>890</v>
      </c>
      <c r="C80" s="1845"/>
      <c r="D80" s="1845"/>
      <c r="E80" s="1845"/>
      <c r="F80" s="1845"/>
      <c r="G80" s="1845"/>
      <c r="H80" s="1845"/>
      <c r="I80" s="1846"/>
      <c r="J80" s="423"/>
    </row>
    <row r="81" spans="1:10" s="97" customFormat="1" ht="12.75" x14ac:dyDescent="0.25">
      <c r="A81" s="1150" t="s">
        <v>559</v>
      </c>
      <c r="B81" s="75" t="s">
        <v>2257</v>
      </c>
      <c r="C81" s="272" t="s">
        <v>2258</v>
      </c>
      <c r="D81" s="75" t="s">
        <v>2259</v>
      </c>
      <c r="E81" s="594"/>
      <c r="F81" s="594"/>
      <c r="G81" s="266">
        <v>1</v>
      </c>
      <c r="H81" s="2"/>
      <c r="I81" s="1105">
        <f t="shared" ref="I81:I90" si="1">G81*ROUND(H81, 2)</f>
        <v>0</v>
      </c>
      <c r="J81" s="423"/>
    </row>
    <row r="82" spans="1:10" s="97" customFormat="1" ht="12.75" x14ac:dyDescent="0.25">
      <c r="A82" s="1150" t="s">
        <v>560</v>
      </c>
      <c r="B82" s="75" t="s">
        <v>2260</v>
      </c>
      <c r="C82" s="272" t="s">
        <v>2261</v>
      </c>
      <c r="D82" s="75" t="s">
        <v>2262</v>
      </c>
      <c r="E82" s="594"/>
      <c r="F82" s="594"/>
      <c r="G82" s="266">
        <v>1</v>
      </c>
      <c r="H82" s="2"/>
      <c r="I82" s="1105">
        <f t="shared" si="1"/>
        <v>0</v>
      </c>
      <c r="J82" s="423"/>
    </row>
    <row r="83" spans="1:10" s="97" customFormat="1" ht="12.75" x14ac:dyDescent="0.25">
      <c r="A83" s="1150" t="s">
        <v>561</v>
      </c>
      <c r="B83" s="75" t="s">
        <v>2263</v>
      </c>
      <c r="C83" s="272" t="s">
        <v>2258</v>
      </c>
      <c r="D83" s="75" t="s">
        <v>2264</v>
      </c>
      <c r="E83" s="594"/>
      <c r="F83" s="594"/>
      <c r="G83" s="266">
        <v>1</v>
      </c>
      <c r="H83" s="2"/>
      <c r="I83" s="1105">
        <f t="shared" si="1"/>
        <v>0</v>
      </c>
      <c r="J83" s="423"/>
    </row>
    <row r="84" spans="1:10" s="97" customFormat="1" ht="12.75" x14ac:dyDescent="0.25">
      <c r="A84" s="1150" t="s">
        <v>562</v>
      </c>
      <c r="B84" s="75" t="s">
        <v>2265</v>
      </c>
      <c r="C84" s="272" t="s">
        <v>2266</v>
      </c>
      <c r="D84" s="75" t="s">
        <v>2267</v>
      </c>
      <c r="E84" s="594"/>
      <c r="F84" s="594"/>
      <c r="G84" s="266">
        <v>1</v>
      </c>
      <c r="H84" s="2"/>
      <c r="I84" s="1105">
        <f t="shared" si="1"/>
        <v>0</v>
      </c>
      <c r="J84" s="423"/>
    </row>
    <row r="85" spans="1:10" s="97" customFormat="1" ht="12.75" x14ac:dyDescent="0.25">
      <c r="A85" s="1150" t="s">
        <v>563</v>
      </c>
      <c r="B85" s="75" t="s">
        <v>2268</v>
      </c>
      <c r="C85" s="272"/>
      <c r="D85" s="75" t="s">
        <v>2269</v>
      </c>
      <c r="E85" s="594"/>
      <c r="F85" s="594"/>
      <c r="G85" s="266">
        <v>18</v>
      </c>
      <c r="H85" s="2"/>
      <c r="I85" s="1105">
        <f t="shared" si="1"/>
        <v>0</v>
      </c>
      <c r="J85" s="423"/>
    </row>
    <row r="86" spans="1:10" s="97" customFormat="1" ht="12.75" x14ac:dyDescent="0.25">
      <c r="A86" s="1150" t="s">
        <v>564</v>
      </c>
      <c r="B86" s="75" t="s">
        <v>2270</v>
      </c>
      <c r="C86" s="272" t="s">
        <v>2271</v>
      </c>
      <c r="D86" s="75" t="s">
        <v>2272</v>
      </c>
      <c r="E86" s="594"/>
      <c r="F86" s="594"/>
      <c r="G86" s="266">
        <v>1</v>
      </c>
      <c r="H86" s="2"/>
      <c r="I86" s="1105">
        <f t="shared" si="1"/>
        <v>0</v>
      </c>
      <c r="J86" s="423"/>
    </row>
    <row r="87" spans="1:10" s="97" customFormat="1" ht="12.75" x14ac:dyDescent="0.25">
      <c r="A87" s="1150" t="s">
        <v>565</v>
      </c>
      <c r="B87" s="75" t="s">
        <v>2273</v>
      </c>
      <c r="C87" s="272" t="s">
        <v>2271</v>
      </c>
      <c r="D87" s="75" t="s">
        <v>2274</v>
      </c>
      <c r="E87" s="594"/>
      <c r="F87" s="594"/>
      <c r="G87" s="266">
        <v>1</v>
      </c>
      <c r="H87" s="2"/>
      <c r="I87" s="1105">
        <f t="shared" si="1"/>
        <v>0</v>
      </c>
      <c r="J87" s="423"/>
    </row>
    <row r="88" spans="1:10" s="97" customFormat="1" ht="12.75" x14ac:dyDescent="0.25">
      <c r="A88" s="1150" t="s">
        <v>566</v>
      </c>
      <c r="B88" s="75" t="s">
        <v>2275</v>
      </c>
      <c r="C88" s="272" t="s">
        <v>2271</v>
      </c>
      <c r="D88" s="75" t="s">
        <v>2276</v>
      </c>
      <c r="E88" s="594"/>
      <c r="F88" s="594"/>
      <c r="G88" s="266">
        <v>1</v>
      </c>
      <c r="H88" s="2"/>
      <c r="I88" s="1105">
        <f t="shared" si="1"/>
        <v>0</v>
      </c>
      <c r="J88" s="423"/>
    </row>
    <row r="89" spans="1:10" s="97" customFormat="1" ht="12.75" x14ac:dyDescent="0.25">
      <c r="A89" s="1150" t="s">
        <v>567</v>
      </c>
      <c r="B89" s="75" t="s">
        <v>2277</v>
      </c>
      <c r="C89" s="272" t="s">
        <v>2271</v>
      </c>
      <c r="D89" s="75" t="s">
        <v>2278</v>
      </c>
      <c r="E89" s="594"/>
      <c r="F89" s="594"/>
      <c r="G89" s="266">
        <v>1</v>
      </c>
      <c r="H89" s="2"/>
      <c r="I89" s="1105">
        <f t="shared" si="1"/>
        <v>0</v>
      </c>
      <c r="J89" s="423"/>
    </row>
    <row r="90" spans="1:10" s="97" customFormat="1" ht="12.75" x14ac:dyDescent="0.25">
      <c r="A90" s="1150" t="s">
        <v>568</v>
      </c>
      <c r="B90" s="75" t="s">
        <v>2279</v>
      </c>
      <c r="C90" s="272" t="s">
        <v>2271</v>
      </c>
      <c r="D90" s="75" t="s">
        <v>2280</v>
      </c>
      <c r="E90" s="594"/>
      <c r="F90" s="594"/>
      <c r="G90" s="266">
        <v>1</v>
      </c>
      <c r="H90" s="2"/>
      <c r="I90" s="1105">
        <f t="shared" si="1"/>
        <v>0</v>
      </c>
      <c r="J90" s="423"/>
    </row>
    <row r="91" spans="1:10" s="97" customFormat="1" ht="12.75" x14ac:dyDescent="0.25">
      <c r="A91" s="1150" t="s">
        <v>569</v>
      </c>
      <c r="B91" s="75" t="s">
        <v>148</v>
      </c>
      <c r="C91" s="272" t="s">
        <v>2271</v>
      </c>
      <c r="D91" s="75" t="s">
        <v>2281</v>
      </c>
      <c r="E91" s="594"/>
      <c r="F91" s="594"/>
      <c r="G91" s="266">
        <v>1</v>
      </c>
      <c r="H91" s="2"/>
      <c r="I91" s="1105">
        <f t="shared" si="0"/>
        <v>0</v>
      </c>
      <c r="J91" s="423"/>
    </row>
    <row r="92" spans="1:10" s="97" customFormat="1" ht="13.5" thickBot="1" x14ac:dyDescent="0.3">
      <c r="A92" s="1150" t="s">
        <v>570</v>
      </c>
      <c r="B92" s="75" t="s">
        <v>2282</v>
      </c>
      <c r="C92" s="272" t="s">
        <v>2271</v>
      </c>
      <c r="D92" s="75" t="s">
        <v>2283</v>
      </c>
      <c r="E92" s="594"/>
      <c r="F92" s="594"/>
      <c r="G92" s="266">
        <v>1</v>
      </c>
      <c r="H92" s="2"/>
      <c r="I92" s="1105">
        <f t="shared" si="0"/>
        <v>0</v>
      </c>
      <c r="J92" s="423"/>
    </row>
    <row r="93" spans="1:10" s="97" customFormat="1" ht="12.75" x14ac:dyDescent="0.25">
      <c r="A93" s="1106"/>
      <c r="B93" s="1844" t="s">
        <v>2284</v>
      </c>
      <c r="C93" s="1845"/>
      <c r="D93" s="1845"/>
      <c r="E93" s="1845"/>
      <c r="F93" s="1845"/>
      <c r="G93" s="1845"/>
      <c r="H93" s="1845"/>
      <c r="I93" s="1846"/>
      <c r="J93" s="423"/>
    </row>
    <row r="94" spans="1:10" s="97" customFormat="1" ht="12.75" x14ac:dyDescent="0.25">
      <c r="A94" s="862" t="s">
        <v>571</v>
      </c>
      <c r="B94" s="75" t="s">
        <v>2285</v>
      </c>
      <c r="C94" s="272" t="s">
        <v>2286</v>
      </c>
      <c r="D94" s="75" t="s">
        <v>2287</v>
      </c>
      <c r="E94" s="594"/>
      <c r="F94" s="594"/>
      <c r="G94" s="266">
        <v>1</v>
      </c>
      <c r="H94" s="2"/>
      <c r="I94" s="1104">
        <f>G94*ROUND(H94, 2)</f>
        <v>0</v>
      </c>
      <c r="J94" s="423"/>
    </row>
    <row r="95" spans="1:10" s="97" customFormat="1" ht="12.75" x14ac:dyDescent="0.25">
      <c r="A95" s="862" t="s">
        <v>572</v>
      </c>
      <c r="B95" s="46" t="s">
        <v>2288</v>
      </c>
      <c r="C95" s="272" t="s">
        <v>2258</v>
      </c>
      <c r="D95" s="75" t="s">
        <v>2289</v>
      </c>
      <c r="E95" s="594"/>
      <c r="F95" s="594"/>
      <c r="G95" s="266">
        <v>1</v>
      </c>
      <c r="H95" s="2"/>
      <c r="I95" s="1104">
        <f>G95*ROUND(H95, 2)</f>
        <v>0</v>
      </c>
      <c r="J95" s="423"/>
    </row>
    <row r="96" spans="1:10" s="97" customFormat="1" ht="25.5" x14ac:dyDescent="0.25">
      <c r="A96" s="862" t="s">
        <v>573</v>
      </c>
      <c r="B96" s="46" t="s">
        <v>2290</v>
      </c>
      <c r="C96" s="272" t="s">
        <v>2286</v>
      </c>
      <c r="D96" s="75" t="s">
        <v>2291</v>
      </c>
      <c r="E96" s="594"/>
      <c r="F96" s="594"/>
      <c r="G96" s="266">
        <v>1</v>
      </c>
      <c r="H96" s="2"/>
      <c r="I96" s="1104">
        <f>G96*ROUND(H96, 2)</f>
        <v>0</v>
      </c>
      <c r="J96" s="423"/>
    </row>
    <row r="97" spans="1:10" s="97" customFormat="1" ht="13.5" thickBot="1" x14ac:dyDescent="0.3">
      <c r="A97" s="892" t="s">
        <v>574</v>
      </c>
      <c r="B97" s="75" t="s">
        <v>2268</v>
      </c>
      <c r="C97" s="272"/>
      <c r="D97" s="75" t="s">
        <v>2269</v>
      </c>
      <c r="E97" s="594"/>
      <c r="F97" s="594"/>
      <c r="G97" s="266">
        <v>7</v>
      </c>
      <c r="H97" s="2"/>
      <c r="I97" s="1105">
        <f>G97*ROUND(H97, 2)</f>
        <v>0</v>
      </c>
      <c r="J97" s="423"/>
    </row>
    <row r="98" spans="1:10" s="97" customFormat="1" ht="12.75" x14ac:dyDescent="0.25">
      <c r="A98" s="1106"/>
      <c r="B98" s="1844" t="s">
        <v>2292</v>
      </c>
      <c r="C98" s="1845"/>
      <c r="D98" s="1845"/>
      <c r="E98" s="1845"/>
      <c r="F98" s="1845"/>
      <c r="G98" s="1845"/>
      <c r="H98" s="1845"/>
      <c r="I98" s="1846"/>
      <c r="J98" s="423"/>
    </row>
    <row r="99" spans="1:10" s="97" customFormat="1" ht="12.75" x14ac:dyDescent="0.25">
      <c r="A99" s="892" t="s">
        <v>575</v>
      </c>
      <c r="B99" s="46" t="s">
        <v>2293</v>
      </c>
      <c r="C99" s="272" t="s">
        <v>1586</v>
      </c>
      <c r="D99" s="75" t="s">
        <v>2294</v>
      </c>
      <c r="E99" s="594"/>
      <c r="F99" s="594"/>
      <c r="G99" s="266">
        <v>1</v>
      </c>
      <c r="H99" s="2"/>
      <c r="I99" s="1105">
        <f>G99*ROUND(H99, 2)</f>
        <v>0</v>
      </c>
      <c r="J99" s="423"/>
    </row>
    <row r="100" spans="1:10" s="97" customFormat="1" ht="12.75" x14ac:dyDescent="0.25">
      <c r="A100" s="892" t="s">
        <v>576</v>
      </c>
      <c r="B100" s="46" t="s">
        <v>2295</v>
      </c>
      <c r="C100" s="272" t="s">
        <v>1586</v>
      </c>
      <c r="D100" s="75" t="s">
        <v>2296</v>
      </c>
      <c r="E100" s="594"/>
      <c r="F100" s="594"/>
      <c r="G100" s="266">
        <v>1</v>
      </c>
      <c r="H100" s="2"/>
      <c r="I100" s="1105">
        <f>G100*ROUND(H100, 2)</f>
        <v>0</v>
      </c>
      <c r="J100" s="423"/>
    </row>
    <row r="101" spans="1:10" s="97" customFormat="1" ht="13.5" thickBot="1" x14ac:dyDescent="0.3">
      <c r="A101" s="892" t="s">
        <v>577</v>
      </c>
      <c r="B101" s="46" t="s">
        <v>2297</v>
      </c>
      <c r="C101" s="272" t="s">
        <v>1586</v>
      </c>
      <c r="D101" s="75" t="s">
        <v>2298</v>
      </c>
      <c r="E101" s="594"/>
      <c r="F101" s="594"/>
      <c r="G101" s="266">
        <v>1</v>
      </c>
      <c r="H101" s="2"/>
      <c r="I101" s="1105">
        <f>G101*ROUND(H101, 2)</f>
        <v>0</v>
      </c>
      <c r="J101" s="423"/>
    </row>
    <row r="102" spans="1:10" s="97" customFormat="1" ht="12.75" x14ac:dyDescent="0.25">
      <c r="A102" s="1106"/>
      <c r="B102" s="1844" t="s">
        <v>2299</v>
      </c>
      <c r="C102" s="1845"/>
      <c r="D102" s="1845"/>
      <c r="E102" s="1845"/>
      <c r="F102" s="1845"/>
      <c r="G102" s="1845"/>
      <c r="H102" s="1845"/>
      <c r="I102" s="1846"/>
      <c r="J102" s="423"/>
    </row>
    <row r="103" spans="1:10" s="97" customFormat="1" ht="25.5" x14ac:dyDescent="0.25">
      <c r="A103" s="892" t="s">
        <v>578</v>
      </c>
      <c r="B103" s="274" t="s">
        <v>2300</v>
      </c>
      <c r="C103" s="329" t="s">
        <v>1564</v>
      </c>
      <c r="D103" s="75" t="s">
        <v>2301</v>
      </c>
      <c r="E103" s="594"/>
      <c r="F103" s="594"/>
      <c r="G103" s="266">
        <v>1</v>
      </c>
      <c r="H103" s="2"/>
      <c r="I103" s="1105">
        <f t="shared" ref="I103:I145" si="2">G103*ROUND(H103, 2)</f>
        <v>0</v>
      </c>
      <c r="J103" s="423"/>
    </row>
    <row r="104" spans="1:10" s="97" customFormat="1" ht="25.5" x14ac:dyDescent="0.25">
      <c r="A104" s="892" t="s">
        <v>579</v>
      </c>
      <c r="B104" s="274" t="s">
        <v>2302</v>
      </c>
      <c r="C104" s="329" t="s">
        <v>1554</v>
      </c>
      <c r="D104" s="75" t="s">
        <v>2303</v>
      </c>
      <c r="E104" s="594"/>
      <c r="F104" s="594"/>
      <c r="G104" s="266">
        <v>1</v>
      </c>
      <c r="H104" s="2"/>
      <c r="I104" s="1105">
        <f t="shared" si="2"/>
        <v>0</v>
      </c>
      <c r="J104" s="423"/>
    </row>
    <row r="105" spans="1:10" s="97" customFormat="1" ht="25.5" x14ac:dyDescent="0.25">
      <c r="A105" s="892" t="s">
        <v>580</v>
      </c>
      <c r="B105" s="274" t="s">
        <v>2304</v>
      </c>
      <c r="C105" s="329" t="s">
        <v>1554</v>
      </c>
      <c r="D105" s="75" t="s">
        <v>2088</v>
      </c>
      <c r="E105" s="594"/>
      <c r="F105" s="594"/>
      <c r="G105" s="266">
        <v>1</v>
      </c>
      <c r="H105" s="2"/>
      <c r="I105" s="1105">
        <f t="shared" si="2"/>
        <v>0</v>
      </c>
      <c r="J105" s="423"/>
    </row>
    <row r="106" spans="1:10" s="97" customFormat="1" ht="38.25" x14ac:dyDescent="0.25">
      <c r="A106" s="892" t="s">
        <v>581</v>
      </c>
      <c r="B106" s="274" t="s">
        <v>2305</v>
      </c>
      <c r="C106" s="329" t="s">
        <v>1568</v>
      </c>
      <c r="D106" s="75" t="s">
        <v>2306</v>
      </c>
      <c r="E106" s="594"/>
      <c r="F106" s="594"/>
      <c r="G106" s="266">
        <v>1</v>
      </c>
      <c r="H106" s="2"/>
      <c r="I106" s="1105">
        <f t="shared" si="2"/>
        <v>0</v>
      </c>
      <c r="J106" s="423"/>
    </row>
    <row r="107" spans="1:10" s="97" customFormat="1" ht="25.5" x14ac:dyDescent="0.25">
      <c r="A107" s="892" t="s">
        <v>582</v>
      </c>
      <c r="B107" s="274" t="s">
        <v>2307</v>
      </c>
      <c r="C107" s="329" t="s">
        <v>2308</v>
      </c>
      <c r="D107" s="75" t="s">
        <v>2309</v>
      </c>
      <c r="E107" s="594"/>
      <c r="F107" s="594"/>
      <c r="G107" s="266">
        <v>2</v>
      </c>
      <c r="H107" s="2"/>
      <c r="I107" s="1105">
        <f t="shared" si="2"/>
        <v>0</v>
      </c>
      <c r="J107" s="423"/>
    </row>
    <row r="108" spans="1:10" s="97" customFormat="1" ht="26.25" thickBot="1" x14ac:dyDescent="0.3">
      <c r="A108" s="892" t="s">
        <v>583</v>
      </c>
      <c r="B108" s="331" t="s">
        <v>2310</v>
      </c>
      <c r="C108" s="329" t="s">
        <v>2308</v>
      </c>
      <c r="D108" s="75" t="s">
        <v>2311</v>
      </c>
      <c r="E108" s="594"/>
      <c r="F108" s="594"/>
      <c r="G108" s="266">
        <v>2</v>
      </c>
      <c r="H108" s="2"/>
      <c r="I108" s="1105">
        <f t="shared" si="2"/>
        <v>0</v>
      </c>
      <c r="J108" s="423"/>
    </row>
    <row r="109" spans="1:10" s="97" customFormat="1" ht="12.75" x14ac:dyDescent="0.25">
      <c r="A109" s="1106"/>
      <c r="B109" s="1844" t="s">
        <v>2312</v>
      </c>
      <c r="C109" s="1845"/>
      <c r="D109" s="1845"/>
      <c r="E109" s="1845"/>
      <c r="F109" s="1845"/>
      <c r="G109" s="1845"/>
      <c r="H109" s="1845"/>
      <c r="I109" s="1846"/>
      <c r="J109" s="423"/>
    </row>
    <row r="110" spans="1:10" s="97" customFormat="1" ht="25.5" x14ac:dyDescent="0.25">
      <c r="A110" s="892" t="s">
        <v>584</v>
      </c>
      <c r="B110" s="46" t="s">
        <v>2313</v>
      </c>
      <c r="C110" s="272" t="s">
        <v>2090</v>
      </c>
      <c r="D110" s="75" t="s">
        <v>2091</v>
      </c>
      <c r="E110" s="594"/>
      <c r="F110" s="594"/>
      <c r="G110" s="266">
        <v>1</v>
      </c>
      <c r="H110" s="2"/>
      <c r="I110" s="1105">
        <f t="shared" si="2"/>
        <v>0</v>
      </c>
      <c r="J110" s="423"/>
    </row>
    <row r="111" spans="1:10" s="97" customFormat="1" ht="12.75" x14ac:dyDescent="0.25">
      <c r="A111" s="892" t="s">
        <v>585</v>
      </c>
      <c r="B111" s="46" t="s">
        <v>2092</v>
      </c>
      <c r="C111" s="272" t="s">
        <v>2090</v>
      </c>
      <c r="D111" s="75" t="s">
        <v>2093</v>
      </c>
      <c r="E111" s="594"/>
      <c r="F111" s="594"/>
      <c r="G111" s="266">
        <v>1</v>
      </c>
      <c r="H111" s="2"/>
      <c r="I111" s="1105">
        <f t="shared" si="2"/>
        <v>0</v>
      </c>
      <c r="J111" s="423"/>
    </row>
    <row r="112" spans="1:10" s="97" customFormat="1" ht="25.5" x14ac:dyDescent="0.25">
      <c r="A112" s="892" t="s">
        <v>586</v>
      </c>
      <c r="B112" s="46" t="s">
        <v>2094</v>
      </c>
      <c r="C112" s="272" t="s">
        <v>2090</v>
      </c>
      <c r="D112" s="75" t="s">
        <v>2095</v>
      </c>
      <c r="E112" s="594"/>
      <c r="F112" s="594"/>
      <c r="G112" s="266">
        <v>1</v>
      </c>
      <c r="H112" s="2"/>
      <c r="I112" s="1105">
        <f t="shared" si="2"/>
        <v>0</v>
      </c>
      <c r="J112" s="423"/>
    </row>
    <row r="113" spans="1:10" s="97" customFormat="1" ht="12.75" x14ac:dyDescent="0.25">
      <c r="A113" s="892" t="s">
        <v>587</v>
      </c>
      <c r="B113" s="46" t="s">
        <v>1556</v>
      </c>
      <c r="C113" s="272" t="s">
        <v>1557</v>
      </c>
      <c r="D113" s="75" t="s">
        <v>1558</v>
      </c>
      <c r="E113" s="594"/>
      <c r="F113" s="594"/>
      <c r="G113" s="266">
        <v>1</v>
      </c>
      <c r="H113" s="2"/>
      <c r="I113" s="1105">
        <f t="shared" si="2"/>
        <v>0</v>
      </c>
      <c r="J113" s="423"/>
    </row>
    <row r="114" spans="1:10" s="97" customFormat="1" ht="25.5" x14ac:dyDescent="0.25">
      <c r="A114" s="892" t="s">
        <v>588</v>
      </c>
      <c r="B114" s="46" t="s">
        <v>2314</v>
      </c>
      <c r="C114" s="272" t="s">
        <v>1554</v>
      </c>
      <c r="D114" s="75" t="s">
        <v>2315</v>
      </c>
      <c r="E114" s="594"/>
      <c r="F114" s="594"/>
      <c r="G114" s="266">
        <v>1</v>
      </c>
      <c r="H114" s="2"/>
      <c r="I114" s="1105">
        <f t="shared" si="2"/>
        <v>0</v>
      </c>
      <c r="J114" s="423"/>
    </row>
    <row r="115" spans="1:10" s="97" customFormat="1" ht="25.5" x14ac:dyDescent="0.25">
      <c r="A115" s="892" t="s">
        <v>589</v>
      </c>
      <c r="B115" s="46" t="s">
        <v>2316</v>
      </c>
      <c r="C115" s="272" t="s">
        <v>2317</v>
      </c>
      <c r="D115" s="75" t="s">
        <v>2318</v>
      </c>
      <c r="E115" s="594"/>
      <c r="F115" s="594"/>
      <c r="G115" s="266">
        <v>1</v>
      </c>
      <c r="H115" s="2"/>
      <c r="I115" s="1105">
        <f t="shared" si="2"/>
        <v>0</v>
      </c>
      <c r="J115" s="423"/>
    </row>
    <row r="116" spans="1:10" s="97" customFormat="1" ht="25.5" x14ac:dyDescent="0.25">
      <c r="A116" s="892" t="s">
        <v>590</v>
      </c>
      <c r="B116" s="46" t="s">
        <v>2319</v>
      </c>
      <c r="C116" s="272" t="s">
        <v>2317</v>
      </c>
      <c r="D116" s="75" t="s">
        <v>2320</v>
      </c>
      <c r="E116" s="594"/>
      <c r="F116" s="594"/>
      <c r="G116" s="266">
        <v>1</v>
      </c>
      <c r="H116" s="2"/>
      <c r="I116" s="1105">
        <f t="shared" si="2"/>
        <v>0</v>
      </c>
      <c r="J116" s="423"/>
    </row>
    <row r="117" spans="1:10" s="97" customFormat="1" ht="12.75" x14ac:dyDescent="0.25">
      <c r="A117" s="892" t="s">
        <v>591</v>
      </c>
      <c r="B117" s="46" t="s">
        <v>2321</v>
      </c>
      <c r="C117" s="272" t="s">
        <v>2317</v>
      </c>
      <c r="D117" s="75" t="s">
        <v>2322</v>
      </c>
      <c r="E117" s="594"/>
      <c r="F117" s="594"/>
      <c r="G117" s="266">
        <v>1</v>
      </c>
      <c r="H117" s="2"/>
      <c r="I117" s="1105">
        <f t="shared" si="2"/>
        <v>0</v>
      </c>
      <c r="J117" s="423"/>
    </row>
    <row r="118" spans="1:10" s="97" customFormat="1" ht="12.75" x14ac:dyDescent="0.25">
      <c r="A118" s="892" t="s">
        <v>592</v>
      </c>
      <c r="B118" s="46" t="s">
        <v>2323</v>
      </c>
      <c r="C118" s="272" t="s">
        <v>2317</v>
      </c>
      <c r="D118" s="75" t="s">
        <v>2324</v>
      </c>
      <c r="E118" s="594"/>
      <c r="F118" s="594"/>
      <c r="G118" s="266">
        <v>1</v>
      </c>
      <c r="H118" s="2"/>
      <c r="I118" s="1105">
        <f t="shared" si="2"/>
        <v>0</v>
      </c>
      <c r="J118" s="423"/>
    </row>
    <row r="119" spans="1:10" s="97" customFormat="1" ht="12.75" x14ac:dyDescent="0.25">
      <c r="A119" s="892" t="s">
        <v>593</v>
      </c>
      <c r="B119" s="46" t="s">
        <v>2325</v>
      </c>
      <c r="C119" s="272" t="s">
        <v>2317</v>
      </c>
      <c r="D119" s="75" t="s">
        <v>2326</v>
      </c>
      <c r="E119" s="594"/>
      <c r="F119" s="594"/>
      <c r="G119" s="266">
        <v>1</v>
      </c>
      <c r="H119" s="2"/>
      <c r="I119" s="1105">
        <f t="shared" si="2"/>
        <v>0</v>
      </c>
      <c r="J119" s="423"/>
    </row>
    <row r="120" spans="1:10" s="97" customFormat="1" ht="12.75" x14ac:dyDescent="0.25">
      <c r="A120" s="892" t="s">
        <v>594</v>
      </c>
      <c r="B120" s="46" t="s">
        <v>2327</v>
      </c>
      <c r="C120" s="272" t="s">
        <v>2317</v>
      </c>
      <c r="D120" s="75" t="s">
        <v>2328</v>
      </c>
      <c r="E120" s="594"/>
      <c r="F120" s="594"/>
      <c r="G120" s="266">
        <v>1</v>
      </c>
      <c r="H120" s="2"/>
      <c r="I120" s="1105">
        <f t="shared" si="2"/>
        <v>0</v>
      </c>
      <c r="J120" s="423"/>
    </row>
    <row r="121" spans="1:10" s="97" customFormat="1" ht="25.5" x14ac:dyDescent="0.25">
      <c r="A121" s="892" t="s">
        <v>595</v>
      </c>
      <c r="B121" s="46" t="s">
        <v>2329</v>
      </c>
      <c r="C121" s="272" t="s">
        <v>2317</v>
      </c>
      <c r="D121" s="75" t="s">
        <v>2330</v>
      </c>
      <c r="E121" s="594"/>
      <c r="F121" s="594"/>
      <c r="G121" s="266">
        <v>1</v>
      </c>
      <c r="H121" s="2"/>
      <c r="I121" s="1105">
        <f t="shared" si="2"/>
        <v>0</v>
      </c>
      <c r="J121" s="423"/>
    </row>
    <row r="122" spans="1:10" s="97" customFormat="1" ht="12.75" x14ac:dyDescent="0.25">
      <c r="A122" s="892" t="s">
        <v>596</v>
      </c>
      <c r="B122" s="46" t="s">
        <v>2331</v>
      </c>
      <c r="C122" s="272" t="s">
        <v>2317</v>
      </c>
      <c r="D122" s="75" t="s">
        <v>2332</v>
      </c>
      <c r="E122" s="594"/>
      <c r="F122" s="594"/>
      <c r="G122" s="266">
        <v>1</v>
      </c>
      <c r="H122" s="2"/>
      <c r="I122" s="1105">
        <f t="shared" si="2"/>
        <v>0</v>
      </c>
      <c r="J122" s="423"/>
    </row>
    <row r="123" spans="1:10" s="97" customFormat="1" ht="25.5" x14ac:dyDescent="0.25">
      <c r="A123" s="892" t="s">
        <v>597</v>
      </c>
      <c r="B123" s="46" t="s">
        <v>2333</v>
      </c>
      <c r="C123" s="272" t="s">
        <v>2317</v>
      </c>
      <c r="D123" s="75" t="s">
        <v>2334</v>
      </c>
      <c r="E123" s="594"/>
      <c r="F123" s="594"/>
      <c r="G123" s="266">
        <v>1</v>
      </c>
      <c r="H123" s="2"/>
      <c r="I123" s="1105">
        <f t="shared" si="2"/>
        <v>0</v>
      </c>
      <c r="J123" s="423"/>
    </row>
    <row r="124" spans="1:10" s="97" customFormat="1" ht="12.75" x14ac:dyDescent="0.25">
      <c r="A124" s="892" t="s">
        <v>598</v>
      </c>
      <c r="B124" s="46" t="s">
        <v>2335</v>
      </c>
      <c r="C124" s="272" t="s">
        <v>2317</v>
      </c>
      <c r="D124" s="75" t="s">
        <v>2336</v>
      </c>
      <c r="E124" s="594"/>
      <c r="F124" s="594"/>
      <c r="G124" s="266">
        <v>1</v>
      </c>
      <c r="H124" s="2"/>
      <c r="I124" s="1105">
        <f t="shared" si="2"/>
        <v>0</v>
      </c>
      <c r="J124" s="423"/>
    </row>
    <row r="125" spans="1:10" s="97" customFormat="1" ht="12.75" x14ac:dyDescent="0.25">
      <c r="A125" s="892" t="s">
        <v>599</v>
      </c>
      <c r="B125" s="46" t="s">
        <v>2337</v>
      </c>
      <c r="C125" s="272" t="s">
        <v>2317</v>
      </c>
      <c r="D125" s="75" t="s">
        <v>2338</v>
      </c>
      <c r="E125" s="594"/>
      <c r="F125" s="594"/>
      <c r="G125" s="266">
        <v>1</v>
      </c>
      <c r="H125" s="2"/>
      <c r="I125" s="1105">
        <f t="shared" si="2"/>
        <v>0</v>
      </c>
      <c r="J125" s="423"/>
    </row>
    <row r="126" spans="1:10" s="97" customFormat="1" ht="25.5" x14ac:dyDescent="0.25">
      <c r="A126" s="892" t="s">
        <v>600</v>
      </c>
      <c r="B126" s="46" t="s">
        <v>2339</v>
      </c>
      <c r="C126" s="272" t="s">
        <v>2317</v>
      </c>
      <c r="D126" s="75" t="s">
        <v>2340</v>
      </c>
      <c r="E126" s="594"/>
      <c r="F126" s="594"/>
      <c r="G126" s="266">
        <v>1</v>
      </c>
      <c r="H126" s="2"/>
      <c r="I126" s="1105">
        <f t="shared" si="2"/>
        <v>0</v>
      </c>
      <c r="J126" s="423"/>
    </row>
    <row r="127" spans="1:10" s="97" customFormat="1" ht="12.75" x14ac:dyDescent="0.25">
      <c r="A127" s="892" t="s">
        <v>601</v>
      </c>
      <c r="B127" s="46" t="s">
        <v>2341</v>
      </c>
      <c r="C127" s="272" t="s">
        <v>2317</v>
      </c>
      <c r="D127" s="75" t="s">
        <v>2342</v>
      </c>
      <c r="E127" s="594"/>
      <c r="F127" s="594"/>
      <c r="G127" s="266">
        <v>1</v>
      </c>
      <c r="H127" s="2"/>
      <c r="I127" s="1105">
        <f t="shared" si="2"/>
        <v>0</v>
      </c>
      <c r="J127" s="423"/>
    </row>
    <row r="128" spans="1:10" s="97" customFormat="1" ht="25.5" x14ac:dyDescent="0.25">
      <c r="A128" s="892" t="s">
        <v>602</v>
      </c>
      <c r="B128" s="46" t="s">
        <v>2343</v>
      </c>
      <c r="C128" s="272" t="s">
        <v>2317</v>
      </c>
      <c r="D128" s="75" t="s">
        <v>2344</v>
      </c>
      <c r="E128" s="594"/>
      <c r="F128" s="594"/>
      <c r="G128" s="266">
        <v>1</v>
      </c>
      <c r="H128" s="2"/>
      <c r="I128" s="1105">
        <f t="shared" si="2"/>
        <v>0</v>
      </c>
      <c r="J128" s="423"/>
    </row>
    <row r="129" spans="1:10" s="97" customFormat="1" ht="12.75" x14ac:dyDescent="0.25">
      <c r="A129" s="892" t="s">
        <v>603</v>
      </c>
      <c r="B129" s="46" t="s">
        <v>2345</v>
      </c>
      <c r="C129" s="272" t="s">
        <v>2317</v>
      </c>
      <c r="D129" s="75" t="s">
        <v>2084</v>
      </c>
      <c r="E129" s="594"/>
      <c r="F129" s="594"/>
      <c r="G129" s="266">
        <v>1</v>
      </c>
      <c r="H129" s="2"/>
      <c r="I129" s="1105">
        <f t="shared" si="2"/>
        <v>0</v>
      </c>
      <c r="J129" s="423"/>
    </row>
    <row r="130" spans="1:10" s="97" customFormat="1" ht="12.75" x14ac:dyDescent="0.25">
      <c r="A130" s="892" t="s">
        <v>604</v>
      </c>
      <c r="B130" s="46" t="s">
        <v>2346</v>
      </c>
      <c r="C130" s="272" t="s">
        <v>2317</v>
      </c>
      <c r="D130" s="75" t="s">
        <v>2347</v>
      </c>
      <c r="E130" s="594"/>
      <c r="F130" s="594"/>
      <c r="G130" s="266">
        <v>1</v>
      </c>
      <c r="H130" s="2"/>
      <c r="I130" s="1105">
        <f t="shared" si="2"/>
        <v>0</v>
      </c>
      <c r="J130" s="423"/>
    </row>
    <row r="131" spans="1:10" s="97" customFormat="1" ht="25.5" x14ac:dyDescent="0.25">
      <c r="A131" s="892" t="s">
        <v>605</v>
      </c>
      <c r="B131" s="46" t="s">
        <v>2348</v>
      </c>
      <c r="C131" s="272" t="s">
        <v>2349</v>
      </c>
      <c r="D131" s="75" t="s">
        <v>2350</v>
      </c>
      <c r="E131" s="594"/>
      <c r="F131" s="594"/>
      <c r="G131" s="266">
        <v>1</v>
      </c>
      <c r="H131" s="2"/>
      <c r="I131" s="1105">
        <f t="shared" si="2"/>
        <v>0</v>
      </c>
      <c r="J131" s="423"/>
    </row>
    <row r="132" spans="1:10" s="97" customFormat="1" ht="12.75" x14ac:dyDescent="0.25">
      <c r="A132" s="892" t="s">
        <v>606</v>
      </c>
      <c r="B132" s="46" t="s">
        <v>2351</v>
      </c>
      <c r="C132" s="272" t="s">
        <v>2349</v>
      </c>
      <c r="D132" s="30">
        <v>55712</v>
      </c>
      <c r="E132" s="630"/>
      <c r="F132" s="630"/>
      <c r="G132" s="266">
        <v>1</v>
      </c>
      <c r="H132" s="2"/>
      <c r="I132" s="1105">
        <f t="shared" si="2"/>
        <v>0</v>
      </c>
      <c r="J132" s="423"/>
    </row>
    <row r="133" spans="1:10" s="97" customFormat="1" ht="12.75" x14ac:dyDescent="0.25">
      <c r="A133" s="892" t="s">
        <v>607</v>
      </c>
      <c r="B133" s="46" t="s">
        <v>2352</v>
      </c>
      <c r="C133" s="272" t="s">
        <v>2349</v>
      </c>
      <c r="D133" s="75" t="s">
        <v>2353</v>
      </c>
      <c r="E133" s="594"/>
      <c r="F133" s="594"/>
      <c r="G133" s="266">
        <v>1</v>
      </c>
      <c r="H133" s="2"/>
      <c r="I133" s="1105">
        <f t="shared" si="2"/>
        <v>0</v>
      </c>
      <c r="J133" s="423"/>
    </row>
    <row r="134" spans="1:10" s="97" customFormat="1" ht="25.5" x14ac:dyDescent="0.25">
      <c r="A134" s="892" t="s">
        <v>608</v>
      </c>
      <c r="B134" s="46" t="s">
        <v>2354</v>
      </c>
      <c r="C134" s="272" t="s">
        <v>2349</v>
      </c>
      <c r="D134" s="75" t="s">
        <v>2355</v>
      </c>
      <c r="E134" s="594"/>
      <c r="F134" s="594"/>
      <c r="G134" s="266">
        <v>1</v>
      </c>
      <c r="H134" s="2"/>
      <c r="I134" s="1105">
        <f t="shared" si="2"/>
        <v>0</v>
      </c>
      <c r="J134" s="423"/>
    </row>
    <row r="135" spans="1:10" s="97" customFormat="1" ht="12.75" x14ac:dyDescent="0.25">
      <c r="A135" s="892" t="s">
        <v>609</v>
      </c>
      <c r="B135" s="46" t="s">
        <v>2356</v>
      </c>
      <c r="C135" s="272" t="s">
        <v>2349</v>
      </c>
      <c r="D135" s="75" t="s">
        <v>2357</v>
      </c>
      <c r="E135" s="594"/>
      <c r="F135" s="594"/>
      <c r="G135" s="266">
        <v>5</v>
      </c>
      <c r="H135" s="2"/>
      <c r="I135" s="1105">
        <f t="shared" si="2"/>
        <v>0</v>
      </c>
      <c r="J135" s="423"/>
    </row>
    <row r="136" spans="1:10" s="97" customFormat="1" ht="12.75" x14ac:dyDescent="0.25">
      <c r="A136" s="892" t="s">
        <v>610</v>
      </c>
      <c r="B136" s="46" t="s">
        <v>2358</v>
      </c>
      <c r="C136" s="272" t="s">
        <v>2349</v>
      </c>
      <c r="D136" s="75" t="s">
        <v>2359</v>
      </c>
      <c r="E136" s="594"/>
      <c r="F136" s="594"/>
      <c r="G136" s="266">
        <v>5</v>
      </c>
      <c r="H136" s="2"/>
      <c r="I136" s="1105">
        <f t="shared" si="2"/>
        <v>0</v>
      </c>
      <c r="J136" s="423"/>
    </row>
    <row r="137" spans="1:10" s="97" customFormat="1" ht="12.75" x14ac:dyDescent="0.25">
      <c r="A137" s="892" t="s">
        <v>611</v>
      </c>
      <c r="B137" s="46" t="s">
        <v>2360</v>
      </c>
      <c r="C137" s="272" t="s">
        <v>2361</v>
      </c>
      <c r="D137" s="75" t="s">
        <v>2362</v>
      </c>
      <c r="E137" s="594"/>
      <c r="F137" s="594"/>
      <c r="G137" s="266">
        <v>5</v>
      </c>
      <c r="H137" s="2"/>
      <c r="I137" s="1105">
        <f t="shared" si="2"/>
        <v>0</v>
      </c>
      <c r="J137" s="423"/>
    </row>
    <row r="138" spans="1:10" s="97" customFormat="1" ht="12.75" x14ac:dyDescent="0.25">
      <c r="A138" s="892" t="s">
        <v>612</v>
      </c>
      <c r="B138" s="46" t="s">
        <v>2363</v>
      </c>
      <c r="C138" s="272"/>
      <c r="D138" s="75" t="s">
        <v>2364</v>
      </c>
      <c r="E138" s="594"/>
      <c r="F138" s="594"/>
      <c r="G138" s="266">
        <v>2</v>
      </c>
      <c r="H138" s="2"/>
      <c r="I138" s="1105">
        <f t="shared" si="2"/>
        <v>0</v>
      </c>
      <c r="J138" s="423"/>
    </row>
    <row r="139" spans="1:10" s="97" customFormat="1" ht="12.75" x14ac:dyDescent="0.25">
      <c r="A139" s="892" t="s">
        <v>613</v>
      </c>
      <c r="B139" s="46" t="s">
        <v>2365</v>
      </c>
      <c r="C139" s="272"/>
      <c r="D139" s="75" t="s">
        <v>2366</v>
      </c>
      <c r="E139" s="594"/>
      <c r="F139" s="594"/>
      <c r="G139" s="266">
        <v>1</v>
      </c>
      <c r="H139" s="2"/>
      <c r="I139" s="1105">
        <f t="shared" si="2"/>
        <v>0</v>
      </c>
      <c r="J139" s="423"/>
    </row>
    <row r="140" spans="1:10" s="97" customFormat="1" ht="12.75" x14ac:dyDescent="0.25">
      <c r="A140" s="892" t="s">
        <v>614</v>
      </c>
      <c r="B140" s="46" t="s">
        <v>2367</v>
      </c>
      <c r="C140" s="272"/>
      <c r="D140" s="75" t="s">
        <v>2368</v>
      </c>
      <c r="E140" s="594"/>
      <c r="F140" s="594"/>
      <c r="G140" s="266">
        <v>1</v>
      </c>
      <c r="H140" s="2"/>
      <c r="I140" s="1105">
        <f t="shared" si="2"/>
        <v>0</v>
      </c>
      <c r="J140" s="423"/>
    </row>
    <row r="141" spans="1:10" s="97" customFormat="1" ht="12.75" x14ac:dyDescent="0.25">
      <c r="A141" s="892" t="s">
        <v>615</v>
      </c>
      <c r="B141" s="46" t="s">
        <v>2369</v>
      </c>
      <c r="C141" s="272"/>
      <c r="D141" s="75" t="s">
        <v>2370</v>
      </c>
      <c r="E141" s="594"/>
      <c r="F141" s="594"/>
      <c r="G141" s="266">
        <v>1</v>
      </c>
      <c r="H141" s="2"/>
      <c r="I141" s="1105">
        <f t="shared" si="2"/>
        <v>0</v>
      </c>
      <c r="J141" s="423"/>
    </row>
    <row r="142" spans="1:10" s="97" customFormat="1" ht="12.75" x14ac:dyDescent="0.25">
      <c r="A142" s="892" t="s">
        <v>616</v>
      </c>
      <c r="B142" s="46" t="s">
        <v>2371</v>
      </c>
      <c r="C142" s="272"/>
      <c r="D142" s="75" t="s">
        <v>2372</v>
      </c>
      <c r="E142" s="594"/>
      <c r="F142" s="594"/>
      <c r="G142" s="266">
        <v>1</v>
      </c>
      <c r="H142" s="2"/>
      <c r="I142" s="1105">
        <f t="shared" si="2"/>
        <v>0</v>
      </c>
      <c r="J142" s="423"/>
    </row>
    <row r="143" spans="1:10" s="97" customFormat="1" ht="12.75" x14ac:dyDescent="0.25">
      <c r="A143" s="892" t="s">
        <v>617</v>
      </c>
      <c r="B143" s="46" t="s">
        <v>2373</v>
      </c>
      <c r="C143" s="272"/>
      <c r="D143" s="75" t="s">
        <v>2374</v>
      </c>
      <c r="E143" s="594"/>
      <c r="F143" s="594"/>
      <c r="G143" s="266">
        <v>1</v>
      </c>
      <c r="H143" s="2"/>
      <c r="I143" s="1105">
        <f t="shared" si="2"/>
        <v>0</v>
      </c>
      <c r="J143" s="423"/>
    </row>
    <row r="144" spans="1:10" s="97" customFormat="1" ht="25.5" x14ac:dyDescent="0.25">
      <c r="A144" s="892" t="s">
        <v>618</v>
      </c>
      <c r="B144" s="46" t="s">
        <v>3665</v>
      </c>
      <c r="C144" s="272" t="s">
        <v>1981</v>
      </c>
      <c r="D144" s="75"/>
      <c r="E144" s="594"/>
      <c r="F144" s="594"/>
      <c r="G144" s="266">
        <v>5</v>
      </c>
      <c r="H144" s="2"/>
      <c r="I144" s="1105">
        <f t="shared" si="2"/>
        <v>0</v>
      </c>
      <c r="J144" s="423"/>
    </row>
    <row r="145" spans="1:10" s="97" customFormat="1" ht="13.5" thickBot="1" x14ac:dyDescent="0.3">
      <c r="A145" s="892" t="s">
        <v>619</v>
      </c>
      <c r="B145" s="46" t="s">
        <v>2375</v>
      </c>
      <c r="C145" s="272" t="s">
        <v>1586</v>
      </c>
      <c r="D145" s="75"/>
      <c r="E145" s="594"/>
      <c r="F145" s="594"/>
      <c r="G145" s="266">
        <v>1</v>
      </c>
      <c r="H145" s="2"/>
      <c r="I145" s="1105">
        <f t="shared" si="2"/>
        <v>0</v>
      </c>
      <c r="J145" s="423"/>
    </row>
    <row r="146" spans="1:10" s="97" customFormat="1" ht="12.75" x14ac:dyDescent="0.25">
      <c r="A146" s="1106"/>
      <c r="B146" s="1844" t="s">
        <v>2376</v>
      </c>
      <c r="C146" s="1845"/>
      <c r="D146" s="1845"/>
      <c r="E146" s="1845"/>
      <c r="F146" s="1845"/>
      <c r="G146" s="1845"/>
      <c r="H146" s="1845"/>
      <c r="I146" s="1846"/>
      <c r="J146" s="423"/>
    </row>
    <row r="147" spans="1:10" s="97" customFormat="1" ht="12.75" x14ac:dyDescent="0.25">
      <c r="A147" s="892" t="s">
        <v>620</v>
      </c>
      <c r="B147" s="272" t="s">
        <v>1853</v>
      </c>
      <c r="C147" s="277" t="s">
        <v>1538</v>
      </c>
      <c r="D147" s="328">
        <v>21750013</v>
      </c>
      <c r="E147" s="627"/>
      <c r="F147" s="627"/>
      <c r="G147" s="266">
        <v>32</v>
      </c>
      <c r="H147" s="2"/>
      <c r="I147" s="1105">
        <f t="shared" ref="I147:I157" si="3">G147*ROUND(H147, 2)</f>
        <v>0</v>
      </c>
      <c r="J147" s="423"/>
    </row>
    <row r="148" spans="1:10" s="97" customFormat="1" ht="12.75" x14ac:dyDescent="0.25">
      <c r="A148" s="892" t="s">
        <v>621</v>
      </c>
      <c r="B148" s="272" t="s">
        <v>1854</v>
      </c>
      <c r="C148" s="277" t="s">
        <v>1538</v>
      </c>
      <c r="D148" s="328">
        <v>21754012</v>
      </c>
      <c r="E148" s="627"/>
      <c r="F148" s="627"/>
      <c r="G148" s="266">
        <v>5</v>
      </c>
      <c r="H148" s="2"/>
      <c r="I148" s="1105">
        <f t="shared" si="3"/>
        <v>0</v>
      </c>
      <c r="J148" s="423"/>
    </row>
    <row r="149" spans="1:10" s="97" customFormat="1" ht="12.75" x14ac:dyDescent="0.25">
      <c r="A149" s="892" t="s">
        <v>622</v>
      </c>
      <c r="B149" s="272" t="s">
        <v>1855</v>
      </c>
      <c r="C149" s="277" t="s">
        <v>1538</v>
      </c>
      <c r="D149" s="328">
        <v>21915811</v>
      </c>
      <c r="E149" s="627"/>
      <c r="F149" s="627"/>
      <c r="G149" s="266">
        <v>3</v>
      </c>
      <c r="H149" s="2"/>
      <c r="I149" s="1105">
        <f t="shared" si="3"/>
        <v>0</v>
      </c>
      <c r="J149" s="423"/>
    </row>
    <row r="150" spans="1:10" s="97" customFormat="1" ht="12.75" x14ac:dyDescent="0.25">
      <c r="A150" s="892" t="s">
        <v>623</v>
      </c>
      <c r="B150" s="272" t="s">
        <v>1856</v>
      </c>
      <c r="C150" s="277" t="s">
        <v>1538</v>
      </c>
      <c r="D150" s="328">
        <v>80242511</v>
      </c>
      <c r="E150" s="627"/>
      <c r="F150" s="627"/>
      <c r="G150" s="266">
        <v>3</v>
      </c>
      <c r="H150" s="2"/>
      <c r="I150" s="1105">
        <f t="shared" si="3"/>
        <v>0</v>
      </c>
      <c r="J150" s="423"/>
    </row>
    <row r="151" spans="1:10" s="97" customFormat="1" ht="12.75" x14ac:dyDescent="0.25">
      <c r="A151" s="892" t="s">
        <v>624</v>
      </c>
      <c r="B151" s="272" t="s">
        <v>1857</v>
      </c>
      <c r="C151" s="277" t="s">
        <v>1538</v>
      </c>
      <c r="D151" s="328">
        <v>80240513</v>
      </c>
      <c r="E151" s="627"/>
      <c r="F151" s="627"/>
      <c r="G151" s="266">
        <v>5</v>
      </c>
      <c r="H151" s="2"/>
      <c r="I151" s="1105">
        <f t="shared" si="3"/>
        <v>0</v>
      </c>
      <c r="J151" s="423"/>
    </row>
    <row r="152" spans="1:10" s="97" customFormat="1" ht="12.75" x14ac:dyDescent="0.25">
      <c r="A152" s="892" t="s">
        <v>625</v>
      </c>
      <c r="B152" s="272" t="s">
        <v>1858</v>
      </c>
      <c r="C152" s="277" t="s">
        <v>1538</v>
      </c>
      <c r="D152" s="328">
        <v>80240910</v>
      </c>
      <c r="E152" s="627"/>
      <c r="F152" s="627"/>
      <c r="G152" s="266">
        <v>4</v>
      </c>
      <c r="H152" s="2"/>
      <c r="I152" s="1105">
        <f t="shared" si="3"/>
        <v>0</v>
      </c>
      <c r="J152" s="423"/>
    </row>
    <row r="153" spans="1:10" s="97" customFormat="1" ht="12.75" x14ac:dyDescent="0.25">
      <c r="A153" s="892" t="s">
        <v>626</v>
      </c>
      <c r="B153" s="272" t="s">
        <v>1859</v>
      </c>
      <c r="C153" s="277" t="s">
        <v>1538</v>
      </c>
      <c r="D153" s="328">
        <v>80228610</v>
      </c>
      <c r="E153" s="627"/>
      <c r="F153" s="627"/>
      <c r="G153" s="266">
        <v>3</v>
      </c>
      <c r="H153" s="2"/>
      <c r="I153" s="1105">
        <f t="shared" si="3"/>
        <v>0</v>
      </c>
      <c r="J153" s="423"/>
    </row>
    <row r="154" spans="1:10" s="97" customFormat="1" ht="12.75" x14ac:dyDescent="0.25">
      <c r="A154" s="892" t="s">
        <v>627</v>
      </c>
      <c r="B154" s="272" t="s">
        <v>1860</v>
      </c>
      <c r="C154" s="277" t="s">
        <v>1538</v>
      </c>
      <c r="D154" s="328">
        <v>80240310</v>
      </c>
      <c r="E154" s="627"/>
      <c r="F154" s="627"/>
      <c r="G154" s="266">
        <v>3</v>
      </c>
      <c r="H154" s="2"/>
      <c r="I154" s="1105">
        <f t="shared" si="3"/>
        <v>0</v>
      </c>
      <c r="J154" s="423"/>
    </row>
    <row r="155" spans="1:10" s="97" customFormat="1" ht="25.5" x14ac:dyDescent="0.25">
      <c r="A155" s="892" t="s">
        <v>628</v>
      </c>
      <c r="B155" s="272" t="s">
        <v>1861</v>
      </c>
      <c r="C155" s="277" t="s">
        <v>1538</v>
      </c>
      <c r="D155" s="328">
        <v>23242811</v>
      </c>
      <c r="E155" s="627"/>
      <c r="F155" s="627"/>
      <c r="G155" s="266">
        <v>6</v>
      </c>
      <c r="H155" s="2"/>
      <c r="I155" s="1105">
        <f t="shared" si="3"/>
        <v>0</v>
      </c>
      <c r="J155" s="423"/>
    </row>
    <row r="156" spans="1:10" s="97" customFormat="1" ht="12.75" x14ac:dyDescent="0.25">
      <c r="A156" s="892" t="s">
        <v>629</v>
      </c>
      <c r="B156" s="272" t="s">
        <v>1862</v>
      </c>
      <c r="C156" s="277" t="s">
        <v>1538</v>
      </c>
      <c r="D156" s="328">
        <v>21082810</v>
      </c>
      <c r="E156" s="627"/>
      <c r="F156" s="627"/>
      <c r="G156" s="266">
        <v>3</v>
      </c>
      <c r="H156" s="2"/>
      <c r="I156" s="1105">
        <f t="shared" si="3"/>
        <v>0</v>
      </c>
      <c r="J156" s="423"/>
    </row>
    <row r="157" spans="1:10" s="97" customFormat="1" ht="13.5" thickBot="1" x14ac:dyDescent="0.3">
      <c r="A157" s="892" t="s">
        <v>630</v>
      </c>
      <c r="B157" s="272" t="s">
        <v>1863</v>
      </c>
      <c r="C157" s="277" t="s">
        <v>1538</v>
      </c>
      <c r="D157" s="328">
        <v>80240410</v>
      </c>
      <c r="E157" s="627"/>
      <c r="F157" s="627"/>
      <c r="G157" s="266">
        <v>3</v>
      </c>
      <c r="H157" s="2"/>
      <c r="I157" s="1105">
        <f t="shared" si="3"/>
        <v>0</v>
      </c>
      <c r="J157" s="423"/>
    </row>
    <row r="158" spans="1:10" s="97" customFormat="1" ht="12.75" x14ac:dyDescent="0.25">
      <c r="A158" s="1106"/>
      <c r="B158" s="1844" t="s">
        <v>2377</v>
      </c>
      <c r="C158" s="1845"/>
      <c r="D158" s="1845"/>
      <c r="E158" s="1845"/>
      <c r="F158" s="1845"/>
      <c r="G158" s="1845"/>
      <c r="H158" s="1845"/>
      <c r="I158" s="1846"/>
      <c r="J158" s="423"/>
    </row>
    <row r="159" spans="1:10" s="97" customFormat="1" ht="25.5" x14ac:dyDescent="0.25">
      <c r="A159" s="892" t="s">
        <v>631</v>
      </c>
      <c r="B159" s="7" t="s">
        <v>2378</v>
      </c>
      <c r="C159" s="6" t="s">
        <v>2379</v>
      </c>
      <c r="D159" s="6" t="s">
        <v>2380</v>
      </c>
      <c r="E159" s="631"/>
      <c r="F159" s="631"/>
      <c r="G159" s="266">
        <v>4</v>
      </c>
      <c r="H159" s="2"/>
      <c r="I159" s="1105">
        <f t="shared" ref="I159:I174" si="4">G159*ROUND(H159, 2)</f>
        <v>0</v>
      </c>
      <c r="J159" s="423"/>
    </row>
    <row r="160" spans="1:10" s="97" customFormat="1" ht="25.5" x14ac:dyDescent="0.25">
      <c r="A160" s="892" t="s">
        <v>632</v>
      </c>
      <c r="B160" s="7" t="s">
        <v>2381</v>
      </c>
      <c r="C160" s="6" t="s">
        <v>2382</v>
      </c>
      <c r="D160" s="6" t="s">
        <v>2383</v>
      </c>
      <c r="E160" s="631"/>
      <c r="F160" s="631"/>
      <c r="G160" s="266">
        <v>12</v>
      </c>
      <c r="H160" s="2"/>
      <c r="I160" s="1105">
        <f t="shared" si="4"/>
        <v>0</v>
      </c>
      <c r="J160" s="423"/>
    </row>
    <row r="161" spans="1:10" s="97" customFormat="1" ht="12.75" x14ac:dyDescent="0.25">
      <c r="A161" s="892" t="s">
        <v>633</v>
      </c>
      <c r="B161" s="7" t="s">
        <v>2384</v>
      </c>
      <c r="C161" s="6" t="s">
        <v>2385</v>
      </c>
      <c r="D161" s="6" t="s">
        <v>2386</v>
      </c>
      <c r="E161" s="631"/>
      <c r="F161" s="631"/>
      <c r="G161" s="266">
        <v>2</v>
      </c>
      <c r="H161" s="2"/>
      <c r="I161" s="1105">
        <f t="shared" si="4"/>
        <v>0</v>
      </c>
      <c r="J161" s="423"/>
    </row>
    <row r="162" spans="1:10" s="97" customFormat="1" ht="12.75" x14ac:dyDescent="0.25">
      <c r="A162" s="892" t="s">
        <v>634</v>
      </c>
      <c r="B162" s="7" t="s">
        <v>2387</v>
      </c>
      <c r="C162" s="6" t="s">
        <v>2201</v>
      </c>
      <c r="D162" s="6" t="s">
        <v>2388</v>
      </c>
      <c r="E162" s="631"/>
      <c r="F162" s="631"/>
      <c r="G162" s="266">
        <v>2</v>
      </c>
      <c r="H162" s="2"/>
      <c r="I162" s="1105">
        <f t="shared" si="4"/>
        <v>0</v>
      </c>
      <c r="J162" s="423"/>
    </row>
    <row r="163" spans="1:10" s="97" customFormat="1" ht="12.75" x14ac:dyDescent="0.25">
      <c r="A163" s="892" t="s">
        <v>635</v>
      </c>
      <c r="B163" s="7" t="s">
        <v>2389</v>
      </c>
      <c r="C163" s="6" t="s">
        <v>2201</v>
      </c>
      <c r="D163" s="6" t="s">
        <v>2390</v>
      </c>
      <c r="E163" s="631"/>
      <c r="F163" s="631"/>
      <c r="G163" s="266">
        <v>2</v>
      </c>
      <c r="H163" s="2"/>
      <c r="I163" s="1105">
        <f t="shared" si="4"/>
        <v>0</v>
      </c>
      <c r="J163" s="423"/>
    </row>
    <row r="164" spans="1:10" s="97" customFormat="1" ht="12.75" x14ac:dyDescent="0.25">
      <c r="A164" s="892" t="s">
        <v>636</v>
      </c>
      <c r="B164" s="7" t="s">
        <v>2391</v>
      </c>
      <c r="C164" s="6" t="s">
        <v>2201</v>
      </c>
      <c r="D164" s="6" t="s">
        <v>2392</v>
      </c>
      <c r="E164" s="631"/>
      <c r="F164" s="631"/>
      <c r="G164" s="266">
        <v>2</v>
      </c>
      <c r="H164" s="2"/>
      <c r="I164" s="1105">
        <f t="shared" si="4"/>
        <v>0</v>
      </c>
      <c r="J164" s="423"/>
    </row>
    <row r="165" spans="1:10" s="97" customFormat="1" ht="12.75" x14ac:dyDescent="0.25">
      <c r="A165" s="892" t="s">
        <v>637</v>
      </c>
      <c r="B165" s="7" t="s">
        <v>2393</v>
      </c>
      <c r="C165" s="6" t="s">
        <v>2201</v>
      </c>
      <c r="D165" s="6" t="s">
        <v>2394</v>
      </c>
      <c r="E165" s="631"/>
      <c r="F165" s="631"/>
      <c r="G165" s="266">
        <v>2</v>
      </c>
      <c r="H165" s="2"/>
      <c r="I165" s="1105">
        <f t="shared" si="4"/>
        <v>0</v>
      </c>
      <c r="J165" s="423"/>
    </row>
    <row r="166" spans="1:10" s="97" customFormat="1" ht="12.75" x14ac:dyDescent="0.25">
      <c r="A166" s="892" t="s">
        <v>638</v>
      </c>
      <c r="B166" s="7" t="s">
        <v>2395</v>
      </c>
      <c r="C166" s="6" t="s">
        <v>2201</v>
      </c>
      <c r="D166" s="6" t="s">
        <v>2396</v>
      </c>
      <c r="E166" s="631"/>
      <c r="F166" s="631"/>
      <c r="G166" s="266">
        <v>2</v>
      </c>
      <c r="H166" s="2"/>
      <c r="I166" s="1105">
        <f t="shared" si="4"/>
        <v>0</v>
      </c>
      <c r="J166" s="423"/>
    </row>
    <row r="167" spans="1:10" s="97" customFormat="1" ht="12.75" x14ac:dyDescent="0.25">
      <c r="A167" s="892" t="s">
        <v>639</v>
      </c>
      <c r="B167" s="7" t="s">
        <v>2397</v>
      </c>
      <c r="C167" s="75" t="s">
        <v>2201</v>
      </c>
      <c r="D167" s="6" t="s">
        <v>2398</v>
      </c>
      <c r="E167" s="631"/>
      <c r="F167" s="631"/>
      <c r="G167" s="266">
        <v>2</v>
      </c>
      <c r="H167" s="2"/>
      <c r="I167" s="1105">
        <f t="shared" si="4"/>
        <v>0</v>
      </c>
      <c r="J167" s="423"/>
    </row>
    <row r="168" spans="1:10" s="97" customFormat="1" ht="12.75" x14ac:dyDescent="0.25">
      <c r="A168" s="892" t="s">
        <v>640</v>
      </c>
      <c r="B168" s="7" t="s">
        <v>2399</v>
      </c>
      <c r="C168" s="272" t="s">
        <v>2400</v>
      </c>
      <c r="D168" s="332"/>
      <c r="E168" s="632"/>
      <c r="F168" s="632"/>
      <c r="G168" s="266">
        <v>1</v>
      </c>
      <c r="H168" s="2"/>
      <c r="I168" s="1105">
        <f t="shared" si="4"/>
        <v>0</v>
      </c>
      <c r="J168" s="423"/>
    </row>
    <row r="169" spans="1:10" s="97" customFormat="1" ht="12.75" x14ac:dyDescent="0.25">
      <c r="A169" s="892" t="s">
        <v>641</v>
      </c>
      <c r="B169" s="7" t="s">
        <v>2401</v>
      </c>
      <c r="C169" s="272" t="s">
        <v>2400</v>
      </c>
      <c r="D169" s="332"/>
      <c r="E169" s="632"/>
      <c r="F169" s="632"/>
      <c r="G169" s="266">
        <v>1</v>
      </c>
      <c r="H169" s="2"/>
      <c r="I169" s="1105">
        <f t="shared" si="4"/>
        <v>0</v>
      </c>
      <c r="J169" s="423"/>
    </row>
    <row r="170" spans="1:10" s="97" customFormat="1" ht="12.75" x14ac:dyDescent="0.25">
      <c r="A170" s="892" t="s">
        <v>642</v>
      </c>
      <c r="B170" s="46" t="s">
        <v>2402</v>
      </c>
      <c r="C170" s="272" t="s">
        <v>2400</v>
      </c>
      <c r="D170" s="332"/>
      <c r="E170" s="632"/>
      <c r="F170" s="632"/>
      <c r="G170" s="266">
        <v>1</v>
      </c>
      <c r="H170" s="2"/>
      <c r="I170" s="1105">
        <f t="shared" si="4"/>
        <v>0</v>
      </c>
      <c r="J170" s="423"/>
    </row>
    <row r="171" spans="1:10" s="97" customFormat="1" ht="12.75" x14ac:dyDescent="0.25">
      <c r="A171" s="892" t="s">
        <v>643</v>
      </c>
      <c r="B171" s="7" t="s">
        <v>2403</v>
      </c>
      <c r="C171" s="272" t="s">
        <v>1538</v>
      </c>
      <c r="D171" s="332"/>
      <c r="E171" s="632"/>
      <c r="F171" s="632"/>
      <c r="G171" s="266">
        <v>1</v>
      </c>
      <c r="H171" s="2"/>
      <c r="I171" s="1105">
        <f t="shared" si="4"/>
        <v>0</v>
      </c>
      <c r="J171" s="423"/>
    </row>
    <row r="172" spans="1:10" s="97" customFormat="1" ht="12.75" x14ac:dyDescent="0.25">
      <c r="A172" s="892" t="s">
        <v>644</v>
      </c>
      <c r="B172" s="7" t="s">
        <v>2404</v>
      </c>
      <c r="C172" s="272" t="s">
        <v>1538</v>
      </c>
      <c r="D172" s="332"/>
      <c r="E172" s="632"/>
      <c r="F172" s="632"/>
      <c r="G172" s="266">
        <v>1</v>
      </c>
      <c r="H172" s="2"/>
      <c r="I172" s="1105">
        <f t="shared" si="4"/>
        <v>0</v>
      </c>
      <c r="J172" s="423"/>
    </row>
    <row r="173" spans="1:10" s="97" customFormat="1" ht="38.25" x14ac:dyDescent="0.25">
      <c r="A173" s="892" t="s">
        <v>645</v>
      </c>
      <c r="B173" s="7" t="s">
        <v>2405</v>
      </c>
      <c r="C173" s="272" t="s">
        <v>2400</v>
      </c>
      <c r="D173" s="332"/>
      <c r="E173" s="632"/>
      <c r="F173" s="632"/>
      <c r="G173" s="266">
        <v>1</v>
      </c>
      <c r="H173" s="2"/>
      <c r="I173" s="1105">
        <f t="shared" si="4"/>
        <v>0</v>
      </c>
      <c r="J173" s="423"/>
    </row>
    <row r="174" spans="1:10" s="97" customFormat="1" ht="26.25" thickBot="1" x14ac:dyDescent="0.3">
      <c r="A174" s="892" t="s">
        <v>646</v>
      </c>
      <c r="B174" s="7" t="s">
        <v>2406</v>
      </c>
      <c r="C174" s="272" t="s">
        <v>2400</v>
      </c>
      <c r="D174" s="332"/>
      <c r="E174" s="632"/>
      <c r="F174" s="632"/>
      <c r="G174" s="266">
        <v>1</v>
      </c>
      <c r="H174" s="2"/>
      <c r="I174" s="1105">
        <f t="shared" si="4"/>
        <v>0</v>
      </c>
      <c r="J174" s="423"/>
    </row>
    <row r="175" spans="1:10" s="97" customFormat="1" ht="12.75" x14ac:dyDescent="0.25">
      <c r="A175" s="1106"/>
      <c r="B175" s="1844" t="s">
        <v>975</v>
      </c>
      <c r="C175" s="1845"/>
      <c r="D175" s="1845"/>
      <c r="E175" s="1845"/>
      <c r="F175" s="1845"/>
      <c r="G175" s="1845"/>
      <c r="H175" s="1845"/>
      <c r="I175" s="1846"/>
      <c r="J175" s="423"/>
    </row>
    <row r="176" spans="1:10" s="97" customFormat="1" ht="12.75" x14ac:dyDescent="0.25">
      <c r="A176" s="892" t="s">
        <v>647</v>
      </c>
      <c r="B176" s="272" t="s">
        <v>1864</v>
      </c>
      <c r="C176" s="277" t="s">
        <v>1538</v>
      </c>
      <c r="D176" s="328">
        <v>214001</v>
      </c>
      <c r="E176" s="627"/>
      <c r="F176" s="627"/>
      <c r="G176" s="266">
        <v>2</v>
      </c>
      <c r="H176" s="2"/>
      <c r="I176" s="1105">
        <f t="shared" ref="I176:I181" si="5">G176*ROUND(H176, 2)</f>
        <v>0</v>
      </c>
      <c r="J176" s="423"/>
    </row>
    <row r="177" spans="1:10" s="97" customFormat="1" ht="12.75" x14ac:dyDescent="0.25">
      <c r="A177" s="892" t="s">
        <v>648</v>
      </c>
      <c r="B177" s="272" t="s">
        <v>1865</v>
      </c>
      <c r="C177" s="277" t="s">
        <v>1538</v>
      </c>
      <c r="D177" s="328">
        <v>214002</v>
      </c>
      <c r="E177" s="627"/>
      <c r="F177" s="627"/>
      <c r="G177" s="266">
        <v>2</v>
      </c>
      <c r="H177" s="2"/>
      <c r="I177" s="1105">
        <f t="shared" si="5"/>
        <v>0</v>
      </c>
      <c r="J177" s="423"/>
    </row>
    <row r="178" spans="1:10" s="97" customFormat="1" ht="12.75" x14ac:dyDescent="0.25">
      <c r="A178" s="892" t="s">
        <v>649</v>
      </c>
      <c r="B178" s="272" t="s">
        <v>1866</v>
      </c>
      <c r="C178" s="277" t="s">
        <v>1538</v>
      </c>
      <c r="D178" s="328">
        <v>214003</v>
      </c>
      <c r="E178" s="627"/>
      <c r="F178" s="627"/>
      <c r="G178" s="266">
        <v>2</v>
      </c>
      <c r="H178" s="2"/>
      <c r="I178" s="1105">
        <f t="shared" si="5"/>
        <v>0</v>
      </c>
      <c r="J178" s="423"/>
    </row>
    <row r="179" spans="1:10" s="97" customFormat="1" ht="12.75" x14ac:dyDescent="0.25">
      <c r="A179" s="892" t="s">
        <v>650</v>
      </c>
      <c r="B179" s="272" t="s">
        <v>2407</v>
      </c>
      <c r="C179" s="277" t="s">
        <v>1538</v>
      </c>
      <c r="D179" s="328">
        <v>214005</v>
      </c>
      <c r="E179" s="627"/>
      <c r="F179" s="627"/>
      <c r="G179" s="266">
        <v>1</v>
      </c>
      <c r="H179" s="2"/>
      <c r="I179" s="1105">
        <f t="shared" si="5"/>
        <v>0</v>
      </c>
      <c r="J179" s="423"/>
    </row>
    <row r="180" spans="1:10" s="97" customFormat="1" ht="12.75" x14ac:dyDescent="0.25">
      <c r="A180" s="892" t="s">
        <v>651</v>
      </c>
      <c r="B180" s="272" t="s">
        <v>2408</v>
      </c>
      <c r="C180" s="277" t="s">
        <v>1538</v>
      </c>
      <c r="D180" s="328">
        <v>214006</v>
      </c>
      <c r="E180" s="627"/>
      <c r="F180" s="627"/>
      <c r="G180" s="266">
        <v>1</v>
      </c>
      <c r="H180" s="2"/>
      <c r="I180" s="1105">
        <f t="shared" si="5"/>
        <v>0</v>
      </c>
      <c r="J180" s="423"/>
    </row>
    <row r="181" spans="1:10" s="97" customFormat="1" ht="12.75" x14ac:dyDescent="0.25">
      <c r="A181" s="892" t="s">
        <v>652</v>
      </c>
      <c r="B181" s="272" t="s">
        <v>2409</v>
      </c>
      <c r="C181" s="277" t="s">
        <v>1538</v>
      </c>
      <c r="D181" s="328">
        <v>214009</v>
      </c>
      <c r="E181" s="627"/>
      <c r="F181" s="627"/>
      <c r="G181" s="266">
        <v>3</v>
      </c>
      <c r="H181" s="2"/>
      <c r="I181" s="1105">
        <f t="shared" si="5"/>
        <v>0</v>
      </c>
      <c r="J181" s="423"/>
    </row>
    <row r="182" spans="1:10" s="97" customFormat="1" ht="12.75" x14ac:dyDescent="0.25">
      <c r="A182" s="892" t="s">
        <v>653</v>
      </c>
      <c r="B182" s="272" t="s">
        <v>2410</v>
      </c>
      <c r="C182" s="277" t="s">
        <v>1538</v>
      </c>
      <c r="D182" s="328">
        <v>214011</v>
      </c>
      <c r="E182" s="627"/>
      <c r="F182" s="627"/>
      <c r="G182" s="266">
        <v>5</v>
      </c>
      <c r="H182" s="2"/>
      <c r="I182" s="1105">
        <f>G182*ROUND(H182, 2)</f>
        <v>0</v>
      </c>
      <c r="J182" s="423"/>
    </row>
    <row r="183" spans="1:10" s="97" customFormat="1" ht="25.5" x14ac:dyDescent="0.25">
      <c r="A183" s="892" t="s">
        <v>654</v>
      </c>
      <c r="B183" s="272" t="s">
        <v>3666</v>
      </c>
      <c r="C183" s="277"/>
      <c r="D183" s="328"/>
      <c r="E183" s="627"/>
      <c r="F183" s="627"/>
      <c r="G183" s="266">
        <v>4</v>
      </c>
      <c r="H183" s="2"/>
      <c r="I183" s="1105">
        <f>G183*ROUND(H183, 2)</f>
        <v>0</v>
      </c>
      <c r="J183" s="423"/>
    </row>
    <row r="184" spans="1:10" s="97" customFormat="1" ht="13.5" thickBot="1" x14ac:dyDescent="0.3">
      <c r="A184" s="892" t="s">
        <v>655</v>
      </c>
      <c r="B184" s="272" t="s">
        <v>2411</v>
      </c>
      <c r="C184" s="277" t="s">
        <v>1538</v>
      </c>
      <c r="D184" s="328" t="s">
        <v>2412</v>
      </c>
      <c r="E184" s="627"/>
      <c r="F184" s="627"/>
      <c r="G184" s="266">
        <v>2</v>
      </c>
      <c r="H184" s="2"/>
      <c r="I184" s="1105">
        <f>G184*ROUND(H184, 2)</f>
        <v>0</v>
      </c>
      <c r="J184" s="423"/>
    </row>
    <row r="185" spans="1:10" s="97" customFormat="1" ht="12.75" x14ac:dyDescent="0.25">
      <c r="A185" s="1106"/>
      <c r="B185" s="1844" t="s">
        <v>971</v>
      </c>
      <c r="C185" s="1845"/>
      <c r="D185" s="1845"/>
      <c r="E185" s="1845"/>
      <c r="F185" s="1845"/>
      <c r="G185" s="1845"/>
      <c r="H185" s="1845"/>
      <c r="I185" s="1846"/>
      <c r="J185" s="423"/>
    </row>
    <row r="186" spans="1:10" s="97" customFormat="1" ht="12.75" x14ac:dyDescent="0.25">
      <c r="A186" s="892" t="s">
        <v>656</v>
      </c>
      <c r="B186" s="7" t="s">
        <v>2413</v>
      </c>
      <c r="C186" s="6" t="s">
        <v>1981</v>
      </c>
      <c r="D186" s="6" t="s">
        <v>2414</v>
      </c>
      <c r="E186" s="631"/>
      <c r="F186" s="631"/>
      <c r="G186" s="266">
        <v>1</v>
      </c>
      <c r="H186" s="2"/>
      <c r="I186" s="1105">
        <f t="shared" ref="I186:I250" si="6">G186*ROUND(H186, 2)</f>
        <v>0</v>
      </c>
      <c r="J186" s="423"/>
    </row>
    <row r="187" spans="1:10" s="97" customFormat="1" ht="12.75" x14ac:dyDescent="0.25">
      <c r="A187" s="892" t="s">
        <v>657</v>
      </c>
      <c r="B187" s="7" t="s">
        <v>2415</v>
      </c>
      <c r="C187" s="6" t="s">
        <v>1981</v>
      </c>
      <c r="D187" s="6"/>
      <c r="E187" s="631"/>
      <c r="F187" s="631"/>
      <c r="G187" s="266">
        <v>1</v>
      </c>
      <c r="H187" s="2"/>
      <c r="I187" s="1105">
        <f t="shared" si="6"/>
        <v>0</v>
      </c>
      <c r="J187" s="423"/>
    </row>
    <row r="188" spans="1:10" s="97" customFormat="1" ht="12.75" x14ac:dyDescent="0.25">
      <c r="A188" s="892" t="s">
        <v>658</v>
      </c>
      <c r="B188" s="7" t="s">
        <v>2416</v>
      </c>
      <c r="C188" s="6" t="s">
        <v>1981</v>
      </c>
      <c r="D188" s="6"/>
      <c r="E188" s="631"/>
      <c r="F188" s="631"/>
      <c r="G188" s="266">
        <v>1</v>
      </c>
      <c r="H188" s="2"/>
      <c r="I188" s="1105">
        <f t="shared" si="6"/>
        <v>0</v>
      </c>
      <c r="J188" s="423"/>
    </row>
    <row r="189" spans="1:10" s="97" customFormat="1" ht="12.75" x14ac:dyDescent="0.25">
      <c r="A189" s="892" t="s">
        <v>659</v>
      </c>
      <c r="B189" s="7" t="s">
        <v>2417</v>
      </c>
      <c r="C189" s="6" t="s">
        <v>1981</v>
      </c>
      <c r="D189" s="6"/>
      <c r="E189" s="631"/>
      <c r="F189" s="631"/>
      <c r="G189" s="266">
        <v>1</v>
      </c>
      <c r="H189" s="2"/>
      <c r="I189" s="1105">
        <f t="shared" si="6"/>
        <v>0</v>
      </c>
      <c r="J189" s="423"/>
    </row>
    <row r="190" spans="1:10" s="97" customFormat="1" ht="12.75" x14ac:dyDescent="0.25">
      <c r="A190" s="892" t="s">
        <v>660</v>
      </c>
      <c r="B190" s="7" t="s">
        <v>2418</v>
      </c>
      <c r="C190" s="6" t="s">
        <v>1981</v>
      </c>
      <c r="D190" s="6"/>
      <c r="E190" s="631"/>
      <c r="F190" s="631"/>
      <c r="G190" s="266">
        <v>1</v>
      </c>
      <c r="H190" s="2"/>
      <c r="I190" s="1105">
        <f t="shared" si="6"/>
        <v>0</v>
      </c>
      <c r="J190" s="423"/>
    </row>
    <row r="191" spans="1:10" s="97" customFormat="1" ht="12.75" x14ac:dyDescent="0.25">
      <c r="A191" s="892" t="s">
        <v>661</v>
      </c>
      <c r="B191" s="7" t="s">
        <v>2419</v>
      </c>
      <c r="C191" s="6" t="s">
        <v>1981</v>
      </c>
      <c r="D191" s="6"/>
      <c r="E191" s="631"/>
      <c r="F191" s="631"/>
      <c r="G191" s="266">
        <v>1</v>
      </c>
      <c r="H191" s="2"/>
      <c r="I191" s="1105">
        <f t="shared" si="6"/>
        <v>0</v>
      </c>
      <c r="J191" s="423"/>
    </row>
    <row r="192" spans="1:10" s="97" customFormat="1" ht="13.5" thickBot="1" x14ac:dyDescent="0.3">
      <c r="A192" s="862" t="s">
        <v>662</v>
      </c>
      <c r="B192" s="7" t="s">
        <v>2420</v>
      </c>
      <c r="C192" s="6"/>
      <c r="D192" s="6" t="s">
        <v>2421</v>
      </c>
      <c r="E192" s="631"/>
      <c r="F192" s="631"/>
      <c r="G192" s="266">
        <v>40</v>
      </c>
      <c r="H192" s="2"/>
      <c r="I192" s="1104">
        <f t="shared" si="6"/>
        <v>0</v>
      </c>
      <c r="J192" s="423"/>
    </row>
    <row r="193" spans="1:10" s="97" customFormat="1" ht="12.75" x14ac:dyDescent="0.25">
      <c r="A193" s="1106"/>
      <c r="B193" s="1844" t="s">
        <v>1949</v>
      </c>
      <c r="C193" s="1845"/>
      <c r="D193" s="1845"/>
      <c r="E193" s="1845"/>
      <c r="F193" s="1845"/>
      <c r="G193" s="1845"/>
      <c r="H193" s="1845"/>
      <c r="I193" s="1846"/>
      <c r="J193" s="423"/>
    </row>
    <row r="194" spans="1:10" s="97" customFormat="1" ht="12.75" x14ac:dyDescent="0.25">
      <c r="A194" s="862" t="s">
        <v>663</v>
      </c>
      <c r="B194" s="7" t="s">
        <v>2484</v>
      </c>
      <c r="C194" s="6" t="s">
        <v>2485</v>
      </c>
      <c r="D194" s="6"/>
      <c r="E194" s="631"/>
      <c r="F194" s="631"/>
      <c r="G194" s="266">
        <v>2</v>
      </c>
      <c r="H194" s="2"/>
      <c r="I194" s="1105">
        <f t="shared" si="6"/>
        <v>0</v>
      </c>
      <c r="J194" s="423"/>
    </row>
    <row r="195" spans="1:10" s="97" customFormat="1" ht="12.75" x14ac:dyDescent="0.25">
      <c r="A195" s="862" t="s">
        <v>664</v>
      </c>
      <c r="B195" s="304" t="s">
        <v>2422</v>
      </c>
      <c r="C195" s="285"/>
      <c r="D195" s="333"/>
      <c r="E195" s="633"/>
      <c r="F195" s="633"/>
      <c r="G195" s="276">
        <v>2</v>
      </c>
      <c r="H195" s="2"/>
      <c r="I195" s="1104">
        <f t="shared" si="6"/>
        <v>0</v>
      </c>
      <c r="J195" s="423"/>
    </row>
    <row r="196" spans="1:10" s="97" customFormat="1" ht="12.75" x14ac:dyDescent="0.25">
      <c r="A196" s="892" t="s">
        <v>665</v>
      </c>
      <c r="B196" s="304" t="s">
        <v>2423</v>
      </c>
      <c r="C196" s="285" t="s">
        <v>2424</v>
      </c>
      <c r="D196" s="333" t="s">
        <v>2425</v>
      </c>
      <c r="E196" s="633"/>
      <c r="F196" s="633"/>
      <c r="G196" s="276">
        <v>8</v>
      </c>
      <c r="H196" s="2"/>
      <c r="I196" s="1105">
        <f t="shared" si="6"/>
        <v>0</v>
      </c>
      <c r="J196" s="423"/>
    </row>
    <row r="197" spans="1:10" s="97" customFormat="1" ht="12.75" x14ac:dyDescent="0.25">
      <c r="A197" s="892" t="s">
        <v>666</v>
      </c>
      <c r="B197" s="304" t="s">
        <v>2426</v>
      </c>
      <c r="C197" s="285" t="s">
        <v>2090</v>
      </c>
      <c r="D197" s="333" t="s">
        <v>2427</v>
      </c>
      <c r="E197" s="633"/>
      <c r="F197" s="633"/>
      <c r="G197" s="276">
        <v>4</v>
      </c>
      <c r="H197" s="2"/>
      <c r="I197" s="1105">
        <f t="shared" si="6"/>
        <v>0</v>
      </c>
      <c r="J197" s="423"/>
    </row>
    <row r="198" spans="1:10" s="97" customFormat="1" ht="12.75" x14ac:dyDescent="0.25">
      <c r="A198" s="892" t="s">
        <v>667</v>
      </c>
      <c r="B198" s="304" t="s">
        <v>2428</v>
      </c>
      <c r="C198" s="337" t="s">
        <v>2197</v>
      </c>
      <c r="D198" s="333"/>
      <c r="E198" s="633"/>
      <c r="F198" s="633"/>
      <c r="G198" s="276">
        <v>5</v>
      </c>
      <c r="H198" s="2"/>
      <c r="I198" s="1105">
        <f t="shared" si="6"/>
        <v>0</v>
      </c>
      <c r="J198" s="423"/>
    </row>
    <row r="199" spans="1:10" s="97" customFormat="1" ht="12.75" x14ac:dyDescent="0.25">
      <c r="A199" s="892" t="s">
        <v>668</v>
      </c>
      <c r="B199" s="304" t="s">
        <v>2429</v>
      </c>
      <c r="C199" s="337" t="s">
        <v>2430</v>
      </c>
      <c r="D199" s="333" t="s">
        <v>1744</v>
      </c>
      <c r="E199" s="633"/>
      <c r="F199" s="633"/>
      <c r="G199" s="276">
        <v>5</v>
      </c>
      <c r="H199" s="2"/>
      <c r="I199" s="1105">
        <f t="shared" si="6"/>
        <v>0</v>
      </c>
      <c r="J199" s="423"/>
    </row>
    <row r="200" spans="1:10" s="97" customFormat="1" ht="12.75" x14ac:dyDescent="0.25">
      <c r="A200" s="892" t="s">
        <v>669</v>
      </c>
      <c r="B200" s="304" t="s">
        <v>2431</v>
      </c>
      <c r="C200" s="337" t="s">
        <v>2201</v>
      </c>
      <c r="D200" s="333"/>
      <c r="E200" s="633"/>
      <c r="F200" s="633"/>
      <c r="G200" s="276">
        <v>8</v>
      </c>
      <c r="H200" s="2"/>
      <c r="I200" s="1105">
        <f t="shared" si="6"/>
        <v>0</v>
      </c>
      <c r="J200" s="423"/>
    </row>
    <row r="201" spans="1:10" s="97" customFormat="1" ht="12.75" x14ac:dyDescent="0.25">
      <c r="A201" s="892" t="s">
        <v>670</v>
      </c>
      <c r="B201" s="304" t="s">
        <v>2432</v>
      </c>
      <c r="C201" s="337"/>
      <c r="D201" s="333"/>
      <c r="E201" s="633"/>
      <c r="F201" s="633"/>
      <c r="G201" s="276">
        <v>4</v>
      </c>
      <c r="H201" s="2"/>
      <c r="I201" s="1105">
        <f t="shared" si="6"/>
        <v>0</v>
      </c>
      <c r="J201" s="423"/>
    </row>
    <row r="202" spans="1:10" s="97" customFormat="1" ht="12.75" x14ac:dyDescent="0.25">
      <c r="A202" s="892" t="s">
        <v>671</v>
      </c>
      <c r="B202" s="304" t="s">
        <v>2433</v>
      </c>
      <c r="C202" s="285" t="s">
        <v>2197</v>
      </c>
      <c r="D202" s="333">
        <v>3240100</v>
      </c>
      <c r="E202" s="633"/>
      <c r="F202" s="633"/>
      <c r="G202" s="276">
        <v>3</v>
      </c>
      <c r="H202" s="2"/>
      <c r="I202" s="1105">
        <f t="shared" si="6"/>
        <v>0</v>
      </c>
      <c r="J202" s="423"/>
    </row>
    <row r="203" spans="1:10" s="97" customFormat="1" ht="12.75" x14ac:dyDescent="0.25">
      <c r="A203" s="892" t="s">
        <v>672</v>
      </c>
      <c r="B203" s="304" t="s">
        <v>2434</v>
      </c>
      <c r="C203" s="285" t="s">
        <v>2197</v>
      </c>
      <c r="D203" s="333"/>
      <c r="E203" s="633"/>
      <c r="F203" s="633"/>
      <c r="G203" s="276">
        <v>3</v>
      </c>
      <c r="H203" s="2"/>
      <c r="I203" s="1105">
        <f t="shared" si="6"/>
        <v>0</v>
      </c>
      <c r="J203" s="423"/>
    </row>
    <row r="204" spans="1:10" s="97" customFormat="1" ht="12.75" x14ac:dyDescent="0.25">
      <c r="A204" s="892" t="s">
        <v>673</v>
      </c>
      <c r="B204" s="304" t="s">
        <v>2435</v>
      </c>
      <c r="C204" s="285" t="s">
        <v>1789</v>
      </c>
      <c r="D204" s="333" t="s">
        <v>2436</v>
      </c>
      <c r="E204" s="633"/>
      <c r="F204" s="633"/>
      <c r="G204" s="276">
        <v>8</v>
      </c>
      <c r="H204" s="2"/>
      <c r="I204" s="1105">
        <f t="shared" si="6"/>
        <v>0</v>
      </c>
      <c r="J204" s="423"/>
    </row>
    <row r="205" spans="1:10" s="97" customFormat="1" ht="12.75" x14ac:dyDescent="0.25">
      <c r="A205" s="892" t="s">
        <v>674</v>
      </c>
      <c r="B205" s="304" t="s">
        <v>2437</v>
      </c>
      <c r="C205" s="285" t="s">
        <v>2438</v>
      </c>
      <c r="D205" s="333">
        <v>61350313</v>
      </c>
      <c r="E205" s="633"/>
      <c r="F205" s="633"/>
      <c r="G205" s="276">
        <v>4</v>
      </c>
      <c r="H205" s="2"/>
      <c r="I205" s="1105">
        <f t="shared" si="6"/>
        <v>0</v>
      </c>
      <c r="J205" s="423"/>
    </row>
    <row r="206" spans="1:10" s="97" customFormat="1" ht="12.75" x14ac:dyDescent="0.25">
      <c r="A206" s="892" t="s">
        <v>675</v>
      </c>
      <c r="B206" s="304" t="s">
        <v>2439</v>
      </c>
      <c r="C206" s="285"/>
      <c r="D206" s="305"/>
      <c r="E206" s="732"/>
      <c r="F206" s="732"/>
      <c r="G206" s="276">
        <v>1</v>
      </c>
      <c r="H206" s="2"/>
      <c r="I206" s="1105">
        <f t="shared" si="6"/>
        <v>0</v>
      </c>
      <c r="J206" s="423"/>
    </row>
    <row r="207" spans="1:10" s="97" customFormat="1" ht="12.75" x14ac:dyDescent="0.25">
      <c r="A207" s="892" t="s">
        <v>676</v>
      </c>
      <c r="B207" s="304" t="s">
        <v>2440</v>
      </c>
      <c r="C207" s="285"/>
      <c r="D207" s="333"/>
      <c r="E207" s="633"/>
      <c r="F207" s="633"/>
      <c r="G207" s="276">
        <v>2</v>
      </c>
      <c r="H207" s="2"/>
      <c r="I207" s="1105">
        <f t="shared" si="6"/>
        <v>0</v>
      </c>
      <c r="J207" s="423"/>
    </row>
    <row r="208" spans="1:10" s="97" customFormat="1" ht="12.75" x14ac:dyDescent="0.25">
      <c r="A208" s="892" t="s">
        <v>677</v>
      </c>
      <c r="B208" s="304" t="s">
        <v>2441</v>
      </c>
      <c r="C208" s="284"/>
      <c r="D208" s="333"/>
      <c r="E208" s="633"/>
      <c r="F208" s="633"/>
      <c r="G208" s="276">
        <v>2</v>
      </c>
      <c r="H208" s="2"/>
      <c r="I208" s="1105">
        <f t="shared" si="6"/>
        <v>0</v>
      </c>
      <c r="J208" s="423"/>
    </row>
    <row r="209" spans="1:10" s="97" customFormat="1" ht="12.75" x14ac:dyDescent="0.25">
      <c r="A209" s="892" t="s">
        <v>678</v>
      </c>
      <c r="B209" s="304" t="s">
        <v>2442</v>
      </c>
      <c r="C209" s="284"/>
      <c r="D209" s="333"/>
      <c r="E209" s="633"/>
      <c r="F209" s="633"/>
      <c r="G209" s="276">
        <v>2</v>
      </c>
      <c r="H209" s="2"/>
      <c r="I209" s="1105">
        <f t="shared" si="6"/>
        <v>0</v>
      </c>
      <c r="J209" s="423"/>
    </row>
    <row r="210" spans="1:10" s="97" customFormat="1" ht="12.75" x14ac:dyDescent="0.25">
      <c r="A210" s="892" t="s">
        <v>679</v>
      </c>
      <c r="B210" s="304" t="s">
        <v>2443</v>
      </c>
      <c r="C210" s="285"/>
      <c r="D210" s="333"/>
      <c r="E210" s="633"/>
      <c r="F210" s="633"/>
      <c r="G210" s="276">
        <v>8</v>
      </c>
      <c r="H210" s="2"/>
      <c r="I210" s="1105">
        <f t="shared" si="6"/>
        <v>0</v>
      </c>
      <c r="J210" s="423"/>
    </row>
    <row r="211" spans="1:10" s="97" customFormat="1" ht="12.75" x14ac:dyDescent="0.25">
      <c r="A211" s="892" t="s">
        <v>680</v>
      </c>
      <c r="B211" s="304" t="s">
        <v>2444</v>
      </c>
      <c r="C211" s="285"/>
      <c r="D211" s="333"/>
      <c r="E211" s="633"/>
      <c r="F211" s="633"/>
      <c r="G211" s="276">
        <v>4</v>
      </c>
      <c r="H211" s="2"/>
      <c r="I211" s="1105">
        <f t="shared" si="6"/>
        <v>0</v>
      </c>
      <c r="J211" s="423"/>
    </row>
    <row r="212" spans="1:10" s="97" customFormat="1" ht="12.75" x14ac:dyDescent="0.25">
      <c r="A212" s="892" t="s">
        <v>681</v>
      </c>
      <c r="B212" s="304" t="s">
        <v>2445</v>
      </c>
      <c r="C212" s="285"/>
      <c r="D212" s="333"/>
      <c r="E212" s="633"/>
      <c r="F212" s="633"/>
      <c r="G212" s="276">
        <v>3</v>
      </c>
      <c r="H212" s="2"/>
      <c r="I212" s="1105">
        <f t="shared" si="6"/>
        <v>0</v>
      </c>
      <c r="J212" s="423"/>
    </row>
    <row r="213" spans="1:10" s="97" customFormat="1" ht="12.75" x14ac:dyDescent="0.25">
      <c r="A213" s="892" t="s">
        <v>682</v>
      </c>
      <c r="B213" s="304" t="s">
        <v>2446</v>
      </c>
      <c r="C213" s="285"/>
      <c r="D213" s="333"/>
      <c r="E213" s="633"/>
      <c r="F213" s="633"/>
      <c r="G213" s="276">
        <v>8</v>
      </c>
      <c r="H213" s="2"/>
      <c r="I213" s="1105">
        <f t="shared" si="6"/>
        <v>0</v>
      </c>
      <c r="J213" s="423"/>
    </row>
    <row r="214" spans="1:10" s="97" customFormat="1" ht="12.75" x14ac:dyDescent="0.25">
      <c r="A214" s="892" t="s">
        <v>683</v>
      </c>
      <c r="B214" s="304" t="s">
        <v>2067</v>
      </c>
      <c r="C214" s="285"/>
      <c r="D214" s="305"/>
      <c r="E214" s="732"/>
      <c r="F214" s="732"/>
      <c r="G214" s="276">
        <v>15</v>
      </c>
      <c r="H214" s="2"/>
      <c r="I214" s="1105">
        <f t="shared" si="6"/>
        <v>0</v>
      </c>
      <c r="J214" s="423"/>
    </row>
    <row r="215" spans="1:10" s="97" customFormat="1" ht="12.75" x14ac:dyDescent="0.25">
      <c r="A215" s="892" t="s">
        <v>684</v>
      </c>
      <c r="B215" s="304" t="s">
        <v>2447</v>
      </c>
      <c r="C215" s="284"/>
      <c r="D215" s="333"/>
      <c r="E215" s="633"/>
      <c r="F215" s="633"/>
      <c r="G215" s="276">
        <v>3</v>
      </c>
      <c r="H215" s="2"/>
      <c r="I215" s="1105">
        <f t="shared" si="6"/>
        <v>0</v>
      </c>
      <c r="J215" s="423"/>
    </row>
    <row r="216" spans="1:10" s="97" customFormat="1" ht="12.75" x14ac:dyDescent="0.25">
      <c r="A216" s="892" t="s">
        <v>685</v>
      </c>
      <c r="B216" s="304" t="s">
        <v>2448</v>
      </c>
      <c r="C216" s="285"/>
      <c r="D216" s="305"/>
      <c r="E216" s="732"/>
      <c r="F216" s="732"/>
      <c r="G216" s="276">
        <v>3</v>
      </c>
      <c r="H216" s="2"/>
      <c r="I216" s="1105">
        <f t="shared" si="6"/>
        <v>0</v>
      </c>
      <c r="J216" s="423"/>
    </row>
    <row r="217" spans="1:10" s="97" customFormat="1" ht="12.75" x14ac:dyDescent="0.25">
      <c r="A217" s="892" t="s">
        <v>686</v>
      </c>
      <c r="B217" s="334" t="s">
        <v>2449</v>
      </c>
      <c r="C217" s="281" t="s">
        <v>2450</v>
      </c>
      <c r="D217" s="335" t="s">
        <v>2451</v>
      </c>
      <c r="E217" s="740"/>
      <c r="F217" s="740"/>
      <c r="G217" s="283">
        <v>3</v>
      </c>
      <c r="H217" s="2"/>
      <c r="I217" s="1105">
        <f t="shared" si="6"/>
        <v>0</v>
      </c>
      <c r="J217" s="423"/>
    </row>
    <row r="218" spans="1:10" s="97" customFormat="1" ht="12.75" x14ac:dyDescent="0.25">
      <c r="A218" s="892" t="s">
        <v>687</v>
      </c>
      <c r="B218" s="280" t="s">
        <v>2452</v>
      </c>
      <c r="C218" s="281" t="s">
        <v>2450</v>
      </c>
      <c r="D218" s="282"/>
      <c r="E218" s="729"/>
      <c r="F218" s="729"/>
      <c r="G218" s="283">
        <v>2</v>
      </c>
      <c r="H218" s="2"/>
      <c r="I218" s="1105">
        <f t="shared" si="6"/>
        <v>0</v>
      </c>
      <c r="J218" s="423"/>
    </row>
    <row r="219" spans="1:10" s="97" customFormat="1" ht="12.75" x14ac:dyDescent="0.25">
      <c r="A219" s="892" t="s">
        <v>688</v>
      </c>
      <c r="B219" s="280" t="s">
        <v>2453</v>
      </c>
      <c r="C219" s="281"/>
      <c r="D219" s="282"/>
      <c r="E219" s="729"/>
      <c r="F219" s="729"/>
      <c r="G219" s="283">
        <v>5</v>
      </c>
      <c r="H219" s="2"/>
      <c r="I219" s="1105">
        <f t="shared" si="6"/>
        <v>0</v>
      </c>
      <c r="J219" s="423"/>
    </row>
    <row r="220" spans="1:10" s="97" customFormat="1" ht="12.75" x14ac:dyDescent="0.25">
      <c r="A220" s="892" t="s">
        <v>689</v>
      </c>
      <c r="B220" s="280" t="s">
        <v>2454</v>
      </c>
      <c r="C220" s="281"/>
      <c r="D220" s="282"/>
      <c r="E220" s="729"/>
      <c r="F220" s="729"/>
      <c r="G220" s="283">
        <v>2</v>
      </c>
      <c r="H220" s="2"/>
      <c r="I220" s="1105">
        <f t="shared" si="6"/>
        <v>0</v>
      </c>
      <c r="J220" s="423"/>
    </row>
    <row r="221" spans="1:10" s="97" customFormat="1" ht="38.25" x14ac:dyDescent="0.25">
      <c r="A221" s="892" t="s">
        <v>690</v>
      </c>
      <c r="B221" s="280" t="s">
        <v>2455</v>
      </c>
      <c r="C221" s="281" t="s">
        <v>2456</v>
      </c>
      <c r="D221" s="282"/>
      <c r="E221" s="729"/>
      <c r="F221" s="729"/>
      <c r="G221" s="283">
        <v>2</v>
      </c>
      <c r="H221" s="2"/>
      <c r="I221" s="1105">
        <f t="shared" si="6"/>
        <v>0</v>
      </c>
      <c r="J221" s="423"/>
    </row>
    <row r="222" spans="1:10" s="97" customFormat="1" ht="76.5" x14ac:dyDescent="0.25">
      <c r="A222" s="892" t="s">
        <v>691</v>
      </c>
      <c r="B222" s="280" t="s">
        <v>2457</v>
      </c>
      <c r="C222" s="281"/>
      <c r="D222" s="282"/>
      <c r="E222" s="729"/>
      <c r="F222" s="729"/>
      <c r="G222" s="283">
        <v>2</v>
      </c>
      <c r="H222" s="2"/>
      <c r="I222" s="1105">
        <f t="shared" si="6"/>
        <v>0</v>
      </c>
      <c r="J222" s="423"/>
    </row>
    <row r="223" spans="1:10" s="97" customFormat="1" ht="12.75" x14ac:dyDescent="0.25">
      <c r="A223" s="892" t="s">
        <v>692</v>
      </c>
      <c r="B223" s="280" t="s">
        <v>2458</v>
      </c>
      <c r="C223" s="281"/>
      <c r="D223" s="282"/>
      <c r="E223" s="729"/>
      <c r="F223" s="729"/>
      <c r="G223" s="283">
        <v>3</v>
      </c>
      <c r="H223" s="2"/>
      <c r="I223" s="1105">
        <f t="shared" si="6"/>
        <v>0</v>
      </c>
      <c r="J223" s="423"/>
    </row>
    <row r="224" spans="1:10" s="97" customFormat="1" ht="12.75" x14ac:dyDescent="0.25">
      <c r="A224" s="892" t="s">
        <v>693</v>
      </c>
      <c r="B224" s="280" t="s">
        <v>2459</v>
      </c>
      <c r="C224" s="281"/>
      <c r="D224" s="282"/>
      <c r="E224" s="729"/>
      <c r="F224" s="729"/>
      <c r="G224" s="283">
        <v>3</v>
      </c>
      <c r="H224" s="2"/>
      <c r="I224" s="1105">
        <f t="shared" si="6"/>
        <v>0</v>
      </c>
      <c r="J224" s="423"/>
    </row>
    <row r="225" spans="1:10" s="97" customFormat="1" ht="12.75" x14ac:dyDescent="0.25">
      <c r="A225" s="892" t="s">
        <v>694</v>
      </c>
      <c r="B225" s="280" t="s">
        <v>2460</v>
      </c>
      <c r="C225" s="281"/>
      <c r="D225" s="282"/>
      <c r="E225" s="729"/>
      <c r="F225" s="729"/>
      <c r="G225" s="283">
        <v>4</v>
      </c>
      <c r="H225" s="2"/>
      <c r="I225" s="1105">
        <f t="shared" si="6"/>
        <v>0</v>
      </c>
      <c r="J225" s="423"/>
    </row>
    <row r="226" spans="1:10" s="97" customFormat="1" ht="12.75" x14ac:dyDescent="0.25">
      <c r="A226" s="892" t="s">
        <v>695</v>
      </c>
      <c r="B226" s="280" t="s">
        <v>2461</v>
      </c>
      <c r="C226" s="281" t="s">
        <v>2090</v>
      </c>
      <c r="D226" s="282"/>
      <c r="E226" s="729"/>
      <c r="F226" s="729"/>
      <c r="G226" s="283">
        <v>10</v>
      </c>
      <c r="H226" s="2"/>
      <c r="I226" s="1105">
        <f t="shared" si="6"/>
        <v>0</v>
      </c>
      <c r="J226" s="423"/>
    </row>
    <row r="227" spans="1:10" s="97" customFormat="1" ht="12.75" x14ac:dyDescent="0.25">
      <c r="A227" s="892" t="s">
        <v>696</v>
      </c>
      <c r="B227" s="280" t="s">
        <v>2462</v>
      </c>
      <c r="C227" s="281" t="s">
        <v>2463</v>
      </c>
      <c r="D227" s="282"/>
      <c r="E227" s="729"/>
      <c r="F227" s="729"/>
      <c r="G227" s="283">
        <v>10</v>
      </c>
      <c r="H227" s="2"/>
      <c r="I227" s="1105">
        <f t="shared" si="6"/>
        <v>0</v>
      </c>
      <c r="J227" s="423"/>
    </row>
    <row r="228" spans="1:10" s="97" customFormat="1" ht="12.75" x14ac:dyDescent="0.25">
      <c r="A228" s="892" t="s">
        <v>697</v>
      </c>
      <c r="B228" s="280" t="s">
        <v>2464</v>
      </c>
      <c r="C228" s="281" t="s">
        <v>1836</v>
      </c>
      <c r="D228" s="282"/>
      <c r="E228" s="729"/>
      <c r="F228" s="729"/>
      <c r="G228" s="283">
        <v>10</v>
      </c>
      <c r="H228" s="2"/>
      <c r="I228" s="1105">
        <f t="shared" si="6"/>
        <v>0</v>
      </c>
      <c r="J228" s="423"/>
    </row>
    <row r="229" spans="1:10" s="97" customFormat="1" ht="25.5" x14ac:dyDescent="0.25">
      <c r="A229" s="892" t="s">
        <v>698</v>
      </c>
      <c r="B229" s="336" t="s">
        <v>2465</v>
      </c>
      <c r="C229" s="281"/>
      <c r="D229" s="282"/>
      <c r="E229" s="729"/>
      <c r="F229" s="729"/>
      <c r="G229" s="283">
        <v>5</v>
      </c>
      <c r="H229" s="2"/>
      <c r="I229" s="1105">
        <f t="shared" si="6"/>
        <v>0</v>
      </c>
      <c r="J229" s="423"/>
    </row>
    <row r="230" spans="1:10" s="97" customFormat="1" ht="25.5" x14ac:dyDescent="0.25">
      <c r="A230" s="892" t="s">
        <v>699</v>
      </c>
      <c r="B230" s="336" t="s">
        <v>2466</v>
      </c>
      <c r="C230" s="281"/>
      <c r="D230" s="282"/>
      <c r="E230" s="729"/>
      <c r="F230" s="729"/>
      <c r="G230" s="283">
        <v>3</v>
      </c>
      <c r="H230" s="2"/>
      <c r="I230" s="1105">
        <f t="shared" si="6"/>
        <v>0</v>
      </c>
      <c r="J230" s="423"/>
    </row>
    <row r="231" spans="1:10" s="97" customFormat="1" ht="25.5" x14ac:dyDescent="0.25">
      <c r="A231" s="892" t="s">
        <v>700</v>
      </c>
      <c r="B231" s="336" t="s">
        <v>2467</v>
      </c>
      <c r="C231" s="281"/>
      <c r="D231" s="282"/>
      <c r="E231" s="729"/>
      <c r="F231" s="729"/>
      <c r="G231" s="283">
        <v>2</v>
      </c>
      <c r="H231" s="2"/>
      <c r="I231" s="1105">
        <f t="shared" si="6"/>
        <v>0</v>
      </c>
      <c r="J231" s="423"/>
    </row>
    <row r="232" spans="1:10" s="97" customFormat="1" ht="12.75" x14ac:dyDescent="0.25">
      <c r="A232" s="892" t="s">
        <v>701</v>
      </c>
      <c r="B232" s="280" t="s">
        <v>2468</v>
      </c>
      <c r="C232" s="281"/>
      <c r="D232" s="282"/>
      <c r="E232" s="729"/>
      <c r="F232" s="729"/>
      <c r="G232" s="283">
        <v>1</v>
      </c>
      <c r="H232" s="2"/>
      <c r="I232" s="1105">
        <f t="shared" si="6"/>
        <v>0</v>
      </c>
      <c r="J232" s="423"/>
    </row>
    <row r="233" spans="1:10" s="97" customFormat="1" ht="12.75" x14ac:dyDescent="0.25">
      <c r="A233" s="892" t="s">
        <v>702</v>
      </c>
      <c r="B233" s="280" t="s">
        <v>2469</v>
      </c>
      <c r="C233" s="281"/>
      <c r="D233" s="282"/>
      <c r="E233" s="729"/>
      <c r="F233" s="729"/>
      <c r="G233" s="283">
        <v>1</v>
      </c>
      <c r="H233" s="2"/>
      <c r="I233" s="1105">
        <f t="shared" si="6"/>
        <v>0</v>
      </c>
      <c r="J233" s="423"/>
    </row>
    <row r="234" spans="1:10" s="97" customFormat="1" ht="12.75" x14ac:dyDescent="0.25">
      <c r="A234" s="892" t="s">
        <v>703</v>
      </c>
      <c r="B234" s="280" t="s">
        <v>2470</v>
      </c>
      <c r="C234" s="281"/>
      <c r="D234" s="282"/>
      <c r="E234" s="729"/>
      <c r="F234" s="729"/>
      <c r="G234" s="283">
        <v>1</v>
      </c>
      <c r="H234" s="2"/>
      <c r="I234" s="1105">
        <f t="shared" si="6"/>
        <v>0</v>
      </c>
      <c r="J234" s="423"/>
    </row>
    <row r="235" spans="1:10" s="97" customFormat="1" ht="12.75" x14ac:dyDescent="0.25">
      <c r="A235" s="892" t="s">
        <v>704</v>
      </c>
      <c r="B235" s="280" t="s">
        <v>2471</v>
      </c>
      <c r="C235" s="281"/>
      <c r="D235" s="282"/>
      <c r="E235" s="729"/>
      <c r="F235" s="729"/>
      <c r="G235" s="283">
        <v>1</v>
      </c>
      <c r="H235" s="2"/>
      <c r="I235" s="1105">
        <f t="shared" si="6"/>
        <v>0</v>
      </c>
      <c r="J235" s="423"/>
    </row>
    <row r="236" spans="1:10" s="97" customFormat="1" ht="12.75" x14ac:dyDescent="0.25">
      <c r="A236" s="892" t="s">
        <v>705</v>
      </c>
      <c r="B236" s="280" t="s">
        <v>2472</v>
      </c>
      <c r="C236" s="281"/>
      <c r="D236" s="282"/>
      <c r="E236" s="729"/>
      <c r="F236" s="729"/>
      <c r="G236" s="283">
        <v>1</v>
      </c>
      <c r="H236" s="2"/>
      <c r="I236" s="1105">
        <f t="shared" si="6"/>
        <v>0</v>
      </c>
      <c r="J236" s="423"/>
    </row>
    <row r="237" spans="1:10" s="97" customFormat="1" ht="12.75" x14ac:dyDescent="0.25">
      <c r="A237" s="892" t="s">
        <v>706</v>
      </c>
      <c r="B237" s="280" t="s">
        <v>2473</v>
      </c>
      <c r="C237" s="281"/>
      <c r="D237" s="282"/>
      <c r="E237" s="729"/>
      <c r="F237" s="729"/>
      <c r="G237" s="283">
        <v>1</v>
      </c>
      <c r="H237" s="2"/>
      <c r="I237" s="1105">
        <f t="shared" si="6"/>
        <v>0</v>
      </c>
      <c r="J237" s="423"/>
    </row>
    <row r="238" spans="1:10" s="97" customFormat="1" ht="12.75" x14ac:dyDescent="0.25">
      <c r="A238" s="892" t="s">
        <v>707</v>
      </c>
      <c r="B238" s="280" t="s">
        <v>2474</v>
      </c>
      <c r="C238" s="281"/>
      <c r="D238" s="282"/>
      <c r="E238" s="729"/>
      <c r="F238" s="729"/>
      <c r="G238" s="283">
        <v>150</v>
      </c>
      <c r="H238" s="2"/>
      <c r="I238" s="1105">
        <f t="shared" si="6"/>
        <v>0</v>
      </c>
      <c r="J238" s="423"/>
    </row>
    <row r="239" spans="1:10" s="97" customFormat="1" ht="12.75" x14ac:dyDescent="0.25">
      <c r="A239" s="892" t="s">
        <v>708</v>
      </c>
      <c r="B239" s="280" t="s">
        <v>2475</v>
      </c>
      <c r="C239" s="281"/>
      <c r="D239" s="282"/>
      <c r="E239" s="729"/>
      <c r="F239" s="729"/>
      <c r="G239" s="283">
        <v>150</v>
      </c>
      <c r="H239" s="2"/>
      <c r="I239" s="1105">
        <f t="shared" si="6"/>
        <v>0</v>
      </c>
      <c r="J239" s="423"/>
    </row>
    <row r="240" spans="1:10" s="97" customFormat="1" ht="12.75" x14ac:dyDescent="0.25">
      <c r="A240" s="892" t="s">
        <v>709</v>
      </c>
      <c r="B240" s="280" t="s">
        <v>2476</v>
      </c>
      <c r="C240" s="281"/>
      <c r="D240" s="282"/>
      <c r="E240" s="729"/>
      <c r="F240" s="729"/>
      <c r="G240" s="283">
        <v>10</v>
      </c>
      <c r="H240" s="2"/>
      <c r="I240" s="1105">
        <f t="shared" si="6"/>
        <v>0</v>
      </c>
      <c r="J240" s="423"/>
    </row>
    <row r="241" spans="1:11" s="97" customFormat="1" ht="12.75" x14ac:dyDescent="0.25">
      <c r="A241" s="892" t="s">
        <v>710</v>
      </c>
      <c r="B241" s="280" t="s">
        <v>2477</v>
      </c>
      <c r="C241" s="281"/>
      <c r="D241" s="282"/>
      <c r="E241" s="729"/>
      <c r="F241" s="729"/>
      <c r="G241" s="283">
        <v>10</v>
      </c>
      <c r="H241" s="2"/>
      <c r="I241" s="1105">
        <f t="shared" si="6"/>
        <v>0</v>
      </c>
      <c r="J241" s="423"/>
    </row>
    <row r="242" spans="1:11" s="97" customFormat="1" ht="12.75" x14ac:dyDescent="0.25">
      <c r="A242" s="892" t="s">
        <v>711</v>
      </c>
      <c r="B242" s="280" t="s">
        <v>2478</v>
      </c>
      <c r="C242" s="281"/>
      <c r="D242" s="282"/>
      <c r="E242" s="729"/>
      <c r="F242" s="729"/>
      <c r="G242" s="283">
        <v>10</v>
      </c>
      <c r="H242" s="2"/>
      <c r="I242" s="1105">
        <f t="shared" si="6"/>
        <v>0</v>
      </c>
      <c r="J242" s="423"/>
    </row>
    <row r="243" spans="1:11" s="97" customFormat="1" ht="12.75" x14ac:dyDescent="0.25">
      <c r="A243" s="892" t="s">
        <v>712</v>
      </c>
      <c r="B243" s="280" t="s">
        <v>2479</v>
      </c>
      <c r="C243" s="281"/>
      <c r="D243" s="282"/>
      <c r="E243" s="729"/>
      <c r="F243" s="729"/>
      <c r="G243" s="283">
        <v>10</v>
      </c>
      <c r="H243" s="2"/>
      <c r="I243" s="1105">
        <f t="shared" si="6"/>
        <v>0</v>
      </c>
      <c r="J243" s="423"/>
    </row>
    <row r="244" spans="1:11" s="97" customFormat="1" ht="12.75" x14ac:dyDescent="0.25">
      <c r="A244" s="892" t="s">
        <v>713</v>
      </c>
      <c r="B244" s="280" t="s">
        <v>2480</v>
      </c>
      <c r="C244" s="281"/>
      <c r="D244" s="282"/>
      <c r="E244" s="729"/>
      <c r="F244" s="729"/>
      <c r="G244" s="283">
        <v>10</v>
      </c>
      <c r="H244" s="2"/>
      <c r="I244" s="1105">
        <f t="shared" si="6"/>
        <v>0</v>
      </c>
      <c r="J244" s="423"/>
    </row>
    <row r="245" spans="1:11" s="97" customFormat="1" ht="12.75" x14ac:dyDescent="0.25">
      <c r="A245" s="892" t="s">
        <v>714</v>
      </c>
      <c r="B245" s="280" t="s">
        <v>2481</v>
      </c>
      <c r="C245" s="281"/>
      <c r="D245" s="282"/>
      <c r="E245" s="729"/>
      <c r="F245" s="729"/>
      <c r="G245" s="283">
        <v>10</v>
      </c>
      <c r="H245" s="2"/>
      <c r="I245" s="1105">
        <f t="shared" si="6"/>
        <v>0</v>
      </c>
      <c r="J245" s="423"/>
    </row>
    <row r="246" spans="1:11" s="97" customFormat="1" ht="12.75" x14ac:dyDescent="0.25">
      <c r="A246" s="892" t="s">
        <v>715</v>
      </c>
      <c r="B246" s="280" t="s">
        <v>2482</v>
      </c>
      <c r="C246" s="281"/>
      <c r="D246" s="282"/>
      <c r="E246" s="729"/>
      <c r="F246" s="729"/>
      <c r="G246" s="283">
        <v>10</v>
      </c>
      <c r="H246" s="2"/>
      <c r="I246" s="1105">
        <f t="shared" si="6"/>
        <v>0</v>
      </c>
      <c r="J246" s="423"/>
    </row>
    <row r="247" spans="1:11" s="97" customFormat="1" ht="12.75" x14ac:dyDescent="0.25">
      <c r="A247" s="892" t="s">
        <v>716</v>
      </c>
      <c r="B247" s="280" t="s">
        <v>2483</v>
      </c>
      <c r="C247" s="281"/>
      <c r="D247" s="282"/>
      <c r="E247" s="729"/>
      <c r="F247" s="729"/>
      <c r="G247" s="283">
        <v>15</v>
      </c>
      <c r="H247" s="2"/>
      <c r="I247" s="1105">
        <f t="shared" si="6"/>
        <v>0</v>
      </c>
      <c r="J247" s="423"/>
    </row>
    <row r="248" spans="1:11" s="97" customFormat="1" ht="12.75" x14ac:dyDescent="0.25">
      <c r="A248" s="892" t="s">
        <v>717</v>
      </c>
      <c r="B248" s="280" t="s">
        <v>2486</v>
      </c>
      <c r="C248" s="281" t="s">
        <v>2463</v>
      </c>
      <c r="D248" s="282" t="s">
        <v>2487</v>
      </c>
      <c r="E248" s="729"/>
      <c r="F248" s="729"/>
      <c r="G248" s="283">
        <v>5</v>
      </c>
      <c r="H248" s="2"/>
      <c r="I248" s="1105">
        <f t="shared" si="6"/>
        <v>0</v>
      </c>
      <c r="J248" s="423"/>
    </row>
    <row r="249" spans="1:11" s="97" customFormat="1" ht="12.75" x14ac:dyDescent="0.25">
      <c r="A249" s="892" t="s">
        <v>718</v>
      </c>
      <c r="B249" s="280" t="s">
        <v>2544</v>
      </c>
      <c r="C249" s="281"/>
      <c r="D249" s="282"/>
      <c r="E249" s="729"/>
      <c r="F249" s="729"/>
      <c r="G249" s="283">
        <v>4</v>
      </c>
      <c r="H249" s="2"/>
      <c r="I249" s="1105">
        <f t="shared" si="6"/>
        <v>0</v>
      </c>
      <c r="J249" s="423"/>
    </row>
    <row r="250" spans="1:11" s="97" customFormat="1" ht="25.5" x14ac:dyDescent="0.25">
      <c r="A250" s="892" t="s">
        <v>719</v>
      </c>
      <c r="B250" s="280" t="s">
        <v>2545</v>
      </c>
      <c r="C250" s="281"/>
      <c r="D250" s="282"/>
      <c r="E250" s="729"/>
      <c r="F250" s="729"/>
      <c r="G250" s="283">
        <v>2</v>
      </c>
      <c r="H250" s="2"/>
      <c r="I250" s="1105">
        <f t="shared" si="6"/>
        <v>0</v>
      </c>
      <c r="J250" s="423"/>
    </row>
    <row r="251" spans="1:11" s="97" customFormat="1" ht="12.75" x14ac:dyDescent="0.25">
      <c r="A251" s="892" t="s">
        <v>720</v>
      </c>
      <c r="B251" s="280" t="s">
        <v>2546</v>
      </c>
      <c r="C251" s="281"/>
      <c r="D251" s="282"/>
      <c r="E251" s="729"/>
      <c r="F251" s="729"/>
      <c r="G251" s="283">
        <v>2</v>
      </c>
      <c r="H251" s="2"/>
      <c r="I251" s="1105">
        <f t="shared" ref="I251:I256" si="7">G251*ROUND(H251, 2)</f>
        <v>0</v>
      </c>
      <c r="J251" s="423"/>
    </row>
    <row r="252" spans="1:11" s="97" customFormat="1" ht="25.5" x14ac:dyDescent="0.25">
      <c r="A252" s="892" t="s">
        <v>721</v>
      </c>
      <c r="B252" s="280" t="s">
        <v>2547</v>
      </c>
      <c r="C252" s="281"/>
      <c r="D252" s="282"/>
      <c r="E252" s="729"/>
      <c r="F252" s="729"/>
      <c r="G252" s="283">
        <v>2</v>
      </c>
      <c r="H252" s="2"/>
      <c r="I252" s="1105">
        <f t="shared" si="7"/>
        <v>0</v>
      </c>
      <c r="J252" s="423"/>
    </row>
    <row r="253" spans="1:11" s="97" customFormat="1" ht="12.75" x14ac:dyDescent="0.25">
      <c r="A253" s="892" t="s">
        <v>722</v>
      </c>
      <c r="B253" s="784" t="s">
        <v>2548</v>
      </c>
      <c r="C253" s="785"/>
      <c r="D253" s="785"/>
      <c r="E253" s="786"/>
      <c r="F253" s="786"/>
      <c r="G253" s="271">
        <v>2</v>
      </c>
      <c r="H253" s="2"/>
      <c r="I253" s="1104">
        <f t="shared" si="7"/>
        <v>0</v>
      </c>
      <c r="J253" s="423"/>
    </row>
    <row r="254" spans="1:11" s="97" customFormat="1" ht="12.75" x14ac:dyDescent="0.25">
      <c r="A254" s="862" t="s">
        <v>723</v>
      </c>
      <c r="B254" s="274" t="s">
        <v>2604</v>
      </c>
      <c r="C254" s="284"/>
      <c r="D254" s="285"/>
      <c r="E254" s="730"/>
      <c r="F254" s="730"/>
      <c r="G254" s="276">
        <v>1</v>
      </c>
      <c r="H254" s="2"/>
      <c r="I254" s="1113">
        <f t="shared" si="7"/>
        <v>0</v>
      </c>
      <c r="J254" s="423"/>
    </row>
    <row r="255" spans="1:11" s="97" customFormat="1" ht="12.75" x14ac:dyDescent="0.25">
      <c r="A255" s="862" t="s">
        <v>724</v>
      </c>
      <c r="B255" s="274" t="s">
        <v>4176</v>
      </c>
      <c r="C255" s="284" t="s">
        <v>4177</v>
      </c>
      <c r="D255" s="285" t="s">
        <v>4178</v>
      </c>
      <c r="E255" s="730"/>
      <c r="F255" s="730"/>
      <c r="G255" s="276">
        <v>1</v>
      </c>
      <c r="H255" s="2"/>
      <c r="I255" s="1113">
        <f t="shared" si="7"/>
        <v>0</v>
      </c>
      <c r="J255" s="782"/>
      <c r="K255" s="783"/>
    </row>
    <row r="256" spans="1:11" s="97" customFormat="1" ht="13.5" thickBot="1" x14ac:dyDescent="0.3">
      <c r="A256" s="892" t="s">
        <v>725</v>
      </c>
      <c r="B256" s="280" t="s">
        <v>4179</v>
      </c>
      <c r="C256" s="281" t="s">
        <v>4180</v>
      </c>
      <c r="D256" s="282" t="s">
        <v>4181</v>
      </c>
      <c r="E256" s="729"/>
      <c r="F256" s="729"/>
      <c r="G256" s="283">
        <v>1</v>
      </c>
      <c r="H256" s="61"/>
      <c r="I256" s="1113">
        <f t="shared" si="7"/>
        <v>0</v>
      </c>
      <c r="J256" s="782"/>
      <c r="K256" s="783"/>
    </row>
    <row r="257" spans="1:10" s="97" customFormat="1" ht="13.5" thickBot="1" x14ac:dyDescent="0.3">
      <c r="A257" s="835"/>
      <c r="B257" s="1872" t="s">
        <v>3656</v>
      </c>
      <c r="C257" s="1870"/>
      <c r="D257" s="1870"/>
      <c r="E257" s="1870"/>
      <c r="F257" s="1870"/>
      <c r="G257" s="1870"/>
      <c r="H257" s="1870"/>
      <c r="I257" s="1871"/>
      <c r="J257" s="423"/>
    </row>
    <row r="258" spans="1:10" s="97" customFormat="1" ht="12.75" x14ac:dyDescent="0.25">
      <c r="A258" s="861" t="s">
        <v>726</v>
      </c>
      <c r="B258" s="841" t="s">
        <v>3657</v>
      </c>
      <c r="C258" s="842"/>
      <c r="D258" s="842"/>
      <c r="E258" s="843"/>
      <c r="F258" s="843"/>
      <c r="G258" s="441">
        <v>8</v>
      </c>
      <c r="H258" s="826"/>
      <c r="I258" s="1162">
        <f>G258*ROUND(H258, 2)</f>
        <v>0</v>
      </c>
      <c r="J258" s="423"/>
    </row>
    <row r="259" spans="1:10" s="97" customFormat="1" ht="25.5" x14ac:dyDescent="0.25">
      <c r="A259" s="862" t="s">
        <v>727</v>
      </c>
      <c r="B259" s="304" t="s">
        <v>3658</v>
      </c>
      <c r="C259" s="285"/>
      <c r="D259" s="333"/>
      <c r="E259" s="633"/>
      <c r="F259" s="633"/>
      <c r="G259" s="276">
        <v>8</v>
      </c>
      <c r="H259" s="2"/>
      <c r="I259" s="1104">
        <f>G259*ROUND(H259, 2)</f>
        <v>0</v>
      </c>
      <c r="J259" s="423"/>
    </row>
    <row r="260" spans="1:10" s="97" customFormat="1" ht="12.75" x14ac:dyDescent="0.25">
      <c r="A260" s="892" t="s">
        <v>728</v>
      </c>
      <c r="B260" s="304" t="s">
        <v>3659</v>
      </c>
      <c r="C260" s="285"/>
      <c r="D260" s="333"/>
      <c r="E260" s="633"/>
      <c r="F260" s="633"/>
      <c r="G260" s="276">
        <v>8</v>
      </c>
      <c r="H260" s="2"/>
      <c r="I260" s="1105">
        <f>G260*ROUND(H260, 2)</f>
        <v>0</v>
      </c>
      <c r="J260" s="423"/>
    </row>
    <row r="261" spans="1:10" s="97" customFormat="1" ht="13.5" thickBot="1" x14ac:dyDescent="0.3">
      <c r="A261" s="867" t="s">
        <v>729</v>
      </c>
      <c r="B261" s="331" t="s">
        <v>3660</v>
      </c>
      <c r="C261" s="1164"/>
      <c r="D261" s="1165"/>
      <c r="E261" s="1166"/>
      <c r="F261" s="1166"/>
      <c r="G261" s="1127">
        <v>10</v>
      </c>
      <c r="H261" s="911"/>
      <c r="I261" s="1117">
        <f>G261*ROUND(H261, 2)</f>
        <v>0</v>
      </c>
      <c r="J261" s="423"/>
    </row>
    <row r="262" spans="1:10" s="97" customFormat="1" ht="13.5" thickBot="1" x14ac:dyDescent="0.3">
      <c r="A262" s="325"/>
      <c r="G262" s="325"/>
      <c r="H262" s="1098" t="s">
        <v>76</v>
      </c>
      <c r="I262" s="1099">
        <f>SUM(I8:I79,I81:I92,I94:I97,I99:I101,I103:I108,I110:I145,I147:I157,I159:I174,I176:I184,I186:I192,I194:I256,I258:I261)</f>
        <v>0</v>
      </c>
      <c r="J262" s="423"/>
    </row>
    <row r="263" spans="1:10" s="76" customFormat="1" x14ac:dyDescent="0.25">
      <c r="A263" s="77"/>
      <c r="G263" s="77"/>
      <c r="H263" s="77"/>
      <c r="I263" s="77"/>
    </row>
    <row r="264" spans="1:10" s="76" customFormat="1" ht="75" customHeight="1" x14ac:dyDescent="0.25">
      <c r="A264" s="1835" t="s">
        <v>1328</v>
      </c>
      <c r="B264" s="1836"/>
      <c r="C264" s="1836"/>
      <c r="D264" s="1836"/>
      <c r="E264" s="1836"/>
      <c r="F264" s="1836"/>
      <c r="G264" s="1836"/>
      <c r="H264" s="1836"/>
      <c r="I264" s="1836"/>
    </row>
    <row r="265" spans="1:10" x14ac:dyDescent="0.25">
      <c r="A265" s="64"/>
      <c r="B265" s="18"/>
    </row>
    <row r="266" spans="1:10" x14ac:dyDescent="0.25">
      <c r="A266" s="64"/>
      <c r="B266" s="18"/>
    </row>
  </sheetData>
  <sheetProtection algorithmName="SHA-512" hashValue="bcghgKjLxsF6WYRhRSll2MIyUsZNEp+uUjTGV9gw3MaI0AFeVEK+T0NGuKDRy5BHiWfHspH0BxgLii6jp43EHg==" saltValue="Bvs+UQIxSDnOBQHlReudfA==" spinCount="100000" sheet="1" objects="1" scenarios="1" sort="0" autoFilter="0" pivotTables="0"/>
  <mergeCells count="25">
    <mergeCell ref="A2:I2"/>
    <mergeCell ref="A3:I3"/>
    <mergeCell ref="A4:I4"/>
    <mergeCell ref="G1:I1"/>
    <mergeCell ref="A1:F1"/>
    <mergeCell ref="A5:A6"/>
    <mergeCell ref="B5:B6"/>
    <mergeCell ref="C5:D5"/>
    <mergeCell ref="E5:F5"/>
    <mergeCell ref="G5:G6"/>
    <mergeCell ref="H5:H6"/>
    <mergeCell ref="I5:I6"/>
    <mergeCell ref="B7:I7"/>
    <mergeCell ref="B80:I80"/>
    <mergeCell ref="B93:I93"/>
    <mergeCell ref="B98:I98"/>
    <mergeCell ref="A264:I264"/>
    <mergeCell ref="B193:I193"/>
    <mergeCell ref="B102:I102"/>
    <mergeCell ref="B109:I109"/>
    <mergeCell ref="B146:I146"/>
    <mergeCell ref="B158:I158"/>
    <mergeCell ref="B175:I175"/>
    <mergeCell ref="B185:I185"/>
    <mergeCell ref="B257:I257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7" fitToHeight="0" orientation="landscape" r:id="rId1"/>
  <headerFooter>
    <oddFooter>Strana &amp;P z &amp;N</oddFooter>
  </headerFooter>
  <drawing r:id="rId2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1">
    <tabColor rgb="FFFFFF00"/>
    <pageSetUpPr fitToPage="1"/>
  </sheetPr>
  <dimension ref="A1:J76"/>
  <sheetViews>
    <sheetView workbookViewId="0">
      <selection activeCell="A3" sqref="A3:I3"/>
    </sheetView>
  </sheetViews>
  <sheetFormatPr defaultColWidth="9.140625" defaultRowHeight="15" x14ac:dyDescent="0.25"/>
  <cols>
    <col min="1" max="1" width="5.7109375" style="1446" customWidth="1"/>
    <col min="2" max="2" width="42.7109375" style="17" customWidth="1"/>
    <col min="3" max="3" width="16.7109375" style="17" customWidth="1"/>
    <col min="4" max="4" width="24.7109375" style="17" customWidth="1"/>
    <col min="5" max="5" width="16.7109375" style="17" customWidth="1"/>
    <col min="6" max="6" width="24.7109375" style="17" customWidth="1"/>
    <col min="7" max="7" width="12.7109375" style="1446" customWidth="1"/>
    <col min="8" max="8" width="16.7109375" style="1446" customWidth="1"/>
    <col min="9" max="9" width="18.7109375" style="1446" customWidth="1"/>
    <col min="10" max="10" width="10.42578125" style="17" bestFit="1" customWidth="1"/>
    <col min="11" max="16384" width="9.140625" style="17"/>
  </cols>
  <sheetData>
    <row r="1" spans="1:10" ht="54" customHeight="1" x14ac:dyDescent="0.25">
      <c r="A1" s="1543"/>
      <c r="B1" s="1543"/>
      <c r="C1" s="1543"/>
      <c r="D1" s="1543"/>
      <c r="E1" s="1543"/>
      <c r="F1" s="1543"/>
      <c r="G1" s="1544" t="s">
        <v>3445</v>
      </c>
      <c r="H1" s="1544"/>
      <c r="I1" s="1544"/>
    </row>
    <row r="2" spans="1:10" ht="15.75" x14ac:dyDescent="0.25">
      <c r="A2" s="1540" t="s">
        <v>3035</v>
      </c>
      <c r="B2" s="1540"/>
      <c r="C2" s="1540"/>
      <c r="D2" s="1540"/>
      <c r="E2" s="1540"/>
      <c r="F2" s="1540"/>
      <c r="G2" s="1540"/>
      <c r="H2" s="1540"/>
      <c r="I2" s="1540"/>
    </row>
    <row r="3" spans="1:10" ht="15.75" x14ac:dyDescent="0.25">
      <c r="A3" s="1540" t="s">
        <v>2066</v>
      </c>
      <c r="B3" s="1540"/>
      <c r="C3" s="1540"/>
      <c r="D3" s="1540"/>
      <c r="E3" s="1540"/>
      <c r="F3" s="1540"/>
      <c r="G3" s="1540"/>
      <c r="H3" s="1540"/>
      <c r="I3" s="1540"/>
    </row>
    <row r="4" spans="1:10" ht="15.75" thickBot="1" x14ac:dyDescent="0.3">
      <c r="A4" s="1547"/>
      <c r="B4" s="1547"/>
      <c r="C4" s="1547"/>
      <c r="D4" s="1547"/>
      <c r="E4" s="1547"/>
      <c r="F4" s="1547"/>
      <c r="G4" s="1547"/>
      <c r="H4" s="1547"/>
      <c r="I4" s="1547"/>
    </row>
    <row r="5" spans="1:10" ht="30" customHeight="1" thickBot="1" x14ac:dyDescent="0.3">
      <c r="A5" s="1514" t="s">
        <v>486</v>
      </c>
      <c r="B5" s="1541" t="s">
        <v>0</v>
      </c>
      <c r="C5" s="1837" t="s">
        <v>1310</v>
      </c>
      <c r="D5" s="1838"/>
      <c r="E5" s="1837" t="s">
        <v>1311</v>
      </c>
      <c r="F5" s="1838"/>
      <c r="G5" s="1514" t="s">
        <v>1312</v>
      </c>
      <c r="H5" s="1514" t="s">
        <v>4413</v>
      </c>
      <c r="I5" s="1514" t="s">
        <v>4414</v>
      </c>
    </row>
    <row r="6" spans="1:10" ht="30" customHeight="1" thickBot="1" x14ac:dyDescent="0.3">
      <c r="A6" s="1542"/>
      <c r="B6" s="1542"/>
      <c r="C6" s="1445" t="s">
        <v>1313</v>
      </c>
      <c r="D6" s="1445" t="s">
        <v>1314</v>
      </c>
      <c r="E6" s="1445" t="s">
        <v>1313</v>
      </c>
      <c r="F6" s="1445" t="s">
        <v>1314</v>
      </c>
      <c r="G6" s="1515"/>
      <c r="H6" s="1515"/>
      <c r="I6" s="1515"/>
    </row>
    <row r="7" spans="1:10" s="97" customFormat="1" ht="12.75" x14ac:dyDescent="0.2">
      <c r="A7" s="1206" t="s">
        <v>487</v>
      </c>
      <c r="B7" s="1245" t="s">
        <v>3307</v>
      </c>
      <c r="C7" s="1246"/>
      <c r="D7" s="1247"/>
      <c r="E7" s="1248"/>
      <c r="F7" s="1248"/>
      <c r="G7" s="1207">
        <v>2</v>
      </c>
      <c r="H7" s="1208"/>
      <c r="I7" s="1209">
        <f t="shared" ref="I7:I70" si="0">G7*ROUND(H7, 2)</f>
        <v>0</v>
      </c>
      <c r="J7" s="423"/>
    </row>
    <row r="8" spans="1:10" s="97" customFormat="1" ht="12.75" x14ac:dyDescent="0.2">
      <c r="A8" s="1150" t="s">
        <v>488</v>
      </c>
      <c r="B8" s="722" t="s">
        <v>3308</v>
      </c>
      <c r="C8" s="75"/>
      <c r="D8" s="328"/>
      <c r="E8" s="627"/>
      <c r="F8" s="627"/>
      <c r="G8" s="266">
        <v>2</v>
      </c>
      <c r="H8" s="2"/>
      <c r="I8" s="1105">
        <f t="shared" si="0"/>
        <v>0</v>
      </c>
      <c r="J8" s="423"/>
    </row>
    <row r="9" spans="1:10" s="97" customFormat="1" ht="12.75" x14ac:dyDescent="0.2">
      <c r="A9" s="1150" t="s">
        <v>489</v>
      </c>
      <c r="B9" s="723" t="s">
        <v>3309</v>
      </c>
      <c r="C9" s="75"/>
      <c r="D9" s="328"/>
      <c r="E9" s="627"/>
      <c r="F9" s="627"/>
      <c r="G9" s="266">
        <v>2</v>
      </c>
      <c r="H9" s="2"/>
      <c r="I9" s="1105">
        <f t="shared" si="0"/>
        <v>0</v>
      </c>
      <c r="J9" s="423"/>
    </row>
    <row r="10" spans="1:10" s="97" customFormat="1" ht="12.75" x14ac:dyDescent="0.2">
      <c r="A10" s="1150" t="s">
        <v>490</v>
      </c>
      <c r="B10" s="723" t="s">
        <v>3310</v>
      </c>
      <c r="C10" s="75"/>
      <c r="D10" s="328"/>
      <c r="E10" s="627"/>
      <c r="F10" s="627"/>
      <c r="G10" s="266">
        <v>2</v>
      </c>
      <c r="H10" s="2"/>
      <c r="I10" s="1105">
        <f t="shared" si="0"/>
        <v>0</v>
      </c>
      <c r="J10" s="423"/>
    </row>
    <row r="11" spans="1:10" s="97" customFormat="1" ht="12.75" x14ac:dyDescent="0.2">
      <c r="A11" s="1150" t="s">
        <v>491</v>
      </c>
      <c r="B11" s="722" t="s">
        <v>3311</v>
      </c>
      <c r="C11" s="75"/>
      <c r="D11" s="328"/>
      <c r="E11" s="627"/>
      <c r="F11" s="627"/>
      <c r="G11" s="266">
        <v>2</v>
      </c>
      <c r="H11" s="2"/>
      <c r="I11" s="1105">
        <f t="shared" si="0"/>
        <v>0</v>
      </c>
      <c r="J11" s="423"/>
    </row>
    <row r="12" spans="1:10" s="97" customFormat="1" ht="12.75" x14ac:dyDescent="0.2">
      <c r="A12" s="1150" t="s">
        <v>492</v>
      </c>
      <c r="B12" s="722" t="s">
        <v>3312</v>
      </c>
      <c r="C12" s="75"/>
      <c r="D12" s="328"/>
      <c r="E12" s="627"/>
      <c r="F12" s="627"/>
      <c r="G12" s="266">
        <v>2</v>
      </c>
      <c r="H12" s="2"/>
      <c r="I12" s="1105">
        <f t="shared" si="0"/>
        <v>0</v>
      </c>
      <c r="J12" s="423"/>
    </row>
    <row r="13" spans="1:10" s="97" customFormat="1" ht="12.75" x14ac:dyDescent="0.2">
      <c r="A13" s="1150" t="s">
        <v>493</v>
      </c>
      <c r="B13" s="722" t="s">
        <v>3313</v>
      </c>
      <c r="C13" s="75"/>
      <c r="D13" s="328"/>
      <c r="E13" s="627"/>
      <c r="F13" s="627"/>
      <c r="G13" s="266">
        <v>2</v>
      </c>
      <c r="H13" s="2"/>
      <c r="I13" s="1105">
        <f t="shared" si="0"/>
        <v>0</v>
      </c>
      <c r="J13" s="423"/>
    </row>
    <row r="14" spans="1:10" s="97" customFormat="1" ht="12.75" x14ac:dyDescent="0.2">
      <c r="A14" s="1150" t="s">
        <v>494</v>
      </c>
      <c r="B14" s="722" t="s">
        <v>3314</v>
      </c>
      <c r="C14" s="75"/>
      <c r="D14" s="328"/>
      <c r="E14" s="627"/>
      <c r="F14" s="627"/>
      <c r="G14" s="266">
        <v>2</v>
      </c>
      <c r="H14" s="2"/>
      <c r="I14" s="1105">
        <f t="shared" si="0"/>
        <v>0</v>
      </c>
      <c r="J14" s="423"/>
    </row>
    <row r="15" spans="1:10" s="97" customFormat="1" ht="25.5" x14ac:dyDescent="0.2">
      <c r="A15" s="1150" t="s">
        <v>495</v>
      </c>
      <c r="B15" s="722" t="s">
        <v>3315</v>
      </c>
      <c r="C15" s="75"/>
      <c r="D15" s="328"/>
      <c r="E15" s="627"/>
      <c r="F15" s="627"/>
      <c r="G15" s="266">
        <v>2</v>
      </c>
      <c r="H15" s="2"/>
      <c r="I15" s="1105">
        <f t="shared" si="0"/>
        <v>0</v>
      </c>
      <c r="J15" s="423"/>
    </row>
    <row r="16" spans="1:10" s="97" customFormat="1" ht="25.5" x14ac:dyDescent="0.2">
      <c r="A16" s="1150" t="s">
        <v>496</v>
      </c>
      <c r="B16" s="722" t="s">
        <v>3316</v>
      </c>
      <c r="C16" s="75"/>
      <c r="D16" s="328"/>
      <c r="E16" s="627"/>
      <c r="F16" s="627"/>
      <c r="G16" s="266">
        <v>2</v>
      </c>
      <c r="H16" s="2"/>
      <c r="I16" s="1105">
        <f t="shared" si="0"/>
        <v>0</v>
      </c>
      <c r="J16" s="423"/>
    </row>
    <row r="17" spans="1:10" s="97" customFormat="1" ht="12.75" x14ac:dyDescent="0.2">
      <c r="A17" s="1150" t="s">
        <v>497</v>
      </c>
      <c r="B17" s="722" t="s">
        <v>3317</v>
      </c>
      <c r="C17" s="75"/>
      <c r="D17" s="328"/>
      <c r="E17" s="627"/>
      <c r="F17" s="627"/>
      <c r="G17" s="266">
        <v>2</v>
      </c>
      <c r="H17" s="2"/>
      <c r="I17" s="1105">
        <f t="shared" si="0"/>
        <v>0</v>
      </c>
      <c r="J17" s="423"/>
    </row>
    <row r="18" spans="1:10" s="97" customFormat="1" ht="12.75" x14ac:dyDescent="0.2">
      <c r="A18" s="1150" t="s">
        <v>498</v>
      </c>
      <c r="B18" s="722" t="s">
        <v>3318</v>
      </c>
      <c r="C18" s="75"/>
      <c r="D18" s="328"/>
      <c r="E18" s="627"/>
      <c r="F18" s="627"/>
      <c r="G18" s="266">
        <v>2</v>
      </c>
      <c r="H18" s="2"/>
      <c r="I18" s="1105">
        <f t="shared" si="0"/>
        <v>0</v>
      </c>
      <c r="J18" s="423"/>
    </row>
    <row r="19" spans="1:10" s="97" customFormat="1" ht="12.75" x14ac:dyDescent="0.2">
      <c r="A19" s="1150" t="s">
        <v>499</v>
      </c>
      <c r="B19" s="722" t="s">
        <v>3319</v>
      </c>
      <c r="C19" s="75"/>
      <c r="D19" s="328"/>
      <c r="E19" s="627"/>
      <c r="F19" s="627"/>
      <c r="G19" s="266">
        <v>2</v>
      </c>
      <c r="H19" s="2"/>
      <c r="I19" s="1105">
        <f t="shared" si="0"/>
        <v>0</v>
      </c>
      <c r="J19" s="423"/>
    </row>
    <row r="20" spans="1:10" s="97" customFormat="1" ht="12.75" x14ac:dyDescent="0.2">
      <c r="A20" s="1150" t="s">
        <v>500</v>
      </c>
      <c r="B20" s="722" t="s">
        <v>3320</v>
      </c>
      <c r="C20" s="75"/>
      <c r="D20" s="273"/>
      <c r="E20" s="593"/>
      <c r="F20" s="593"/>
      <c r="G20" s="266">
        <v>2</v>
      </c>
      <c r="H20" s="2"/>
      <c r="I20" s="1105">
        <f t="shared" si="0"/>
        <v>0</v>
      </c>
      <c r="J20" s="423"/>
    </row>
    <row r="21" spans="1:10" s="97" customFormat="1" ht="12.75" x14ac:dyDescent="0.2">
      <c r="A21" s="1150" t="s">
        <v>501</v>
      </c>
      <c r="B21" s="724" t="s">
        <v>3321</v>
      </c>
      <c r="C21" s="75"/>
      <c r="D21" s="273"/>
      <c r="E21" s="593"/>
      <c r="F21" s="593"/>
      <c r="G21" s="266">
        <v>2</v>
      </c>
      <c r="H21" s="2"/>
      <c r="I21" s="1105">
        <f t="shared" si="0"/>
        <v>0</v>
      </c>
      <c r="J21" s="423"/>
    </row>
    <row r="22" spans="1:10" s="97" customFormat="1" ht="12.75" x14ac:dyDescent="0.2">
      <c r="A22" s="1150" t="s">
        <v>502</v>
      </c>
      <c r="B22" s="725" t="s">
        <v>3322</v>
      </c>
      <c r="C22" s="75"/>
      <c r="D22" s="273"/>
      <c r="E22" s="593"/>
      <c r="F22" s="593"/>
      <c r="G22" s="266">
        <v>2</v>
      </c>
      <c r="H22" s="2"/>
      <c r="I22" s="1105">
        <f t="shared" si="0"/>
        <v>0</v>
      </c>
      <c r="J22" s="423"/>
    </row>
    <row r="23" spans="1:10" s="97" customFormat="1" ht="12.75" x14ac:dyDescent="0.2">
      <c r="A23" s="1150" t="s">
        <v>503</v>
      </c>
      <c r="B23" s="725" t="s">
        <v>3323</v>
      </c>
      <c r="C23" s="277"/>
      <c r="D23" s="328"/>
      <c r="E23" s="627"/>
      <c r="F23" s="627"/>
      <c r="G23" s="266">
        <v>2</v>
      </c>
      <c r="H23" s="2"/>
      <c r="I23" s="1105">
        <f t="shared" si="0"/>
        <v>0</v>
      </c>
      <c r="J23" s="423"/>
    </row>
    <row r="24" spans="1:10" s="97" customFormat="1" ht="12.75" x14ac:dyDescent="0.2">
      <c r="A24" s="1150" t="s">
        <v>504</v>
      </c>
      <c r="B24" s="726" t="s">
        <v>3324</v>
      </c>
      <c r="C24" s="277"/>
      <c r="D24" s="328"/>
      <c r="E24" s="627"/>
      <c r="F24" s="627"/>
      <c r="G24" s="266">
        <v>2</v>
      </c>
      <c r="H24" s="2"/>
      <c r="I24" s="1105">
        <f t="shared" si="0"/>
        <v>0</v>
      </c>
      <c r="J24" s="423"/>
    </row>
    <row r="25" spans="1:10" s="97" customFormat="1" ht="12.75" x14ac:dyDescent="0.2">
      <c r="A25" s="1150" t="s">
        <v>505</v>
      </c>
      <c r="B25" s="726" t="s">
        <v>3325</v>
      </c>
      <c r="C25" s="277"/>
      <c r="D25" s="328"/>
      <c r="E25" s="627"/>
      <c r="F25" s="627"/>
      <c r="G25" s="266">
        <v>2</v>
      </c>
      <c r="H25" s="2"/>
      <c r="I25" s="1105">
        <f t="shared" si="0"/>
        <v>0</v>
      </c>
      <c r="J25" s="423"/>
    </row>
    <row r="26" spans="1:10" s="97" customFormat="1" ht="12.75" x14ac:dyDescent="0.2">
      <c r="A26" s="1150" t="s">
        <v>506</v>
      </c>
      <c r="B26" s="726" t="s">
        <v>3326</v>
      </c>
      <c r="C26" s="277"/>
      <c r="D26" s="328"/>
      <c r="E26" s="627"/>
      <c r="F26" s="627"/>
      <c r="G26" s="266">
        <v>2</v>
      </c>
      <c r="H26" s="2"/>
      <c r="I26" s="1105">
        <f t="shared" si="0"/>
        <v>0</v>
      </c>
      <c r="J26" s="423"/>
    </row>
    <row r="27" spans="1:10" s="97" customFormat="1" ht="12.75" x14ac:dyDescent="0.2">
      <c r="A27" s="1150" t="s">
        <v>507</v>
      </c>
      <c r="B27" s="726" t="s">
        <v>3327</v>
      </c>
      <c r="C27" s="277"/>
      <c r="D27" s="328"/>
      <c r="E27" s="627"/>
      <c r="F27" s="627"/>
      <c r="G27" s="266">
        <v>2</v>
      </c>
      <c r="H27" s="2"/>
      <c r="I27" s="1105">
        <f t="shared" si="0"/>
        <v>0</v>
      </c>
      <c r="J27" s="423"/>
    </row>
    <row r="28" spans="1:10" s="97" customFormat="1" ht="12.75" x14ac:dyDescent="0.2">
      <c r="A28" s="1150" t="s">
        <v>508</v>
      </c>
      <c r="B28" s="726" t="s">
        <v>3328</v>
      </c>
      <c r="C28" s="272"/>
      <c r="D28" s="328"/>
      <c r="E28" s="627"/>
      <c r="F28" s="627"/>
      <c r="G28" s="266">
        <v>2</v>
      </c>
      <c r="H28" s="2"/>
      <c r="I28" s="1105">
        <f t="shared" si="0"/>
        <v>0</v>
      </c>
      <c r="J28" s="423"/>
    </row>
    <row r="29" spans="1:10" s="97" customFormat="1" ht="12.75" x14ac:dyDescent="0.2">
      <c r="A29" s="1150" t="s">
        <v>509</v>
      </c>
      <c r="B29" s="726" t="s">
        <v>3329</v>
      </c>
      <c r="C29" s="272"/>
      <c r="D29" s="328"/>
      <c r="E29" s="627"/>
      <c r="F29" s="627"/>
      <c r="G29" s="266">
        <v>2</v>
      </c>
      <c r="H29" s="2"/>
      <c r="I29" s="1105">
        <f t="shared" si="0"/>
        <v>0</v>
      </c>
      <c r="J29" s="423"/>
    </row>
    <row r="30" spans="1:10" s="97" customFormat="1" ht="12.75" x14ac:dyDescent="0.2">
      <c r="A30" s="1150" t="s">
        <v>510</v>
      </c>
      <c r="B30" s="726" t="s">
        <v>3330</v>
      </c>
      <c r="C30" s="272"/>
      <c r="D30" s="328"/>
      <c r="E30" s="627"/>
      <c r="F30" s="627"/>
      <c r="G30" s="266">
        <v>2</v>
      </c>
      <c r="H30" s="2"/>
      <c r="I30" s="1105">
        <f t="shared" si="0"/>
        <v>0</v>
      </c>
      <c r="J30" s="423"/>
    </row>
    <row r="31" spans="1:10" s="97" customFormat="1" ht="12.75" x14ac:dyDescent="0.2">
      <c r="A31" s="1150" t="s">
        <v>511</v>
      </c>
      <c r="B31" s="669" t="s">
        <v>3331</v>
      </c>
      <c r="C31" s="272"/>
      <c r="D31" s="328"/>
      <c r="E31" s="627"/>
      <c r="F31" s="627"/>
      <c r="G31" s="266">
        <v>2</v>
      </c>
      <c r="H31" s="2"/>
      <c r="I31" s="1105">
        <f t="shared" si="0"/>
        <v>0</v>
      </c>
      <c r="J31" s="423"/>
    </row>
    <row r="32" spans="1:10" s="97" customFormat="1" ht="12.75" x14ac:dyDescent="0.2">
      <c r="A32" s="1150" t="s">
        <v>512</v>
      </c>
      <c r="B32" s="669" t="s">
        <v>3332</v>
      </c>
      <c r="C32" s="272"/>
      <c r="D32" s="328"/>
      <c r="E32" s="627"/>
      <c r="F32" s="627"/>
      <c r="G32" s="266">
        <v>2</v>
      </c>
      <c r="H32" s="2"/>
      <c r="I32" s="1105">
        <f t="shared" si="0"/>
        <v>0</v>
      </c>
      <c r="J32" s="423"/>
    </row>
    <row r="33" spans="1:10" s="97" customFormat="1" ht="12.75" x14ac:dyDescent="0.2">
      <c r="A33" s="1150" t="s">
        <v>513</v>
      </c>
      <c r="B33" s="669" t="s">
        <v>3333</v>
      </c>
      <c r="C33" s="272"/>
      <c r="D33" s="328"/>
      <c r="E33" s="627"/>
      <c r="F33" s="627"/>
      <c r="G33" s="266">
        <v>2</v>
      </c>
      <c r="H33" s="2"/>
      <c r="I33" s="1105">
        <f t="shared" si="0"/>
        <v>0</v>
      </c>
      <c r="J33" s="423"/>
    </row>
    <row r="34" spans="1:10" s="97" customFormat="1" ht="12.75" x14ac:dyDescent="0.2">
      <c r="A34" s="1150" t="s">
        <v>514</v>
      </c>
      <c r="B34" s="669" t="s">
        <v>3334</v>
      </c>
      <c r="C34" s="272"/>
      <c r="D34" s="328"/>
      <c r="E34" s="627"/>
      <c r="F34" s="627"/>
      <c r="G34" s="266">
        <v>2</v>
      </c>
      <c r="H34" s="2"/>
      <c r="I34" s="1105">
        <f t="shared" si="0"/>
        <v>0</v>
      </c>
      <c r="J34" s="423"/>
    </row>
    <row r="35" spans="1:10" s="97" customFormat="1" ht="12.75" x14ac:dyDescent="0.2">
      <c r="A35" s="1150" t="s">
        <v>515</v>
      </c>
      <c r="B35" s="669" t="s">
        <v>3335</v>
      </c>
      <c r="C35" s="272"/>
      <c r="D35" s="328"/>
      <c r="E35" s="627"/>
      <c r="F35" s="627"/>
      <c r="G35" s="266">
        <v>2</v>
      </c>
      <c r="H35" s="2"/>
      <c r="I35" s="1105">
        <f t="shared" si="0"/>
        <v>0</v>
      </c>
      <c r="J35" s="423"/>
    </row>
    <row r="36" spans="1:10" s="97" customFormat="1" ht="12.75" x14ac:dyDescent="0.2">
      <c r="A36" s="1150" t="s">
        <v>516</v>
      </c>
      <c r="B36" s="669" t="s">
        <v>3336</v>
      </c>
      <c r="C36" s="9"/>
      <c r="D36" s="328"/>
      <c r="E36" s="627"/>
      <c r="F36" s="627"/>
      <c r="G36" s="266">
        <v>2</v>
      </c>
      <c r="H36" s="2"/>
      <c r="I36" s="1105">
        <f t="shared" si="0"/>
        <v>0</v>
      </c>
      <c r="J36" s="423"/>
    </row>
    <row r="37" spans="1:10" s="97" customFormat="1" ht="12.75" x14ac:dyDescent="0.2">
      <c r="A37" s="1150" t="s">
        <v>517</v>
      </c>
      <c r="B37" s="669" t="s">
        <v>3337</v>
      </c>
      <c r="C37" s="272"/>
      <c r="D37" s="328"/>
      <c r="E37" s="627"/>
      <c r="F37" s="627"/>
      <c r="G37" s="266">
        <v>2</v>
      </c>
      <c r="H37" s="2"/>
      <c r="I37" s="1105">
        <f t="shared" si="0"/>
        <v>0</v>
      </c>
      <c r="J37" s="423"/>
    </row>
    <row r="38" spans="1:10" s="97" customFormat="1" ht="12.75" x14ac:dyDescent="0.2">
      <c r="A38" s="1150" t="s">
        <v>518</v>
      </c>
      <c r="B38" s="669" t="s">
        <v>3338</v>
      </c>
      <c r="C38" s="272"/>
      <c r="D38" s="328"/>
      <c r="E38" s="627"/>
      <c r="F38" s="627"/>
      <c r="G38" s="266">
        <v>2</v>
      </c>
      <c r="H38" s="2"/>
      <c r="I38" s="1105">
        <f t="shared" si="0"/>
        <v>0</v>
      </c>
      <c r="J38" s="423"/>
    </row>
    <row r="39" spans="1:10" s="97" customFormat="1" ht="12.75" x14ac:dyDescent="0.2">
      <c r="A39" s="1150" t="s">
        <v>519</v>
      </c>
      <c r="B39" s="669" t="s">
        <v>3318</v>
      </c>
      <c r="C39" s="272"/>
      <c r="D39" s="328"/>
      <c r="E39" s="627"/>
      <c r="F39" s="627"/>
      <c r="G39" s="266">
        <v>2</v>
      </c>
      <c r="H39" s="2"/>
      <c r="I39" s="1105">
        <f t="shared" si="0"/>
        <v>0</v>
      </c>
      <c r="J39" s="423"/>
    </row>
    <row r="40" spans="1:10" s="97" customFormat="1" ht="12.75" x14ac:dyDescent="0.2">
      <c r="A40" s="1150" t="s">
        <v>520</v>
      </c>
      <c r="B40" s="668" t="s">
        <v>3339</v>
      </c>
      <c r="C40" s="272"/>
      <c r="D40" s="328"/>
      <c r="E40" s="627"/>
      <c r="F40" s="627"/>
      <c r="G40" s="266">
        <v>2</v>
      </c>
      <c r="H40" s="2"/>
      <c r="I40" s="1105">
        <f t="shared" si="0"/>
        <v>0</v>
      </c>
      <c r="J40" s="423"/>
    </row>
    <row r="41" spans="1:10" s="97" customFormat="1" ht="12.75" x14ac:dyDescent="0.2">
      <c r="A41" s="1150" t="s">
        <v>521</v>
      </c>
      <c r="B41" s="668" t="s">
        <v>3340</v>
      </c>
      <c r="C41" s="272"/>
      <c r="D41" s="328"/>
      <c r="E41" s="627"/>
      <c r="F41" s="627"/>
      <c r="G41" s="266">
        <v>2</v>
      </c>
      <c r="H41" s="2"/>
      <c r="I41" s="1105">
        <f t="shared" si="0"/>
        <v>0</v>
      </c>
      <c r="J41" s="423"/>
    </row>
    <row r="42" spans="1:10" s="97" customFormat="1" ht="12.75" x14ac:dyDescent="0.2">
      <c r="A42" s="1150" t="s">
        <v>522</v>
      </c>
      <c r="B42" s="668" t="s">
        <v>3341</v>
      </c>
      <c r="C42" s="272"/>
      <c r="D42" s="328"/>
      <c r="E42" s="627"/>
      <c r="F42" s="627"/>
      <c r="G42" s="266">
        <v>2</v>
      </c>
      <c r="H42" s="2"/>
      <c r="I42" s="1105">
        <f t="shared" si="0"/>
        <v>0</v>
      </c>
      <c r="J42" s="423"/>
    </row>
    <row r="43" spans="1:10" s="97" customFormat="1" ht="12.75" x14ac:dyDescent="0.2">
      <c r="A43" s="1150" t="s">
        <v>523</v>
      </c>
      <c r="B43" s="668" t="s">
        <v>3342</v>
      </c>
      <c r="C43" s="272"/>
      <c r="D43" s="328"/>
      <c r="E43" s="627"/>
      <c r="F43" s="627"/>
      <c r="G43" s="266">
        <v>2</v>
      </c>
      <c r="H43" s="2"/>
      <c r="I43" s="1105">
        <f t="shared" si="0"/>
        <v>0</v>
      </c>
      <c r="J43" s="423"/>
    </row>
    <row r="44" spans="1:10" s="97" customFormat="1" ht="12.75" x14ac:dyDescent="0.2">
      <c r="A44" s="1150" t="s">
        <v>524</v>
      </c>
      <c r="B44" s="668" t="s">
        <v>3343</v>
      </c>
      <c r="C44" s="272"/>
      <c r="D44" s="328"/>
      <c r="E44" s="627"/>
      <c r="F44" s="627"/>
      <c r="G44" s="266">
        <v>2</v>
      </c>
      <c r="H44" s="2"/>
      <c r="I44" s="1105">
        <f t="shared" si="0"/>
        <v>0</v>
      </c>
      <c r="J44" s="423"/>
    </row>
    <row r="45" spans="1:10" s="97" customFormat="1" ht="12.75" x14ac:dyDescent="0.2">
      <c r="A45" s="1150" t="s">
        <v>525</v>
      </c>
      <c r="B45" s="668" t="s">
        <v>3344</v>
      </c>
      <c r="C45" s="272"/>
      <c r="D45" s="328"/>
      <c r="E45" s="627"/>
      <c r="F45" s="627"/>
      <c r="G45" s="266">
        <v>2</v>
      </c>
      <c r="H45" s="2"/>
      <c r="I45" s="1105">
        <f t="shared" si="0"/>
        <v>0</v>
      </c>
      <c r="J45" s="423"/>
    </row>
    <row r="46" spans="1:10" s="97" customFormat="1" ht="12.75" x14ac:dyDescent="0.2">
      <c r="A46" s="1150" t="s">
        <v>526</v>
      </c>
      <c r="B46" s="668" t="s">
        <v>3345</v>
      </c>
      <c r="C46" s="272"/>
      <c r="D46" s="299"/>
      <c r="E46" s="629"/>
      <c r="F46" s="629"/>
      <c r="G46" s="266">
        <v>2</v>
      </c>
      <c r="H46" s="2"/>
      <c r="I46" s="1105">
        <f t="shared" si="0"/>
        <v>0</v>
      </c>
      <c r="J46" s="423"/>
    </row>
    <row r="47" spans="1:10" s="97" customFormat="1" ht="12.75" x14ac:dyDescent="0.2">
      <c r="A47" s="1150" t="s">
        <v>527</v>
      </c>
      <c r="B47" s="668" t="s">
        <v>3346</v>
      </c>
      <c r="C47" s="329"/>
      <c r="D47" s="330"/>
      <c r="E47" s="628"/>
      <c r="F47" s="628"/>
      <c r="G47" s="266">
        <v>2</v>
      </c>
      <c r="H47" s="2"/>
      <c r="I47" s="1105">
        <f t="shared" si="0"/>
        <v>0</v>
      </c>
      <c r="J47" s="423"/>
    </row>
    <row r="48" spans="1:10" s="97" customFormat="1" ht="12.75" x14ac:dyDescent="0.2">
      <c r="A48" s="1150" t="s">
        <v>528</v>
      </c>
      <c r="B48" s="668" t="s">
        <v>3347</v>
      </c>
      <c r="C48" s="329"/>
      <c r="D48" s="330"/>
      <c r="E48" s="628"/>
      <c r="F48" s="628"/>
      <c r="G48" s="266">
        <v>2</v>
      </c>
      <c r="H48" s="2"/>
      <c r="I48" s="1105">
        <f t="shared" si="0"/>
        <v>0</v>
      </c>
      <c r="J48" s="423"/>
    </row>
    <row r="49" spans="1:10" s="97" customFormat="1" ht="12.75" x14ac:dyDescent="0.2">
      <c r="A49" s="1150" t="s">
        <v>529</v>
      </c>
      <c r="B49" s="668" t="s">
        <v>3311</v>
      </c>
      <c r="C49" s="329"/>
      <c r="D49" s="330"/>
      <c r="E49" s="628"/>
      <c r="F49" s="628"/>
      <c r="G49" s="266">
        <v>2</v>
      </c>
      <c r="H49" s="2"/>
      <c r="I49" s="1105">
        <f t="shared" si="0"/>
        <v>0</v>
      </c>
      <c r="J49" s="423"/>
    </row>
    <row r="50" spans="1:10" s="97" customFormat="1" ht="12.75" x14ac:dyDescent="0.2">
      <c r="A50" s="1150" t="s">
        <v>530</v>
      </c>
      <c r="B50" s="668" t="s">
        <v>3312</v>
      </c>
      <c r="C50" s="329"/>
      <c r="D50" s="330"/>
      <c r="E50" s="628"/>
      <c r="F50" s="628"/>
      <c r="G50" s="266">
        <v>2</v>
      </c>
      <c r="H50" s="2"/>
      <c r="I50" s="1105">
        <f t="shared" si="0"/>
        <v>0</v>
      </c>
      <c r="J50" s="423"/>
    </row>
    <row r="51" spans="1:10" s="97" customFormat="1" ht="12.75" x14ac:dyDescent="0.2">
      <c r="A51" s="1150" t="s">
        <v>531</v>
      </c>
      <c r="B51" s="668" t="s">
        <v>3348</v>
      </c>
      <c r="C51" s="329"/>
      <c r="D51" s="330"/>
      <c r="E51" s="628"/>
      <c r="F51" s="628"/>
      <c r="G51" s="266">
        <v>2</v>
      </c>
      <c r="H51" s="2"/>
      <c r="I51" s="1105">
        <f t="shared" si="0"/>
        <v>0</v>
      </c>
      <c r="J51" s="423"/>
    </row>
    <row r="52" spans="1:10" s="97" customFormat="1" ht="12.75" x14ac:dyDescent="0.2">
      <c r="A52" s="1150" t="s">
        <v>532</v>
      </c>
      <c r="B52" s="668" t="s">
        <v>3349</v>
      </c>
      <c r="C52" s="329"/>
      <c r="D52" s="330"/>
      <c r="E52" s="628"/>
      <c r="F52" s="628"/>
      <c r="G52" s="266">
        <v>2</v>
      </c>
      <c r="H52" s="2"/>
      <c r="I52" s="1105">
        <f t="shared" si="0"/>
        <v>0</v>
      </c>
      <c r="J52" s="423"/>
    </row>
    <row r="53" spans="1:10" s="97" customFormat="1" ht="12.75" x14ac:dyDescent="0.2">
      <c r="A53" s="1150" t="s">
        <v>533</v>
      </c>
      <c r="B53" s="668" t="s">
        <v>3350</v>
      </c>
      <c r="C53" s="329"/>
      <c r="D53" s="330"/>
      <c r="E53" s="628"/>
      <c r="F53" s="628"/>
      <c r="G53" s="266">
        <v>2</v>
      </c>
      <c r="H53" s="2"/>
      <c r="I53" s="1105">
        <f t="shared" si="0"/>
        <v>0</v>
      </c>
      <c r="J53" s="423"/>
    </row>
    <row r="54" spans="1:10" s="97" customFormat="1" ht="12.75" x14ac:dyDescent="0.2">
      <c r="A54" s="1150" t="s">
        <v>534</v>
      </c>
      <c r="B54" s="668" t="s">
        <v>3351</v>
      </c>
      <c r="C54" s="329"/>
      <c r="D54" s="330"/>
      <c r="E54" s="628"/>
      <c r="F54" s="628"/>
      <c r="G54" s="266">
        <v>2</v>
      </c>
      <c r="H54" s="2"/>
      <c r="I54" s="1105">
        <f t="shared" si="0"/>
        <v>0</v>
      </c>
      <c r="J54" s="423"/>
    </row>
    <row r="55" spans="1:10" s="97" customFormat="1" ht="12.75" x14ac:dyDescent="0.2">
      <c r="A55" s="1150" t="s">
        <v>535</v>
      </c>
      <c r="B55" s="667" t="s">
        <v>3352</v>
      </c>
      <c r="C55" s="329"/>
      <c r="D55" s="330"/>
      <c r="E55" s="628"/>
      <c r="F55" s="628"/>
      <c r="G55" s="266">
        <v>2</v>
      </c>
      <c r="H55" s="2"/>
      <c r="I55" s="1105">
        <f t="shared" si="0"/>
        <v>0</v>
      </c>
      <c r="J55" s="423"/>
    </row>
    <row r="56" spans="1:10" s="97" customFormat="1" ht="25.5" x14ac:dyDescent="0.25">
      <c r="A56" s="1150" t="s">
        <v>536</v>
      </c>
      <c r="B56" s="670" t="s">
        <v>3204</v>
      </c>
      <c r="C56" s="329"/>
      <c r="D56" s="330"/>
      <c r="E56" s="628"/>
      <c r="F56" s="628"/>
      <c r="G56" s="266">
        <v>2</v>
      </c>
      <c r="H56" s="2"/>
      <c r="I56" s="1105">
        <f t="shared" si="0"/>
        <v>0</v>
      </c>
      <c r="J56" s="423"/>
    </row>
    <row r="57" spans="1:10" s="97" customFormat="1" ht="12.75" x14ac:dyDescent="0.2">
      <c r="A57" s="1150" t="s">
        <v>537</v>
      </c>
      <c r="B57" s="671" t="s">
        <v>3206</v>
      </c>
      <c r="C57" s="329"/>
      <c r="D57" s="330"/>
      <c r="E57" s="628"/>
      <c r="F57" s="628"/>
      <c r="G57" s="266">
        <v>2</v>
      </c>
      <c r="H57" s="2"/>
      <c r="I57" s="1105">
        <f t="shared" si="0"/>
        <v>0</v>
      </c>
      <c r="J57" s="423"/>
    </row>
    <row r="58" spans="1:10" s="97" customFormat="1" ht="12.75" x14ac:dyDescent="0.2">
      <c r="A58" s="1150" t="s">
        <v>538</v>
      </c>
      <c r="B58" s="671" t="s">
        <v>3353</v>
      </c>
      <c r="C58" s="329"/>
      <c r="D58" s="330"/>
      <c r="E58" s="628"/>
      <c r="F58" s="628"/>
      <c r="G58" s="266">
        <v>2</v>
      </c>
      <c r="H58" s="2"/>
      <c r="I58" s="1105">
        <f t="shared" si="0"/>
        <v>0</v>
      </c>
      <c r="J58" s="423"/>
    </row>
    <row r="59" spans="1:10" s="97" customFormat="1" ht="12.75" x14ac:dyDescent="0.25">
      <c r="A59" s="1150" t="s">
        <v>539</v>
      </c>
      <c r="B59" s="672" t="s">
        <v>3209</v>
      </c>
      <c r="C59" s="329"/>
      <c r="D59" s="330"/>
      <c r="E59" s="628"/>
      <c r="F59" s="628"/>
      <c r="G59" s="266">
        <v>2</v>
      </c>
      <c r="H59" s="2"/>
      <c r="I59" s="1105">
        <f t="shared" si="0"/>
        <v>0</v>
      </c>
      <c r="J59" s="423"/>
    </row>
    <row r="60" spans="1:10" s="97" customFormat="1" ht="12.75" x14ac:dyDescent="0.2">
      <c r="A60" s="1150" t="s">
        <v>540</v>
      </c>
      <c r="B60" s="673" t="s">
        <v>3211</v>
      </c>
      <c r="C60" s="329"/>
      <c r="D60" s="330"/>
      <c r="E60" s="628"/>
      <c r="F60" s="628"/>
      <c r="G60" s="266">
        <v>2</v>
      </c>
      <c r="H60" s="2"/>
      <c r="I60" s="1105">
        <f t="shared" si="0"/>
        <v>0</v>
      </c>
      <c r="J60" s="423"/>
    </row>
    <row r="61" spans="1:10" s="97" customFormat="1" ht="12.75" x14ac:dyDescent="0.25">
      <c r="A61" s="1150" t="s">
        <v>541</v>
      </c>
      <c r="B61" s="672" t="s">
        <v>3212</v>
      </c>
      <c r="C61" s="329"/>
      <c r="D61" s="330"/>
      <c r="E61" s="628"/>
      <c r="F61" s="628"/>
      <c r="G61" s="266">
        <v>2</v>
      </c>
      <c r="H61" s="2"/>
      <c r="I61" s="1105">
        <f t="shared" si="0"/>
        <v>0</v>
      </c>
      <c r="J61" s="423"/>
    </row>
    <row r="62" spans="1:10" s="97" customFormat="1" ht="12.75" x14ac:dyDescent="0.2">
      <c r="A62" s="1150" t="s">
        <v>542</v>
      </c>
      <c r="B62" s="671" t="s">
        <v>3214</v>
      </c>
      <c r="C62" s="329"/>
      <c r="D62" s="330"/>
      <c r="E62" s="628"/>
      <c r="F62" s="628"/>
      <c r="G62" s="266">
        <v>2</v>
      </c>
      <c r="H62" s="2"/>
      <c r="I62" s="1105">
        <f t="shared" si="0"/>
        <v>0</v>
      </c>
      <c r="J62" s="423"/>
    </row>
    <row r="63" spans="1:10" s="97" customFormat="1" ht="12.75" x14ac:dyDescent="0.2">
      <c r="A63" s="1150" t="s">
        <v>543</v>
      </c>
      <c r="B63" s="673" t="s">
        <v>3216</v>
      </c>
      <c r="C63" s="329"/>
      <c r="D63" s="330"/>
      <c r="E63" s="628"/>
      <c r="F63" s="628"/>
      <c r="G63" s="266">
        <v>2</v>
      </c>
      <c r="H63" s="2"/>
      <c r="I63" s="1105">
        <f t="shared" si="0"/>
        <v>0</v>
      </c>
      <c r="J63" s="423"/>
    </row>
    <row r="64" spans="1:10" s="97" customFormat="1" ht="12.75" x14ac:dyDescent="0.2">
      <c r="A64" s="1150" t="s">
        <v>544</v>
      </c>
      <c r="B64" s="671" t="s">
        <v>3218</v>
      </c>
      <c r="C64" s="329"/>
      <c r="D64" s="330"/>
      <c r="E64" s="628"/>
      <c r="F64" s="628"/>
      <c r="G64" s="266">
        <v>2</v>
      </c>
      <c r="H64" s="2"/>
      <c r="I64" s="1105">
        <f t="shared" si="0"/>
        <v>0</v>
      </c>
      <c r="J64" s="423"/>
    </row>
    <row r="65" spans="1:10" s="97" customFormat="1" ht="12.75" x14ac:dyDescent="0.2">
      <c r="A65" s="1150" t="s">
        <v>545</v>
      </c>
      <c r="B65" s="671" t="s">
        <v>3220</v>
      </c>
      <c r="C65" s="329"/>
      <c r="D65" s="330"/>
      <c r="E65" s="628"/>
      <c r="F65" s="628"/>
      <c r="G65" s="266">
        <v>2</v>
      </c>
      <c r="H65" s="2"/>
      <c r="I65" s="1105">
        <f t="shared" si="0"/>
        <v>0</v>
      </c>
      <c r="J65" s="423"/>
    </row>
    <row r="66" spans="1:10" s="97" customFormat="1" ht="12.75" x14ac:dyDescent="0.2">
      <c r="A66" s="1150" t="s">
        <v>546</v>
      </c>
      <c r="B66" s="671" t="s">
        <v>3222</v>
      </c>
      <c r="C66" s="272"/>
      <c r="D66" s="330"/>
      <c r="E66" s="628"/>
      <c r="F66" s="628"/>
      <c r="G66" s="266">
        <v>2</v>
      </c>
      <c r="H66" s="2"/>
      <c r="I66" s="1105">
        <f t="shared" si="0"/>
        <v>0</v>
      </c>
      <c r="J66" s="423"/>
    </row>
    <row r="67" spans="1:10" s="97" customFormat="1" ht="12.75" x14ac:dyDescent="0.2">
      <c r="A67" s="1150" t="s">
        <v>547</v>
      </c>
      <c r="B67" s="671" t="s">
        <v>3354</v>
      </c>
      <c r="C67" s="272"/>
      <c r="D67" s="330"/>
      <c r="E67" s="628"/>
      <c r="F67" s="628"/>
      <c r="G67" s="266">
        <v>2</v>
      </c>
      <c r="H67" s="2"/>
      <c r="I67" s="1105">
        <f t="shared" si="0"/>
        <v>0</v>
      </c>
      <c r="J67" s="423"/>
    </row>
    <row r="68" spans="1:10" s="97" customFormat="1" ht="12.75" x14ac:dyDescent="0.2">
      <c r="A68" s="1150" t="s">
        <v>548</v>
      </c>
      <c r="B68" s="671" t="s">
        <v>3355</v>
      </c>
      <c r="C68" s="272"/>
      <c r="D68" s="330"/>
      <c r="E68" s="628"/>
      <c r="F68" s="628"/>
      <c r="G68" s="266">
        <v>2</v>
      </c>
      <c r="H68" s="2"/>
      <c r="I68" s="1105">
        <f t="shared" si="0"/>
        <v>0</v>
      </c>
      <c r="J68" s="423"/>
    </row>
    <row r="69" spans="1:10" s="97" customFormat="1" ht="12.75" x14ac:dyDescent="0.2">
      <c r="A69" s="1150" t="s">
        <v>549</v>
      </c>
      <c r="B69" s="673" t="s">
        <v>3226</v>
      </c>
      <c r="C69" s="272"/>
      <c r="D69" s="330"/>
      <c r="E69" s="628"/>
      <c r="F69" s="628"/>
      <c r="G69" s="266">
        <v>2</v>
      </c>
      <c r="H69" s="2"/>
      <c r="I69" s="1105">
        <f t="shared" si="0"/>
        <v>0</v>
      </c>
      <c r="J69" s="423"/>
    </row>
    <row r="70" spans="1:10" s="97" customFormat="1" ht="12.75" x14ac:dyDescent="0.25">
      <c r="A70" s="1150" t="s">
        <v>550</v>
      </c>
      <c r="B70" s="674" t="s">
        <v>3227</v>
      </c>
      <c r="C70" s="272"/>
      <c r="D70" s="330"/>
      <c r="E70" s="628"/>
      <c r="F70" s="628"/>
      <c r="G70" s="266">
        <v>2</v>
      </c>
      <c r="H70" s="2"/>
      <c r="I70" s="1105">
        <f t="shared" si="0"/>
        <v>0</v>
      </c>
      <c r="J70" s="423"/>
    </row>
    <row r="71" spans="1:10" s="97" customFormat="1" ht="13.5" thickBot="1" x14ac:dyDescent="0.3">
      <c r="A71" s="867" t="s">
        <v>551</v>
      </c>
      <c r="B71" s="485" t="s">
        <v>3356</v>
      </c>
      <c r="C71" s="1164"/>
      <c r="D71" s="1165"/>
      <c r="E71" s="1166"/>
      <c r="F71" s="1166"/>
      <c r="G71" s="1127">
        <v>2</v>
      </c>
      <c r="H71" s="911"/>
      <c r="I71" s="1117">
        <f>G71*ROUND(H71, 2)</f>
        <v>0</v>
      </c>
      <c r="J71" s="423"/>
    </row>
    <row r="72" spans="1:10" s="97" customFormat="1" ht="13.5" thickBot="1" x14ac:dyDescent="0.3">
      <c r="A72" s="325"/>
      <c r="G72" s="325"/>
      <c r="H72" s="807" t="s">
        <v>76</v>
      </c>
      <c r="I72" s="808">
        <f>SUM(I7:I71)</f>
        <v>0</v>
      </c>
      <c r="J72" s="423"/>
    </row>
    <row r="73" spans="1:10" s="76" customFormat="1" x14ac:dyDescent="0.25">
      <c r="A73" s="77"/>
      <c r="G73" s="77"/>
      <c r="H73" s="77"/>
      <c r="I73" s="77"/>
    </row>
    <row r="74" spans="1:10" s="76" customFormat="1" ht="75" customHeight="1" x14ac:dyDescent="0.25">
      <c r="A74" s="1835" t="s">
        <v>1328</v>
      </c>
      <c r="B74" s="1836"/>
      <c r="C74" s="1836"/>
      <c r="D74" s="1836"/>
      <c r="E74" s="1836"/>
      <c r="F74" s="1836"/>
      <c r="G74" s="1836"/>
      <c r="H74" s="1836"/>
      <c r="I74" s="1836"/>
    </row>
    <row r="75" spans="1:10" x14ac:dyDescent="0.25">
      <c r="A75" s="64"/>
      <c r="B75" s="18"/>
    </row>
    <row r="76" spans="1:10" x14ac:dyDescent="0.25">
      <c r="A76" s="64"/>
      <c r="B76" s="18"/>
    </row>
  </sheetData>
  <sheetProtection algorithmName="SHA-512" hashValue="yBYDagWhtJExJojzeGv+T5RK0Wpe8QHp88gj8v+fXL98rqDPJTfbM+Thh5cRjT4QCOskXY+2We847LnFO9Sgww==" saltValue="Kkyq+LImD0LKL79FDfh5UQ==" spinCount="100000" sheet="1" objects="1" scenarios="1" sort="0" autoFilter="0" pivotTables="0"/>
  <mergeCells count="13">
    <mergeCell ref="A74:I74"/>
    <mergeCell ref="H5:H6"/>
    <mergeCell ref="I5:I6"/>
    <mergeCell ref="A1:F1"/>
    <mergeCell ref="G1:I1"/>
    <mergeCell ref="A2:I2"/>
    <mergeCell ref="A3:I3"/>
    <mergeCell ref="A4:I4"/>
    <mergeCell ref="A5:A6"/>
    <mergeCell ref="B5:B6"/>
    <mergeCell ref="C5:D5"/>
    <mergeCell ref="E5:F5"/>
    <mergeCell ref="G5:G6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7" fitToHeight="0" orientation="landscape" horizontalDpi="4294967295" verticalDpi="4294967295" r:id="rId1"/>
  <headerFooter>
    <oddFooter>Strana &amp;P z &amp;N</oddFooter>
  </headerFooter>
  <drawing r:id="rId2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2">
    <tabColor theme="2" tint="-0.499984740745262"/>
    <pageSetUpPr fitToPage="1"/>
  </sheetPr>
  <dimension ref="A1:O43"/>
  <sheetViews>
    <sheetView zoomScale="85" zoomScaleNormal="85" workbookViewId="0">
      <selection activeCell="A3" sqref="A3"/>
    </sheetView>
  </sheetViews>
  <sheetFormatPr defaultColWidth="9.140625" defaultRowHeight="15" outlineLevelRow="1" x14ac:dyDescent="0.25"/>
  <cols>
    <col min="1" max="1" width="6.7109375" style="17" customWidth="1"/>
    <col min="2" max="2" width="70.85546875" style="17" customWidth="1"/>
    <col min="3" max="3" width="24.7109375" style="17" customWidth="1"/>
    <col min="4" max="4" width="9.140625" style="17"/>
    <col min="5" max="7" width="10.85546875" style="17" bestFit="1" customWidth="1"/>
    <col min="8" max="8" width="9.42578125" style="17" bestFit="1" customWidth="1"/>
    <col min="9" max="9" width="10.85546875" style="17" bestFit="1" customWidth="1"/>
    <col min="10" max="16384" width="9.140625" style="17"/>
  </cols>
  <sheetData>
    <row r="1" spans="1:15" ht="54" customHeight="1" x14ac:dyDescent="0.25"/>
    <row r="2" spans="1:15" ht="15.75" x14ac:dyDescent="0.25">
      <c r="A2" s="1540" t="s">
        <v>3039</v>
      </c>
      <c r="B2" s="1540"/>
      <c r="C2" s="1540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5" ht="15" customHeight="1" x14ac:dyDescent="0.25"/>
    <row r="4" spans="1:15" ht="15.75" customHeight="1" x14ac:dyDescent="0.25">
      <c r="A4" s="424" t="s">
        <v>2724</v>
      </c>
      <c r="B4" s="424"/>
    </row>
    <row r="5" spans="1:15" ht="15" customHeight="1" thickBot="1" x14ac:dyDescent="0.3"/>
    <row r="6" spans="1:15" ht="15" customHeight="1" thickTop="1" thickBot="1" x14ac:dyDescent="0.3">
      <c r="A6" s="83"/>
      <c r="B6" s="83"/>
      <c r="C6" s="83"/>
    </row>
    <row r="7" spans="1:15" s="76" customFormat="1" ht="30" customHeight="1" thickBot="1" x14ac:dyDescent="0.3">
      <c r="C7" s="978" t="s">
        <v>3637</v>
      </c>
    </row>
    <row r="8" spans="1:15" s="76" customFormat="1" ht="39.950000000000003" customHeight="1" thickBot="1" x14ac:dyDescent="0.3">
      <c r="A8" s="1176"/>
      <c r="B8" s="1482" t="s">
        <v>16</v>
      </c>
      <c r="C8" s="634">
        <f>SUM(C9:C28)</f>
        <v>0</v>
      </c>
    </row>
    <row r="9" spans="1:15" s="76" customFormat="1" ht="15" customHeight="1" outlineLevel="1" x14ac:dyDescent="0.25">
      <c r="A9" s="1185" t="s">
        <v>2683</v>
      </c>
      <c r="B9" s="1167" t="s">
        <v>2062</v>
      </c>
      <c r="C9" s="1186">
        <f>'Príloha č.7.1 - PS 271-64.111'!I14</f>
        <v>0</v>
      </c>
    </row>
    <row r="10" spans="1:15" s="76" customFormat="1" ht="15" customHeight="1" outlineLevel="1" x14ac:dyDescent="0.25">
      <c r="A10" s="1168" t="s">
        <v>2684</v>
      </c>
      <c r="B10" s="442" t="s">
        <v>2063</v>
      </c>
      <c r="C10" s="1169">
        <f>'Príloha č.7.2 - PS 271-64.112'!I107</f>
        <v>0</v>
      </c>
    </row>
    <row r="11" spans="1:15" s="76" customFormat="1" ht="15" customHeight="1" outlineLevel="1" x14ac:dyDescent="0.25">
      <c r="A11" s="1168" t="s">
        <v>2685</v>
      </c>
      <c r="B11" s="442" t="s">
        <v>459</v>
      </c>
      <c r="C11" s="1169">
        <f>'Príloha č.7.3 - PS 271-64.114'!I69</f>
        <v>0</v>
      </c>
    </row>
    <row r="12" spans="1:15" s="76" customFormat="1" ht="15" customHeight="1" outlineLevel="1" x14ac:dyDescent="0.25">
      <c r="A12" s="1168" t="s">
        <v>2686</v>
      </c>
      <c r="B12" s="442" t="s">
        <v>460</v>
      </c>
      <c r="C12" s="1169">
        <f>'Príloha č.7.4 - PS 271-65.111'!I62</f>
        <v>0</v>
      </c>
    </row>
    <row r="13" spans="1:15" s="76" customFormat="1" ht="15" customHeight="1" outlineLevel="1" x14ac:dyDescent="0.25">
      <c r="A13" s="1168" t="s">
        <v>2687</v>
      </c>
      <c r="B13" s="442" t="s">
        <v>461</v>
      </c>
      <c r="C13" s="1169">
        <f>'Príloha č.7.5 - PS 271-65.112'!I54</f>
        <v>0</v>
      </c>
    </row>
    <row r="14" spans="1:15" s="76" customFormat="1" ht="15" customHeight="1" outlineLevel="1" x14ac:dyDescent="0.25">
      <c r="A14" s="1168" t="s">
        <v>2688</v>
      </c>
      <c r="B14" s="442" t="s">
        <v>462</v>
      </c>
      <c r="C14" s="1169">
        <f>'Príloha č.7.6 - PS 271-65.113'!I41</f>
        <v>0</v>
      </c>
    </row>
    <row r="15" spans="1:15" s="76" customFormat="1" ht="15" customHeight="1" outlineLevel="1" x14ac:dyDescent="0.25">
      <c r="A15" s="1168" t="s">
        <v>2689</v>
      </c>
      <c r="B15" s="442" t="s">
        <v>463</v>
      </c>
      <c r="C15" s="1169">
        <f>'Príloha č.7.7 - PS 271-65.114'!I12</f>
        <v>0</v>
      </c>
    </row>
    <row r="16" spans="1:15" s="76" customFormat="1" ht="15" customHeight="1" outlineLevel="1" x14ac:dyDescent="0.25">
      <c r="A16" s="1168" t="s">
        <v>2690</v>
      </c>
      <c r="B16" s="443" t="s">
        <v>464</v>
      </c>
      <c r="C16" s="1170">
        <f>'Príloha č.7.8 - PS 271-65.115'!I9</f>
        <v>0</v>
      </c>
    </row>
    <row r="17" spans="1:9" s="76" customFormat="1" ht="15" customHeight="1" outlineLevel="1" x14ac:dyDescent="0.25">
      <c r="A17" s="1168" t="s">
        <v>2691</v>
      </c>
      <c r="B17" s="442" t="s">
        <v>465</v>
      </c>
      <c r="C17" s="1169">
        <f>'Príloha č.7.9 - PS 271-65.116'!I15</f>
        <v>0</v>
      </c>
    </row>
    <row r="18" spans="1:9" s="76" customFormat="1" ht="15" customHeight="1" outlineLevel="1" x14ac:dyDescent="0.25">
      <c r="A18" s="1168" t="s">
        <v>2692</v>
      </c>
      <c r="B18" s="442" t="s">
        <v>466</v>
      </c>
      <c r="C18" s="1169">
        <f>'Príloha č.7.10 - PS 271-65.117'!I15</f>
        <v>0</v>
      </c>
    </row>
    <row r="19" spans="1:9" s="76" customFormat="1" ht="15" customHeight="1" outlineLevel="1" x14ac:dyDescent="0.25">
      <c r="A19" s="1168" t="s">
        <v>2693</v>
      </c>
      <c r="B19" s="442" t="s">
        <v>467</v>
      </c>
      <c r="C19" s="1169">
        <f>'Príloha č.7.11 - PS 271-66.111'!I70</f>
        <v>0</v>
      </c>
    </row>
    <row r="20" spans="1:9" s="76" customFormat="1" ht="15" customHeight="1" outlineLevel="1" x14ac:dyDescent="0.25">
      <c r="A20" s="1168" t="s">
        <v>2694</v>
      </c>
      <c r="B20" s="442" t="s">
        <v>468</v>
      </c>
      <c r="C20" s="1169">
        <f>'Príloha č.7.12 - PS 271-66.112'!I13</f>
        <v>0</v>
      </c>
    </row>
    <row r="21" spans="1:9" s="76" customFormat="1" ht="15" customHeight="1" outlineLevel="1" x14ac:dyDescent="0.25">
      <c r="A21" s="1168" t="s">
        <v>2695</v>
      </c>
      <c r="B21" s="442" t="s">
        <v>2064</v>
      </c>
      <c r="C21" s="1169">
        <f>'Príloha č.7.13 - PS 271-66.113'!I9</f>
        <v>0</v>
      </c>
    </row>
    <row r="22" spans="1:9" s="76" customFormat="1" ht="15" customHeight="1" outlineLevel="1" x14ac:dyDescent="0.25">
      <c r="A22" s="1168" t="s">
        <v>2696</v>
      </c>
      <c r="B22" s="442" t="s">
        <v>469</v>
      </c>
      <c r="C22" s="1169">
        <f>'Príloha č.7.14 - PS 271-66.114'!I45</f>
        <v>0</v>
      </c>
      <c r="G22" s="412"/>
      <c r="H22" s="412"/>
      <c r="I22" s="412"/>
    </row>
    <row r="23" spans="1:9" s="76" customFormat="1" ht="15" customHeight="1" outlineLevel="1" x14ac:dyDescent="0.25">
      <c r="A23" s="1168" t="s">
        <v>2697</v>
      </c>
      <c r="B23" s="442" t="s">
        <v>470</v>
      </c>
      <c r="C23" s="1169">
        <f>'Príloha č.7.15 - PS 271-66.115'!I81</f>
        <v>0</v>
      </c>
    </row>
    <row r="24" spans="1:9" s="76" customFormat="1" ht="15" customHeight="1" outlineLevel="1" x14ac:dyDescent="0.25">
      <c r="A24" s="1168" t="s">
        <v>2698</v>
      </c>
      <c r="B24" s="442" t="s">
        <v>471</v>
      </c>
      <c r="C24" s="1169">
        <f>'Príloha č.7.16 - PS 271-67.11'!I20</f>
        <v>0</v>
      </c>
    </row>
    <row r="25" spans="1:9" s="76" customFormat="1" ht="15" customHeight="1" outlineLevel="1" x14ac:dyDescent="0.25">
      <c r="A25" s="1168" t="s">
        <v>2699</v>
      </c>
      <c r="B25" s="442" t="s">
        <v>2065</v>
      </c>
      <c r="C25" s="1169">
        <f>'Príloha č.7.17 - PS 271-68.11'!I30</f>
        <v>0</v>
      </c>
    </row>
    <row r="26" spans="1:9" s="76" customFormat="1" ht="15" customHeight="1" outlineLevel="1" x14ac:dyDescent="0.25">
      <c r="A26" s="1168" t="s">
        <v>2700</v>
      </c>
      <c r="B26" s="442" t="s">
        <v>758</v>
      </c>
      <c r="C26" s="1169">
        <f>'Príloha č.7.18 - PS 271-70.11'!I53</f>
        <v>0</v>
      </c>
    </row>
    <row r="27" spans="1:9" s="76" customFormat="1" ht="15" customHeight="1" outlineLevel="1" x14ac:dyDescent="0.25">
      <c r="A27" s="1171" t="s">
        <v>2701</v>
      </c>
      <c r="B27" s="484" t="s">
        <v>741</v>
      </c>
      <c r="C27" s="1172">
        <f>'Príloha č.7.19 - PS 311-45.11'!I10</f>
        <v>0</v>
      </c>
    </row>
    <row r="28" spans="1:9" s="76" customFormat="1" ht="15" customHeight="1" outlineLevel="1" thickBot="1" x14ac:dyDescent="0.3">
      <c r="A28" s="1173" t="s">
        <v>2722</v>
      </c>
      <c r="B28" s="1174" t="s">
        <v>3447</v>
      </c>
      <c r="C28" s="1175">
        <f>'Príloha č.7.20 - TB staveb časť'!I23</f>
        <v>0</v>
      </c>
    </row>
    <row r="29" spans="1:9" s="76" customFormat="1" ht="15" customHeight="1" thickBot="1" x14ac:dyDescent="0.3"/>
    <row r="30" spans="1:9" s="76" customFormat="1" ht="30" customHeight="1" thickBot="1" x14ac:dyDescent="0.3">
      <c r="C30" s="978" t="s">
        <v>3638</v>
      </c>
    </row>
    <row r="31" spans="1:9" s="76" customFormat="1" ht="39.950000000000003" customHeight="1" thickBot="1" x14ac:dyDescent="0.3">
      <c r="A31" s="1176"/>
      <c r="B31" s="1482" t="s">
        <v>863</v>
      </c>
      <c r="C31" s="634">
        <f>SUM(C32:C32)</f>
        <v>0</v>
      </c>
    </row>
    <row r="32" spans="1:9" s="76" customFormat="1" ht="15" customHeight="1" outlineLevel="1" thickBot="1" x14ac:dyDescent="0.3">
      <c r="A32" s="1177" t="s">
        <v>2723</v>
      </c>
      <c r="B32" s="1178" t="s">
        <v>864</v>
      </c>
      <c r="C32" s="1179">
        <f>'Príloha č.7.21 - SO 220'!I69</f>
        <v>0</v>
      </c>
    </row>
    <row r="33" spans="1:6" s="76" customFormat="1" ht="15" customHeight="1" thickBot="1" x14ac:dyDescent="0.3"/>
    <row r="34" spans="1:6" s="76" customFormat="1" ht="30" customHeight="1" thickBot="1" x14ac:dyDescent="0.3">
      <c r="C34" s="978" t="s">
        <v>3638</v>
      </c>
      <c r="F34" s="412"/>
    </row>
    <row r="35" spans="1:6" s="76" customFormat="1" ht="39.950000000000003" customHeight="1" thickBot="1" x14ac:dyDescent="0.3">
      <c r="A35" s="1176"/>
      <c r="B35" s="1482" t="s">
        <v>2066</v>
      </c>
      <c r="C35" s="634">
        <f>SUM(C36:C38)</f>
        <v>0</v>
      </c>
    </row>
    <row r="36" spans="1:6" s="76" customFormat="1" ht="15" customHeight="1" outlineLevel="1" x14ac:dyDescent="0.25">
      <c r="A36" s="1180" t="s">
        <v>3303</v>
      </c>
      <c r="B36" s="1181" t="s">
        <v>3305</v>
      </c>
      <c r="C36" s="1182">
        <f>'Príloha č.7.22 - ISD LM-V'!I204</f>
        <v>0</v>
      </c>
    </row>
    <row r="37" spans="1:6" s="76" customFormat="1" ht="15" customHeight="1" outlineLevel="1" x14ac:dyDescent="0.25">
      <c r="A37" s="1183" t="s">
        <v>3304</v>
      </c>
      <c r="B37" s="442" t="s">
        <v>3306</v>
      </c>
      <c r="C37" s="1169">
        <f>'Príloha č.7.23 - ISD V-M-J'!I262</f>
        <v>0</v>
      </c>
    </row>
    <row r="38" spans="1:6" s="76" customFormat="1" ht="15" customHeight="1" outlineLevel="1" thickBot="1" x14ac:dyDescent="0.3">
      <c r="A38" s="1184" t="s">
        <v>3446</v>
      </c>
      <c r="B38" s="1174" t="s">
        <v>3443</v>
      </c>
      <c r="C38" s="1175">
        <f>'Príloha č.7.24 - ISD J-J'!I72</f>
        <v>0</v>
      </c>
    </row>
    <row r="39" spans="1:6" s="76" customFormat="1" ht="15" customHeight="1" thickBot="1" x14ac:dyDescent="0.3"/>
    <row r="40" spans="1:6" s="76" customFormat="1" ht="15" customHeight="1" thickTop="1" thickBot="1" x14ac:dyDescent="0.3">
      <c r="A40" s="1187"/>
      <c r="B40" s="1187"/>
      <c r="C40" s="1187"/>
    </row>
    <row r="41" spans="1:6" s="76" customFormat="1" ht="30" customHeight="1" thickBot="1" x14ac:dyDescent="0.3">
      <c r="A41" s="1714" t="s">
        <v>3639</v>
      </c>
      <c r="B41" s="1715"/>
      <c r="C41" s="1188">
        <f>C8+C31+C35</f>
        <v>0</v>
      </c>
      <c r="E41" s="412"/>
    </row>
    <row r="42" spans="1:6" s="76" customFormat="1" ht="15" customHeight="1" thickBot="1" x14ac:dyDescent="0.3">
      <c r="A42" s="1873" t="s">
        <v>458</v>
      </c>
      <c r="B42" s="1874"/>
      <c r="C42" s="1179">
        <f>ROUND(C41*0.2, 2)</f>
        <v>0</v>
      </c>
    </row>
    <row r="43" spans="1:6" s="76" customFormat="1" ht="15" customHeight="1" thickBot="1" x14ac:dyDescent="0.3">
      <c r="A43" s="1875" t="s">
        <v>3640</v>
      </c>
      <c r="B43" s="1876"/>
      <c r="C43" s="1189">
        <f>SUM(C41,C42)</f>
        <v>0</v>
      </c>
    </row>
  </sheetData>
  <sheetProtection algorithmName="SHA-512" hashValue="6GEUc+FdHyaxvarqPnP4QPcGYVozu+dY6FaYhX4XvqqaJ2Z/SGKnVj/03BnUUKgbt3p+iljQgftkD9ACqgqbfg==" saltValue="aQwB/qv23D36V7DCFrOnlQ==" spinCount="100000" sheet="1" objects="1" scenarios="1" sort="0" autoFilter="0" pivotTables="0"/>
  <mergeCells count="4">
    <mergeCell ref="A2:C2"/>
    <mergeCell ref="A41:B41"/>
    <mergeCell ref="A42:B42"/>
    <mergeCell ref="A43:B43"/>
  </mergeCells>
  <printOptions horizontalCentered="1"/>
  <pageMargins left="0.59055118110236227" right="0.59055118110236227" top="0.59055118110236227" bottom="0.59055118110236227" header="0.19685039370078741" footer="0.19685039370078741"/>
  <pageSetup paperSize="9" scale="88" fitToHeight="0" orientation="portrait" r:id="rId1"/>
  <headerFooter>
    <oddFooter>Strana &amp;P z &amp;N</oddFooter>
  </headerFooter>
  <ignoredErrors>
    <ignoredError sqref="A21:A28 A32 A36:A38" twoDigitTextYear="1"/>
  </ignoredErrors>
  <drawing r:id="rId2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3">
    <tabColor theme="7" tint="-0.249977111117893"/>
    <pageSetUpPr fitToPage="1"/>
  </sheetPr>
  <dimension ref="A1:P25"/>
  <sheetViews>
    <sheetView workbookViewId="0">
      <selection activeCell="A4" sqref="A4"/>
    </sheetView>
  </sheetViews>
  <sheetFormatPr defaultColWidth="9.140625" defaultRowHeight="15" x14ac:dyDescent="0.25"/>
  <cols>
    <col min="1" max="1" width="32.7109375" style="17" customWidth="1"/>
    <col min="2" max="4" width="20.7109375" style="17" customWidth="1"/>
    <col min="5" max="5" width="9.140625" style="17"/>
    <col min="6" max="6" width="12.85546875" style="17" bestFit="1" customWidth="1"/>
    <col min="7" max="7" width="11.85546875" style="17" bestFit="1" customWidth="1"/>
    <col min="8" max="16384" width="9.140625" style="17"/>
  </cols>
  <sheetData>
    <row r="1" spans="1:16" ht="54" customHeight="1" x14ac:dyDescent="0.25">
      <c r="A1" s="1543"/>
      <c r="B1" s="1543"/>
      <c r="C1" s="1543"/>
      <c r="D1" s="1543"/>
    </row>
    <row r="2" spans="1:16" ht="15.75" x14ac:dyDescent="0.25">
      <c r="A2" s="1540" t="s">
        <v>3039</v>
      </c>
      <c r="B2" s="1540"/>
      <c r="C2" s="1540"/>
      <c r="D2" s="1540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</row>
    <row r="3" spans="1:16" ht="15" customHeight="1" x14ac:dyDescent="0.25">
      <c r="A3" s="1540"/>
      <c r="B3" s="1540"/>
      <c r="C3" s="1540"/>
      <c r="D3" s="1540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</row>
    <row r="4" spans="1:16" ht="15" customHeight="1" x14ac:dyDescent="0.25">
      <c r="A4" s="424" t="s">
        <v>2725</v>
      </c>
      <c r="B4" s="424"/>
      <c r="C4" s="424"/>
    </row>
    <row r="5" spans="1:16" ht="15" customHeight="1" thickBot="1" x14ac:dyDescent="0.3"/>
    <row r="6" spans="1:16" ht="15" customHeight="1" thickTop="1" thickBot="1" x14ac:dyDescent="0.3">
      <c r="A6" s="83"/>
      <c r="B6" s="83"/>
      <c r="C6" s="83"/>
      <c r="D6" s="83"/>
    </row>
    <row r="7" spans="1:16" ht="15" customHeight="1" thickBot="1" x14ac:dyDescent="0.3">
      <c r="D7" s="978" t="s">
        <v>2495</v>
      </c>
    </row>
    <row r="8" spans="1:16" ht="39.950000000000003" customHeight="1" thickBot="1" x14ac:dyDescent="0.3">
      <c r="A8" s="1879" t="s">
        <v>3632</v>
      </c>
      <c r="B8" s="1880"/>
      <c r="C8" s="1881"/>
      <c r="D8" s="1190">
        <f>SUM(D10:D15)</f>
        <v>0</v>
      </c>
    </row>
    <row r="9" spans="1:16" s="76" customFormat="1" ht="60" customHeight="1" thickBot="1" x14ac:dyDescent="0.3">
      <c r="A9" s="1191" t="s">
        <v>3358</v>
      </c>
      <c r="B9" s="1192" t="s">
        <v>3360</v>
      </c>
      <c r="C9" s="1192" t="s">
        <v>3747</v>
      </c>
      <c r="D9" s="1193" t="s">
        <v>3359</v>
      </c>
      <c r="F9" s="412"/>
    </row>
    <row r="10" spans="1:16" s="76" customFormat="1" ht="30" customHeight="1" thickTop="1" x14ac:dyDescent="0.25">
      <c r="A10" s="635" t="s">
        <v>4321</v>
      </c>
      <c r="B10" s="1372"/>
      <c r="C10" s="1373">
        <v>3000</v>
      </c>
      <c r="D10" s="1374">
        <f>ROUND(B10,2)*C10</f>
        <v>0</v>
      </c>
      <c r="F10" s="412"/>
    </row>
    <row r="11" spans="1:16" s="76" customFormat="1" ht="30" customHeight="1" x14ac:dyDescent="0.25">
      <c r="A11" s="636" t="s">
        <v>4322</v>
      </c>
      <c r="B11" s="1375"/>
      <c r="C11" s="469">
        <v>1000</v>
      </c>
      <c r="D11" s="640">
        <f t="shared" ref="D11:D15" si="0">ROUND(B11,2)*C11</f>
        <v>0</v>
      </c>
      <c r="F11" s="412"/>
    </row>
    <row r="12" spans="1:16" s="76" customFormat="1" ht="30" customHeight="1" x14ac:dyDescent="0.25">
      <c r="A12" s="636" t="s">
        <v>4323</v>
      </c>
      <c r="B12" s="1375"/>
      <c r="C12" s="469">
        <v>200</v>
      </c>
      <c r="D12" s="640">
        <f t="shared" si="0"/>
        <v>0</v>
      </c>
      <c r="F12" s="412"/>
    </row>
    <row r="13" spans="1:16" s="76" customFormat="1" ht="30" customHeight="1" x14ac:dyDescent="0.25">
      <c r="A13" s="636" t="s">
        <v>4324</v>
      </c>
      <c r="B13" s="1375"/>
      <c r="C13" s="469">
        <v>600</v>
      </c>
      <c r="D13" s="640">
        <f t="shared" si="0"/>
        <v>0</v>
      </c>
      <c r="F13" s="412"/>
    </row>
    <row r="14" spans="1:16" s="76" customFormat="1" ht="30" customHeight="1" x14ac:dyDescent="0.25">
      <c r="A14" s="636" t="s">
        <v>4325</v>
      </c>
      <c r="B14" s="1375"/>
      <c r="C14" s="469">
        <v>300</v>
      </c>
      <c r="D14" s="640">
        <f t="shared" si="0"/>
        <v>0</v>
      </c>
      <c r="F14" s="412"/>
    </row>
    <row r="15" spans="1:16" s="76" customFormat="1" ht="30" customHeight="1" thickBot="1" x14ac:dyDescent="0.3">
      <c r="A15" s="1376" t="s">
        <v>4326</v>
      </c>
      <c r="B15" s="1377"/>
      <c r="C15" s="638">
        <v>1500</v>
      </c>
      <c r="D15" s="641">
        <f t="shared" si="0"/>
        <v>0</v>
      </c>
      <c r="F15" s="412"/>
    </row>
    <row r="16" spans="1:16" s="517" customFormat="1" ht="15" customHeight="1" thickBot="1" x14ac:dyDescent="0.3">
      <c r="A16" s="514"/>
      <c r="B16" s="516"/>
      <c r="C16" s="515"/>
      <c r="D16" s="642"/>
      <c r="F16" s="518"/>
    </row>
    <row r="17" spans="1:7" ht="15" customHeight="1" thickBot="1" x14ac:dyDescent="0.3">
      <c r="D17" s="978" t="s">
        <v>2495</v>
      </c>
    </row>
    <row r="18" spans="1:7" ht="60" customHeight="1" thickBot="1" x14ac:dyDescent="0.3">
      <c r="A18" s="1883" t="s">
        <v>3750</v>
      </c>
      <c r="B18" s="1884"/>
      <c r="C18" s="1885"/>
      <c r="D18" s="634">
        <f>SUM(D20)</f>
        <v>0</v>
      </c>
    </row>
    <row r="19" spans="1:7" s="76" customFormat="1" ht="60" customHeight="1" thickBot="1" x14ac:dyDescent="0.3">
      <c r="A19" s="1191" t="s">
        <v>3744</v>
      </c>
      <c r="B19" s="1192" t="s">
        <v>3746</v>
      </c>
      <c r="C19" s="1192" t="s">
        <v>3748</v>
      </c>
      <c r="D19" s="1193" t="s">
        <v>3749</v>
      </c>
      <c r="F19" s="412"/>
    </row>
    <row r="20" spans="1:7" s="76" customFormat="1" ht="30" customHeight="1" thickTop="1" thickBot="1" x14ac:dyDescent="0.3">
      <c r="A20" s="637" t="s">
        <v>3745</v>
      </c>
      <c r="B20" s="844"/>
      <c r="C20" s="639">
        <v>350</v>
      </c>
      <c r="D20" s="643">
        <f>ROUND(B20,2)*C20</f>
        <v>0</v>
      </c>
      <c r="F20" s="412"/>
    </row>
    <row r="21" spans="1:7" ht="15" customHeight="1" thickBot="1" x14ac:dyDescent="0.3">
      <c r="A21" s="84"/>
      <c r="B21" s="84"/>
      <c r="C21" s="84"/>
      <c r="D21" s="84"/>
    </row>
    <row r="22" spans="1:7" ht="30" customHeight="1" thickBot="1" x14ac:dyDescent="0.3">
      <c r="A22" s="1714" t="s">
        <v>3639</v>
      </c>
      <c r="B22" s="1882"/>
      <c r="C22" s="1715"/>
      <c r="D22" s="1001">
        <f>D8+D18</f>
        <v>0</v>
      </c>
    </row>
    <row r="23" spans="1:7" ht="15" customHeight="1" thickBot="1" x14ac:dyDescent="0.3">
      <c r="A23" s="1705" t="s">
        <v>458</v>
      </c>
      <c r="B23" s="1877"/>
      <c r="C23" s="1706"/>
      <c r="D23" s="990">
        <f>ROUND(D22*0.2,2)</f>
        <v>0</v>
      </c>
      <c r="F23" s="413"/>
      <c r="G23" s="413"/>
    </row>
    <row r="24" spans="1:7" ht="15" customHeight="1" thickBot="1" x14ac:dyDescent="0.3">
      <c r="A24" s="1710" t="s">
        <v>3640</v>
      </c>
      <c r="B24" s="1878"/>
      <c r="C24" s="1711"/>
      <c r="D24" s="1002">
        <f>SUM(D22+D23)</f>
        <v>0</v>
      </c>
    </row>
    <row r="25" spans="1:7" ht="15" customHeight="1" x14ac:dyDescent="0.25"/>
  </sheetData>
  <sheetProtection algorithmName="SHA-512" hashValue="o9dbWyW83lbfQZV2tVhtR7uMTlczjMpE63OdjYdIBwMSr2S+xRELkqxPZkDgs7o+xpeuBAogVb3Fp86fbDXCUQ==" saltValue="GoiBCMfvu+bCLWjle2ACIg==" spinCount="100000" sheet="1" objects="1" scenarios="1" sort="0" autoFilter="0" pivotTables="0"/>
  <mergeCells count="8">
    <mergeCell ref="A23:C23"/>
    <mergeCell ref="A24:C24"/>
    <mergeCell ref="A1:D1"/>
    <mergeCell ref="A2:D2"/>
    <mergeCell ref="A3:D3"/>
    <mergeCell ref="A8:C8"/>
    <mergeCell ref="A22:C22"/>
    <mergeCell ref="A18:C18"/>
  </mergeCells>
  <printOptions horizontalCentered="1"/>
  <pageMargins left="0.59055118110236227" right="0.59055118110236227" top="0.59055118110236227" bottom="0.59055118110236227" header="0.19685039370078741" footer="0.19685039370078741"/>
  <pageSetup paperSize="9" scale="95" fitToHeight="0" orientation="portrait" horizontalDpi="4294967295" verticalDpi="4294967295" r:id="rId1"/>
  <headerFooter>
    <oddFooter>Strana &amp;P z &amp;N</oddFooter>
  </headerFooter>
  <drawing r:id="rId2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0">
    <tabColor theme="0"/>
    <pageSetUpPr fitToPage="1"/>
  </sheetPr>
  <dimension ref="A1:M56"/>
  <sheetViews>
    <sheetView tabSelected="1" zoomScaleNormal="100" workbookViewId="0">
      <selection activeCell="A2" sqref="A2:E2"/>
    </sheetView>
  </sheetViews>
  <sheetFormatPr defaultColWidth="8.7109375" defaultRowHeight="15" x14ac:dyDescent="0.25"/>
  <cols>
    <col min="1" max="1" width="6.85546875" style="1446" bestFit="1" customWidth="1"/>
    <col min="2" max="2" width="88" style="17" bestFit="1" customWidth="1"/>
    <col min="3" max="3" width="9.5703125" style="77" customWidth="1"/>
    <col min="4" max="4" width="14.140625" style="77" customWidth="1"/>
    <col min="5" max="5" width="10" style="77" customWidth="1"/>
    <col min="6" max="6" width="15.42578125" style="77" bestFit="1" customWidth="1"/>
    <col min="7" max="10" width="10" style="17" customWidth="1"/>
    <col min="11" max="11" width="14.140625" style="17" customWidth="1"/>
    <col min="12" max="12" width="14.5703125" style="17" customWidth="1"/>
    <col min="13" max="13" width="31.5703125" style="1358" bestFit="1" customWidth="1"/>
    <col min="14" max="16384" width="8.7109375" style="17"/>
  </cols>
  <sheetData>
    <row r="1" spans="1:13" ht="54.95" customHeight="1" x14ac:dyDescent="0.25">
      <c r="A1" s="1886"/>
      <c r="B1" s="1886"/>
      <c r="C1" s="1886"/>
      <c r="D1" s="1886"/>
      <c r="E1" s="1357"/>
      <c r="F1" s="1357"/>
      <c r="G1" s="1357"/>
      <c r="H1" s="1357"/>
      <c r="I1" s="1357"/>
      <c r="J1" s="1357"/>
      <c r="K1" s="1553" t="s">
        <v>4319</v>
      </c>
      <c r="L1" s="1553"/>
      <c r="M1" s="1553"/>
    </row>
    <row r="2" spans="1:13" ht="15" customHeight="1" x14ac:dyDescent="0.25">
      <c r="A2" s="1540" t="s">
        <v>4263</v>
      </c>
      <c r="B2" s="1540"/>
      <c r="C2" s="1540"/>
      <c r="D2" s="1540"/>
      <c r="E2" s="1540"/>
      <c r="F2" s="1444"/>
    </row>
    <row r="3" spans="1:13" ht="15" customHeight="1" thickBot="1" x14ac:dyDescent="0.3"/>
    <row r="4" spans="1:13" ht="15" customHeight="1" thickBot="1" x14ac:dyDescent="0.3">
      <c r="E4" s="1391"/>
      <c r="F4" s="17"/>
      <c r="G4" s="1837" t="s">
        <v>4404</v>
      </c>
      <c r="H4" s="1892"/>
      <c r="I4" s="1892"/>
      <c r="J4" s="1892"/>
      <c r="K4" s="1892"/>
      <c r="L4" s="1838"/>
    </row>
    <row r="5" spans="1:13" ht="15" customHeight="1" x14ac:dyDescent="0.25">
      <c r="A5" s="1893" t="s">
        <v>4387</v>
      </c>
      <c r="B5" s="1896" t="s">
        <v>2</v>
      </c>
      <c r="C5" s="1897" t="s">
        <v>4264</v>
      </c>
      <c r="D5" s="1514" t="s">
        <v>4388</v>
      </c>
      <c r="E5" s="1897" t="s">
        <v>4405</v>
      </c>
      <c r="F5" s="1897" t="s">
        <v>4406</v>
      </c>
      <c r="G5" s="1897" t="s">
        <v>4265</v>
      </c>
      <c r="H5" s="1897" t="s">
        <v>4266</v>
      </c>
      <c r="I5" s="1897" t="s">
        <v>4267</v>
      </c>
      <c r="J5" s="1897" t="s">
        <v>4268</v>
      </c>
      <c r="K5" s="1897" t="s">
        <v>4269</v>
      </c>
      <c r="L5" s="1897" t="s">
        <v>4270</v>
      </c>
      <c r="M5" s="1887" t="s">
        <v>4271</v>
      </c>
    </row>
    <row r="6" spans="1:13" x14ac:dyDescent="0.25">
      <c r="A6" s="1894"/>
      <c r="B6" s="1894"/>
      <c r="C6" s="1898"/>
      <c r="D6" s="1542"/>
      <c r="E6" s="1898"/>
      <c r="F6" s="1898"/>
      <c r="G6" s="1898"/>
      <c r="H6" s="1898"/>
      <c r="I6" s="1898"/>
      <c r="J6" s="1898"/>
      <c r="K6" s="1898"/>
      <c r="L6" s="1898"/>
      <c r="M6" s="1888"/>
    </row>
    <row r="7" spans="1:13" ht="60" customHeight="1" thickBot="1" x14ac:dyDescent="0.3">
      <c r="A7" s="1895"/>
      <c r="B7" s="1895"/>
      <c r="C7" s="1899"/>
      <c r="D7" s="1900"/>
      <c r="E7" s="1899"/>
      <c r="F7" s="1899"/>
      <c r="G7" s="1899"/>
      <c r="H7" s="1899"/>
      <c r="I7" s="1899"/>
      <c r="J7" s="1899"/>
      <c r="K7" s="1899"/>
      <c r="L7" s="1899"/>
      <c r="M7" s="1889"/>
    </row>
    <row r="8" spans="1:13" x14ac:dyDescent="0.25">
      <c r="A8" s="1359">
        <v>1</v>
      </c>
      <c r="B8" s="1890" t="s">
        <v>4272</v>
      </c>
      <c r="C8" s="1890"/>
      <c r="D8" s="1890"/>
      <c r="E8" s="1890"/>
      <c r="F8" s="1890"/>
      <c r="G8" s="1890"/>
      <c r="H8" s="1890"/>
      <c r="I8" s="1890"/>
      <c r="J8" s="1890"/>
      <c r="K8" s="1890"/>
      <c r="L8" s="1890"/>
      <c r="M8" s="1891"/>
    </row>
    <row r="9" spans="1:13" x14ac:dyDescent="0.25">
      <c r="A9" s="1360" t="s">
        <v>3722</v>
      </c>
      <c r="B9" s="1400" t="s">
        <v>4273</v>
      </c>
      <c r="C9" s="1483" t="s">
        <v>4275</v>
      </c>
      <c r="D9" s="1392">
        <v>8</v>
      </c>
      <c r="E9" s="1487"/>
      <c r="F9" s="934">
        <f>D9*ROUND(E9, 2)</f>
        <v>0</v>
      </c>
      <c r="G9" s="1401"/>
      <c r="H9" s="1402"/>
      <c r="I9" s="1402"/>
      <c r="J9" s="1402"/>
      <c r="K9" s="1402"/>
      <c r="L9" s="1403" t="s">
        <v>22</v>
      </c>
      <c r="M9" s="1393"/>
    </row>
    <row r="10" spans="1:13" x14ac:dyDescent="0.25">
      <c r="A10" s="1360" t="s">
        <v>3723</v>
      </c>
      <c r="B10" s="1400" t="s">
        <v>4274</v>
      </c>
      <c r="C10" s="1483" t="s">
        <v>4275</v>
      </c>
      <c r="D10" s="1392">
        <v>12</v>
      </c>
      <c r="E10" s="1487"/>
      <c r="F10" s="934">
        <f t="shared" ref="F10:F15" si="0">D10*ROUND(E10, 2)</f>
        <v>0</v>
      </c>
      <c r="G10" s="1401"/>
      <c r="H10" s="1402"/>
      <c r="I10" s="1402" t="s">
        <v>22</v>
      </c>
      <c r="J10" s="1402"/>
      <c r="K10" s="1402"/>
      <c r="L10" s="1403"/>
      <c r="M10" s="1393"/>
    </row>
    <row r="11" spans="1:13" x14ac:dyDescent="0.25">
      <c r="A11" s="1360" t="s">
        <v>3724</v>
      </c>
      <c r="B11" s="1400" t="s">
        <v>4276</v>
      </c>
      <c r="C11" s="1483" t="s">
        <v>4275</v>
      </c>
      <c r="D11" s="1392">
        <v>12</v>
      </c>
      <c r="E11" s="1487"/>
      <c r="F11" s="934">
        <f t="shared" si="0"/>
        <v>0</v>
      </c>
      <c r="G11" s="1401"/>
      <c r="H11" s="1402"/>
      <c r="I11" s="1402" t="s">
        <v>22</v>
      </c>
      <c r="J11" s="1402"/>
      <c r="K11" s="1402"/>
      <c r="L11" s="1403"/>
      <c r="M11" s="1393"/>
    </row>
    <row r="12" spans="1:13" x14ac:dyDescent="0.25">
      <c r="A12" s="1360" t="s">
        <v>3725</v>
      </c>
      <c r="B12" s="1400" t="s">
        <v>4389</v>
      </c>
      <c r="C12" s="1483" t="s">
        <v>4275</v>
      </c>
      <c r="D12" s="1392">
        <v>16</v>
      </c>
      <c r="E12" s="1487"/>
      <c r="F12" s="934">
        <f t="shared" si="0"/>
        <v>0</v>
      </c>
      <c r="G12" s="1401"/>
      <c r="H12" s="1402"/>
      <c r="I12" s="1402"/>
      <c r="J12" s="1402"/>
      <c r="K12" s="1402" t="s">
        <v>22</v>
      </c>
      <c r="L12" s="1403" t="s">
        <v>22</v>
      </c>
      <c r="M12" s="1393"/>
    </row>
    <row r="13" spans="1:13" x14ac:dyDescent="0.25">
      <c r="A13" s="1360" t="s">
        <v>3726</v>
      </c>
      <c r="B13" s="1400" t="s">
        <v>4277</v>
      </c>
      <c r="C13" s="1483" t="s">
        <v>4275</v>
      </c>
      <c r="D13" s="1392">
        <v>48</v>
      </c>
      <c r="E13" s="1487"/>
      <c r="F13" s="934">
        <f t="shared" si="0"/>
        <v>0</v>
      </c>
      <c r="G13" s="1401"/>
      <c r="H13" s="1402"/>
      <c r="I13" s="1402" t="s">
        <v>22</v>
      </c>
      <c r="J13" s="1402"/>
      <c r="K13" s="1402"/>
      <c r="L13" s="1403"/>
      <c r="M13" s="1393" t="s">
        <v>4278</v>
      </c>
    </row>
    <row r="14" spans="1:13" x14ac:dyDescent="0.25">
      <c r="A14" s="1360" t="s">
        <v>3727</v>
      </c>
      <c r="B14" s="1400" t="s">
        <v>4279</v>
      </c>
      <c r="C14" s="1483" t="s">
        <v>4275</v>
      </c>
      <c r="D14" s="1392">
        <v>12</v>
      </c>
      <c r="E14" s="1487"/>
      <c r="F14" s="934">
        <f t="shared" si="0"/>
        <v>0</v>
      </c>
      <c r="G14" s="1401"/>
      <c r="H14" s="1402"/>
      <c r="I14" s="1402" t="s">
        <v>22</v>
      </c>
      <c r="J14" s="1402"/>
      <c r="K14" s="1402"/>
      <c r="L14" s="1403"/>
      <c r="M14" s="1393" t="s">
        <v>4280</v>
      </c>
    </row>
    <row r="15" spans="1:13" ht="26.25" thickBot="1" x14ac:dyDescent="0.3">
      <c r="A15" s="1361" t="s">
        <v>3728</v>
      </c>
      <c r="B15" s="1404" t="s">
        <v>4281</v>
      </c>
      <c r="C15" s="1483" t="s">
        <v>4275</v>
      </c>
      <c r="D15" s="1392">
        <v>16</v>
      </c>
      <c r="E15" s="1488"/>
      <c r="F15" s="938">
        <f t="shared" si="0"/>
        <v>0</v>
      </c>
      <c r="G15" s="1405"/>
      <c r="H15" s="1406"/>
      <c r="I15" s="1406"/>
      <c r="J15" s="1406"/>
      <c r="K15" s="1406" t="s">
        <v>22</v>
      </c>
      <c r="L15" s="1407" t="s">
        <v>22</v>
      </c>
      <c r="M15" s="1394"/>
    </row>
    <row r="16" spans="1:13" x14ac:dyDescent="0.25">
      <c r="A16" s="1359">
        <v>2</v>
      </c>
      <c r="B16" s="1911" t="s">
        <v>4282</v>
      </c>
      <c r="C16" s="1911"/>
      <c r="D16" s="1911"/>
      <c r="E16" s="1911"/>
      <c r="F16" s="1911"/>
      <c r="G16" s="1911"/>
      <c r="H16" s="1911"/>
      <c r="I16" s="1911"/>
      <c r="J16" s="1911"/>
      <c r="K16" s="1911"/>
      <c r="L16" s="1911"/>
      <c r="M16" s="1912"/>
    </row>
    <row r="17" spans="1:13" ht="26.25" thickBot="1" x14ac:dyDescent="0.3">
      <c r="A17" s="1361" t="s">
        <v>4283</v>
      </c>
      <c r="B17" s="1408" t="s">
        <v>4284</v>
      </c>
      <c r="C17" s="1409" t="s">
        <v>4275</v>
      </c>
      <c r="D17" s="1395">
        <v>8</v>
      </c>
      <c r="E17" s="1488"/>
      <c r="F17" s="938">
        <f>D17*ROUND(E17, 2)</f>
        <v>0</v>
      </c>
      <c r="G17" s="1405"/>
      <c r="H17" s="1406"/>
      <c r="I17" s="1406"/>
      <c r="J17" s="1406"/>
      <c r="K17" s="1406"/>
      <c r="L17" s="1407" t="s">
        <v>22</v>
      </c>
      <c r="M17" s="1394"/>
    </row>
    <row r="18" spans="1:13" x14ac:dyDescent="0.25">
      <c r="A18" s="1359">
        <v>3</v>
      </c>
      <c r="B18" s="1911" t="s">
        <v>4285</v>
      </c>
      <c r="C18" s="1911"/>
      <c r="D18" s="1911"/>
      <c r="E18" s="1911"/>
      <c r="F18" s="1911"/>
      <c r="G18" s="1911"/>
      <c r="H18" s="1911"/>
      <c r="I18" s="1911"/>
      <c r="J18" s="1911"/>
      <c r="K18" s="1911"/>
      <c r="L18" s="1911"/>
      <c r="M18" s="1912"/>
    </row>
    <row r="19" spans="1:13" ht="51" customHeight="1" x14ac:dyDescent="0.25">
      <c r="A19" s="1360"/>
      <c r="B19" s="1410" t="s">
        <v>4390</v>
      </c>
      <c r="C19" s="1913"/>
      <c r="D19" s="1913"/>
      <c r="E19" s="1913"/>
      <c r="F19" s="1913"/>
      <c r="G19" s="1913"/>
      <c r="H19" s="1913"/>
      <c r="I19" s="1913"/>
      <c r="J19" s="1913"/>
      <c r="K19" s="1913"/>
      <c r="L19" s="1913"/>
      <c r="M19" s="1914"/>
    </row>
    <row r="20" spans="1:13" ht="38.25" x14ac:dyDescent="0.25">
      <c r="A20" s="1360" t="s">
        <v>3741</v>
      </c>
      <c r="B20" s="1410" t="s">
        <v>4286</v>
      </c>
      <c r="C20" s="1483" t="s">
        <v>4275</v>
      </c>
      <c r="D20" s="1392">
        <v>4</v>
      </c>
      <c r="E20" s="1487"/>
      <c r="F20" s="934">
        <f>D20*ROUND(E20, 2)</f>
        <v>0</v>
      </c>
      <c r="G20" s="1401"/>
      <c r="H20" s="1402"/>
      <c r="I20" s="1402"/>
      <c r="J20" s="1402"/>
      <c r="K20" s="1402"/>
      <c r="L20" s="1403" t="s">
        <v>22</v>
      </c>
      <c r="M20" s="1393"/>
    </row>
    <row r="21" spans="1:13" ht="25.5" x14ac:dyDescent="0.25">
      <c r="A21" s="1360" t="s">
        <v>4287</v>
      </c>
      <c r="B21" s="1410" t="s">
        <v>4288</v>
      </c>
      <c r="C21" s="1483" t="s">
        <v>4275</v>
      </c>
      <c r="D21" s="1392">
        <v>8</v>
      </c>
      <c r="E21" s="1487"/>
      <c r="F21" s="934">
        <f t="shared" ref="F21:F46" si="1">D21*ROUND(E21, 2)</f>
        <v>0</v>
      </c>
      <c r="G21" s="1401"/>
      <c r="H21" s="1402"/>
      <c r="I21" s="1402"/>
      <c r="J21" s="1402"/>
      <c r="K21" s="1402"/>
      <c r="L21" s="1403" t="s">
        <v>22</v>
      </c>
      <c r="M21" s="1393"/>
    </row>
    <row r="22" spans="1:13" x14ac:dyDescent="0.25">
      <c r="A22" s="1360" t="s">
        <v>4289</v>
      </c>
      <c r="B22" s="1410" t="s">
        <v>4391</v>
      </c>
      <c r="C22" s="1483" t="s">
        <v>4275</v>
      </c>
      <c r="D22" s="1392">
        <v>32</v>
      </c>
      <c r="E22" s="1487"/>
      <c r="F22" s="934">
        <f t="shared" si="1"/>
        <v>0</v>
      </c>
      <c r="G22" s="1401"/>
      <c r="H22" s="1402"/>
      <c r="I22" s="1402"/>
      <c r="J22" s="1402"/>
      <c r="K22" s="1402" t="s">
        <v>22</v>
      </c>
      <c r="L22" s="1403" t="s">
        <v>22</v>
      </c>
      <c r="M22" s="1393"/>
    </row>
    <row r="23" spans="1:13" x14ac:dyDescent="0.25">
      <c r="A23" s="1360" t="s">
        <v>4290</v>
      </c>
      <c r="B23" s="1410" t="s">
        <v>4392</v>
      </c>
      <c r="C23" s="1483" t="s">
        <v>4275</v>
      </c>
      <c r="D23" s="1392">
        <v>8</v>
      </c>
      <c r="E23" s="1487"/>
      <c r="F23" s="934">
        <f t="shared" si="1"/>
        <v>0</v>
      </c>
      <c r="G23" s="1401"/>
      <c r="H23" s="1402"/>
      <c r="I23" s="1402"/>
      <c r="J23" s="1402" t="s">
        <v>22</v>
      </c>
      <c r="K23" s="1402"/>
      <c r="L23" s="1403"/>
      <c r="M23" s="1393"/>
    </row>
    <row r="24" spans="1:13" ht="38.25" x14ac:dyDescent="0.25">
      <c r="A24" s="1360" t="s">
        <v>4291</v>
      </c>
      <c r="B24" s="1410" t="s">
        <v>4393</v>
      </c>
      <c r="C24" s="1483" t="s">
        <v>4275</v>
      </c>
      <c r="D24" s="1392">
        <v>16</v>
      </c>
      <c r="E24" s="1487"/>
      <c r="F24" s="934">
        <f t="shared" si="1"/>
        <v>0</v>
      </c>
      <c r="G24" s="1401"/>
      <c r="H24" s="1402"/>
      <c r="I24" s="1402"/>
      <c r="J24" s="1402" t="s">
        <v>22</v>
      </c>
      <c r="K24" s="1402"/>
      <c r="L24" s="1403"/>
      <c r="M24" s="1393"/>
    </row>
    <row r="25" spans="1:13" ht="25.5" x14ac:dyDescent="0.25">
      <c r="A25" s="1360" t="s">
        <v>4292</v>
      </c>
      <c r="B25" s="1410" t="s">
        <v>4394</v>
      </c>
      <c r="C25" s="1483" t="s">
        <v>4275</v>
      </c>
      <c r="D25" s="1392">
        <v>8</v>
      </c>
      <c r="E25" s="1487"/>
      <c r="F25" s="934">
        <f t="shared" si="1"/>
        <v>0</v>
      </c>
      <c r="G25" s="1401"/>
      <c r="H25" s="1402"/>
      <c r="I25" s="1402"/>
      <c r="J25" s="1402" t="s">
        <v>22</v>
      </c>
      <c r="K25" s="1402"/>
      <c r="L25" s="1403"/>
      <c r="M25" s="1393"/>
    </row>
    <row r="26" spans="1:13" x14ac:dyDescent="0.25">
      <c r="A26" s="1360" t="s">
        <v>4293</v>
      </c>
      <c r="B26" s="1410" t="s">
        <v>4294</v>
      </c>
      <c r="C26" s="1483" t="s">
        <v>4275</v>
      </c>
      <c r="D26" s="1392">
        <v>52</v>
      </c>
      <c r="E26" s="1487"/>
      <c r="F26" s="934">
        <f t="shared" si="1"/>
        <v>0</v>
      </c>
      <c r="G26" s="1401"/>
      <c r="H26" s="1402" t="s">
        <v>22</v>
      </c>
      <c r="I26" s="1402"/>
      <c r="J26" s="1402"/>
      <c r="K26" s="1402"/>
      <c r="L26" s="1403"/>
      <c r="M26" s="1393"/>
    </row>
    <row r="27" spans="1:13" x14ac:dyDescent="0.25">
      <c r="A27" s="1360" t="s">
        <v>4295</v>
      </c>
      <c r="B27" s="1410" t="s">
        <v>4395</v>
      </c>
      <c r="C27" s="1483" t="s">
        <v>4275</v>
      </c>
      <c r="D27" s="1392">
        <v>52</v>
      </c>
      <c r="E27" s="1487"/>
      <c r="F27" s="934">
        <f t="shared" si="1"/>
        <v>0</v>
      </c>
      <c r="G27" s="1401"/>
      <c r="H27" s="1402" t="s">
        <v>22</v>
      </c>
      <c r="I27" s="1402"/>
      <c r="J27" s="1402"/>
      <c r="K27" s="1402"/>
      <c r="L27" s="1403"/>
      <c r="M27" s="1393"/>
    </row>
    <row r="28" spans="1:13" ht="51" x14ac:dyDescent="0.25">
      <c r="A28" s="1360" t="s">
        <v>4296</v>
      </c>
      <c r="B28" s="1410" t="s">
        <v>4463</v>
      </c>
      <c r="C28" s="1483" t="s">
        <v>4275</v>
      </c>
      <c r="D28" s="1411">
        <f>24*365</f>
        <v>8760</v>
      </c>
      <c r="E28" s="1485"/>
      <c r="F28" s="934">
        <f t="shared" si="1"/>
        <v>0</v>
      </c>
      <c r="G28" s="1401" t="s">
        <v>22</v>
      </c>
      <c r="H28" s="1402"/>
      <c r="I28" s="1402"/>
      <c r="J28" s="1402"/>
      <c r="K28" s="1402"/>
      <c r="L28" s="1403"/>
      <c r="M28" s="1393" t="s">
        <v>4297</v>
      </c>
    </row>
    <row r="29" spans="1:13" ht="25.5" x14ac:dyDescent="0.25">
      <c r="A29" s="1360" t="s">
        <v>4298</v>
      </c>
      <c r="B29" s="1410" t="s">
        <v>4299</v>
      </c>
      <c r="C29" s="1483" t="s">
        <v>4275</v>
      </c>
      <c r="D29" s="1411">
        <f t="shared" ref="D29:D30" si="2">24*365</f>
        <v>8760</v>
      </c>
      <c r="E29" s="1485"/>
      <c r="F29" s="934">
        <f t="shared" si="1"/>
        <v>0</v>
      </c>
      <c r="G29" s="1401" t="s">
        <v>22</v>
      </c>
      <c r="H29" s="1402"/>
      <c r="I29" s="1402"/>
      <c r="J29" s="1402"/>
      <c r="K29" s="1402"/>
      <c r="L29" s="1403"/>
      <c r="M29" s="1393" t="s">
        <v>4297</v>
      </c>
    </row>
    <row r="30" spans="1:13" ht="38.25" x14ac:dyDescent="0.25">
      <c r="A30" s="1360" t="s">
        <v>4300</v>
      </c>
      <c r="B30" s="1410" t="s">
        <v>4396</v>
      </c>
      <c r="C30" s="1483" t="s">
        <v>4275</v>
      </c>
      <c r="D30" s="1411">
        <f t="shared" si="2"/>
        <v>8760</v>
      </c>
      <c r="E30" s="1485"/>
      <c r="F30" s="934">
        <f t="shared" si="1"/>
        <v>0</v>
      </c>
      <c r="G30" s="1401" t="s">
        <v>22</v>
      </c>
      <c r="H30" s="1402"/>
      <c r="I30" s="1402"/>
      <c r="J30" s="1402"/>
      <c r="K30" s="1402"/>
      <c r="L30" s="1403"/>
      <c r="M30" s="1393" t="s">
        <v>4297</v>
      </c>
    </row>
    <row r="31" spans="1:13" ht="25.5" x14ac:dyDescent="0.25">
      <c r="A31" s="1360" t="s">
        <v>4301</v>
      </c>
      <c r="B31" s="1410" t="s">
        <v>4303</v>
      </c>
      <c r="C31" s="1483" t="s">
        <v>4275</v>
      </c>
      <c r="D31" s="1392">
        <v>16</v>
      </c>
      <c r="E31" s="1487"/>
      <c r="F31" s="934">
        <f t="shared" si="1"/>
        <v>0</v>
      </c>
      <c r="G31" s="1401"/>
      <c r="H31" s="1402" t="s">
        <v>22</v>
      </c>
      <c r="I31" s="1402"/>
      <c r="J31" s="1402"/>
      <c r="K31" s="1402"/>
      <c r="L31" s="1403"/>
      <c r="M31" s="1393"/>
    </row>
    <row r="32" spans="1:13" ht="38.25" x14ac:dyDescent="0.25">
      <c r="A32" s="1360" t="s">
        <v>4302</v>
      </c>
      <c r="B32" s="1410" t="s">
        <v>4397</v>
      </c>
      <c r="C32" s="1483" t="s">
        <v>4275</v>
      </c>
      <c r="D32" s="1392">
        <v>24</v>
      </c>
      <c r="E32" s="1487"/>
      <c r="F32" s="934">
        <f t="shared" si="1"/>
        <v>0</v>
      </c>
      <c r="G32" s="1401"/>
      <c r="H32" s="1402"/>
      <c r="I32" s="1402"/>
      <c r="J32" s="1402"/>
      <c r="K32" s="1402" t="s">
        <v>22</v>
      </c>
      <c r="L32" s="1403" t="s">
        <v>22</v>
      </c>
      <c r="M32" s="1393"/>
    </row>
    <row r="33" spans="1:13" ht="51.75" thickBot="1" x14ac:dyDescent="0.3">
      <c r="A33" s="1361" t="s">
        <v>4304</v>
      </c>
      <c r="B33" s="1408" t="s">
        <v>4398</v>
      </c>
      <c r="C33" s="1409" t="s">
        <v>4275</v>
      </c>
      <c r="D33" s="1395">
        <v>12</v>
      </c>
      <c r="E33" s="1488"/>
      <c r="F33" s="938">
        <f t="shared" si="1"/>
        <v>0</v>
      </c>
      <c r="G33" s="1405"/>
      <c r="H33" s="1406"/>
      <c r="I33" s="1406" t="s">
        <v>22</v>
      </c>
      <c r="J33" s="1406"/>
      <c r="K33" s="1406"/>
      <c r="L33" s="1407"/>
      <c r="M33" s="1394"/>
    </row>
    <row r="34" spans="1:13" x14ac:dyDescent="0.25">
      <c r="A34" s="1362">
        <v>4</v>
      </c>
      <c r="B34" s="1911" t="s">
        <v>4305</v>
      </c>
      <c r="C34" s="1911"/>
      <c r="D34" s="1911"/>
      <c r="E34" s="1911"/>
      <c r="F34" s="1911"/>
      <c r="G34" s="1911"/>
      <c r="H34" s="1911"/>
      <c r="I34" s="1911"/>
      <c r="J34" s="1911"/>
      <c r="K34" s="1911"/>
      <c r="L34" s="1911"/>
      <c r="M34" s="1912"/>
    </row>
    <row r="35" spans="1:13" ht="26.25" thickBot="1" x14ac:dyDescent="0.3">
      <c r="A35" s="1361" t="s">
        <v>4306</v>
      </c>
      <c r="B35" s="1412" t="s">
        <v>4399</v>
      </c>
      <c r="C35" s="1409" t="s">
        <v>4275</v>
      </c>
      <c r="D35" s="1413">
        <v>100</v>
      </c>
      <c r="E35" s="1486"/>
      <c r="F35" s="938">
        <f t="shared" si="1"/>
        <v>0</v>
      </c>
      <c r="G35" s="1405" t="s">
        <v>22</v>
      </c>
      <c r="H35" s="1406"/>
      <c r="I35" s="1406"/>
      <c r="J35" s="1406"/>
      <c r="K35" s="1406"/>
      <c r="L35" s="1407"/>
      <c r="M35" s="1394"/>
    </row>
    <row r="36" spans="1:13" ht="15" customHeight="1" x14ac:dyDescent="0.25">
      <c r="A36" s="1362">
        <v>5</v>
      </c>
      <c r="B36" s="1904" t="s">
        <v>4307</v>
      </c>
      <c r="C36" s="1904"/>
      <c r="D36" s="1904"/>
      <c r="E36" s="1904"/>
      <c r="F36" s="1904"/>
      <c r="G36" s="1904"/>
      <c r="H36" s="1904"/>
      <c r="I36" s="1904"/>
      <c r="J36" s="1904"/>
      <c r="K36" s="1904"/>
      <c r="L36" s="1904"/>
      <c r="M36" s="1905"/>
    </row>
    <row r="37" spans="1:13" ht="25.5" x14ac:dyDescent="0.25">
      <c r="A37" s="1360" t="s">
        <v>2665</v>
      </c>
      <c r="B37" s="1199" t="s">
        <v>4308</v>
      </c>
      <c r="C37" s="1483" t="s">
        <v>4275</v>
      </c>
      <c r="D37" s="1411">
        <f t="shared" ref="D37" si="3">24*365</f>
        <v>8760</v>
      </c>
      <c r="E37" s="1485"/>
      <c r="F37" s="934">
        <f>D37*ROUND(E37, 2)</f>
        <v>0</v>
      </c>
      <c r="G37" s="1401" t="s">
        <v>22</v>
      </c>
      <c r="H37" s="1402"/>
      <c r="I37" s="1402"/>
      <c r="J37" s="1402"/>
      <c r="K37" s="1402"/>
      <c r="L37" s="1403"/>
      <c r="M37" s="1393" t="s">
        <v>4297</v>
      </c>
    </row>
    <row r="38" spans="1:13" ht="25.5" x14ac:dyDescent="0.25">
      <c r="A38" s="1360" t="s">
        <v>2666</v>
      </c>
      <c r="B38" s="1199" t="s">
        <v>4309</v>
      </c>
      <c r="C38" s="1483" t="s">
        <v>4275</v>
      </c>
      <c r="D38" s="1411">
        <v>100</v>
      </c>
      <c r="E38" s="1485"/>
      <c r="F38" s="934">
        <f t="shared" si="1"/>
        <v>0</v>
      </c>
      <c r="G38" s="1401" t="s">
        <v>22</v>
      </c>
      <c r="H38" s="1402"/>
      <c r="I38" s="1402"/>
      <c r="J38" s="1402"/>
      <c r="K38" s="1402"/>
      <c r="L38" s="1403"/>
      <c r="M38" s="1393"/>
    </row>
    <row r="39" spans="1:13" x14ac:dyDescent="0.25">
      <c r="A39" s="1360" t="s">
        <v>2667</v>
      </c>
      <c r="B39" s="1199" t="s">
        <v>4464</v>
      </c>
      <c r="C39" s="1483" t="s">
        <v>4275</v>
      </c>
      <c r="D39" s="1392">
        <v>8</v>
      </c>
      <c r="E39" s="1487"/>
      <c r="F39" s="934">
        <f t="shared" si="1"/>
        <v>0</v>
      </c>
      <c r="G39" s="1401"/>
      <c r="H39" s="1402"/>
      <c r="I39" s="1402"/>
      <c r="J39" s="1402"/>
      <c r="K39" s="1402"/>
      <c r="L39" s="1403" t="s">
        <v>22</v>
      </c>
      <c r="M39" s="1393"/>
    </row>
    <row r="40" spans="1:13" x14ac:dyDescent="0.25">
      <c r="A40" s="1360" t="s">
        <v>2668</v>
      </c>
      <c r="B40" s="1199" t="s">
        <v>4465</v>
      </c>
      <c r="C40" s="1483" t="s">
        <v>4275</v>
      </c>
      <c r="D40" s="1392">
        <v>8</v>
      </c>
      <c r="E40" s="1487"/>
      <c r="F40" s="934">
        <f t="shared" si="1"/>
        <v>0</v>
      </c>
      <c r="G40" s="1401"/>
      <c r="H40" s="1402"/>
      <c r="I40" s="1402"/>
      <c r="J40" s="1402"/>
      <c r="K40" s="1402" t="s">
        <v>22</v>
      </c>
      <c r="L40" s="1403" t="s">
        <v>22</v>
      </c>
      <c r="M40" s="1393"/>
    </row>
    <row r="41" spans="1:13" x14ac:dyDescent="0.25">
      <c r="A41" s="1360" t="s">
        <v>2669</v>
      </c>
      <c r="B41" s="1199" t="s">
        <v>4310</v>
      </c>
      <c r="C41" s="1483" t="s">
        <v>4275</v>
      </c>
      <c r="D41" s="1392">
        <v>52</v>
      </c>
      <c r="E41" s="1487"/>
      <c r="F41" s="934">
        <f t="shared" si="1"/>
        <v>0</v>
      </c>
      <c r="G41" s="1401"/>
      <c r="H41" s="1402" t="s">
        <v>22</v>
      </c>
      <c r="I41" s="1402"/>
      <c r="J41" s="1402"/>
      <c r="K41" s="1402"/>
      <c r="L41" s="1403"/>
      <c r="M41" s="1393"/>
    </row>
    <row r="42" spans="1:13" x14ac:dyDescent="0.25">
      <c r="A42" s="1360" t="s">
        <v>3024</v>
      </c>
      <c r="B42" s="1199" t="s">
        <v>4311</v>
      </c>
      <c r="C42" s="1483" t="s">
        <v>4275</v>
      </c>
      <c r="D42" s="1392">
        <v>32</v>
      </c>
      <c r="E42" s="1487"/>
      <c r="F42" s="934">
        <f t="shared" si="1"/>
        <v>0</v>
      </c>
      <c r="G42" s="1401"/>
      <c r="H42" s="1402"/>
      <c r="I42" s="1402"/>
      <c r="J42" s="1402"/>
      <c r="K42" s="1402" t="s">
        <v>22</v>
      </c>
      <c r="L42" s="1403" t="s">
        <v>22</v>
      </c>
      <c r="M42" s="1393"/>
    </row>
    <row r="43" spans="1:13" x14ac:dyDescent="0.25">
      <c r="A43" s="1360" t="s">
        <v>3025</v>
      </c>
      <c r="B43" s="1414" t="s">
        <v>4400</v>
      </c>
      <c r="C43" s="1483" t="s">
        <v>4275</v>
      </c>
      <c r="D43" s="1392">
        <v>120</v>
      </c>
      <c r="E43" s="1487"/>
      <c r="F43" s="934">
        <f t="shared" si="1"/>
        <v>0</v>
      </c>
      <c r="G43" s="1401"/>
      <c r="H43" s="1402"/>
      <c r="I43" s="1402"/>
      <c r="J43" s="1402"/>
      <c r="K43" s="1402" t="s">
        <v>22</v>
      </c>
      <c r="L43" s="1403" t="s">
        <v>22</v>
      </c>
      <c r="M43" s="1393"/>
    </row>
    <row r="44" spans="1:13" x14ac:dyDescent="0.25">
      <c r="A44" s="1360" t="s">
        <v>4312</v>
      </c>
      <c r="B44" s="1414" t="s">
        <v>4313</v>
      </c>
      <c r="C44" s="1483" t="s">
        <v>4275</v>
      </c>
      <c r="D44" s="1392">
        <v>48</v>
      </c>
      <c r="E44" s="1487"/>
      <c r="F44" s="934">
        <f t="shared" si="1"/>
        <v>0</v>
      </c>
      <c r="G44" s="1401"/>
      <c r="H44" s="1402"/>
      <c r="I44" s="1402"/>
      <c r="J44" s="1402"/>
      <c r="K44" s="1402"/>
      <c r="L44" s="1403" t="s">
        <v>22</v>
      </c>
      <c r="M44" s="1393"/>
    </row>
    <row r="45" spans="1:13" x14ac:dyDescent="0.25">
      <c r="A45" s="1360" t="s">
        <v>4314</v>
      </c>
      <c r="B45" s="1414" t="s">
        <v>4315</v>
      </c>
      <c r="C45" s="1483" t="s">
        <v>4275</v>
      </c>
      <c r="D45" s="1392">
        <v>160</v>
      </c>
      <c r="E45" s="1487"/>
      <c r="F45" s="934">
        <f t="shared" si="1"/>
        <v>0</v>
      </c>
      <c r="G45" s="1401"/>
      <c r="H45" s="1402"/>
      <c r="I45" s="1402"/>
      <c r="J45" s="1402"/>
      <c r="K45" s="1402"/>
      <c r="L45" s="1403" t="s">
        <v>22</v>
      </c>
      <c r="M45" s="1393"/>
    </row>
    <row r="46" spans="1:13" ht="26.25" thickBot="1" x14ac:dyDescent="0.3">
      <c r="A46" s="1361" t="s">
        <v>4316</v>
      </c>
      <c r="B46" s="1415" t="s">
        <v>4401</v>
      </c>
      <c r="C46" s="1409" t="s">
        <v>4275</v>
      </c>
      <c r="D46" s="1395">
        <v>48</v>
      </c>
      <c r="E46" s="1488"/>
      <c r="F46" s="938">
        <f t="shared" si="1"/>
        <v>0</v>
      </c>
      <c r="G46" s="1416"/>
      <c r="H46" s="1417"/>
      <c r="I46" s="1417"/>
      <c r="J46" s="1417"/>
      <c r="K46" s="1417" t="s">
        <v>22</v>
      </c>
      <c r="L46" s="1418" t="s">
        <v>22</v>
      </c>
      <c r="M46" s="1394"/>
    </row>
    <row r="47" spans="1:13" ht="15.75" thickBot="1" x14ac:dyDescent="0.3">
      <c r="E47" s="1391"/>
      <c r="F47" s="1358"/>
      <c r="M47" s="17"/>
    </row>
    <row r="48" spans="1:13" ht="15.75" thickBot="1" x14ac:dyDescent="0.3">
      <c r="B48" s="1363"/>
      <c r="C48" s="1363"/>
      <c r="D48" s="1363"/>
      <c r="E48" s="1906" t="s">
        <v>4317</v>
      </c>
      <c r="F48" s="1907"/>
      <c r="M48" s="17"/>
    </row>
    <row r="49" spans="2:13" ht="30" customHeight="1" thickBot="1" x14ac:dyDescent="0.3">
      <c r="B49" s="1908" t="s">
        <v>4318</v>
      </c>
      <c r="C49" s="1909"/>
      <c r="D49" s="1909"/>
      <c r="E49" s="1910"/>
      <c r="F49" s="1365">
        <f>SUM(F9:F46)</f>
        <v>0</v>
      </c>
      <c r="M49" s="17"/>
    </row>
    <row r="50" spans="2:13" ht="30" customHeight="1" thickBot="1" x14ac:dyDescent="0.3">
      <c r="B50" s="1366"/>
      <c r="C50" s="1366"/>
      <c r="D50" s="1366"/>
      <c r="E50" s="1367"/>
      <c r="F50" s="1368"/>
      <c r="M50" s="17"/>
    </row>
    <row r="51" spans="2:13" ht="30" customHeight="1" thickBot="1" x14ac:dyDescent="0.3">
      <c r="B51" s="1901" t="s">
        <v>4402</v>
      </c>
      <c r="C51" s="1902"/>
      <c r="D51" s="1902"/>
      <c r="E51" s="1903"/>
      <c r="F51" s="1365">
        <f>F49*4</f>
        <v>0</v>
      </c>
      <c r="M51" s="17"/>
    </row>
    <row r="52" spans="2:13" ht="30" customHeight="1" thickBot="1" x14ac:dyDescent="0.3">
      <c r="B52" s="1366"/>
      <c r="C52" s="1366"/>
      <c r="D52" s="1366"/>
      <c r="E52" s="1369"/>
      <c r="F52" s="1368"/>
      <c r="M52" s="17"/>
    </row>
    <row r="53" spans="2:13" ht="30" customHeight="1" thickBot="1" x14ac:dyDescent="0.3">
      <c r="B53" s="1370"/>
      <c r="C53" s="1370"/>
      <c r="D53" s="1370"/>
      <c r="E53" s="1396" t="s">
        <v>458</v>
      </c>
      <c r="F53" s="1365">
        <f>0.2*F51</f>
        <v>0</v>
      </c>
      <c r="M53" s="17"/>
    </row>
    <row r="54" spans="2:13" ht="30" customHeight="1" thickBot="1" x14ac:dyDescent="0.3">
      <c r="B54" s="1366"/>
      <c r="C54" s="1366"/>
      <c r="D54" s="1366"/>
      <c r="E54" s="1367"/>
      <c r="F54" s="1368"/>
      <c r="G54" s="77"/>
      <c r="H54" s="77"/>
      <c r="I54" s="84"/>
      <c r="J54" s="84"/>
      <c r="K54" s="84"/>
      <c r="L54" s="84"/>
      <c r="M54" s="1364"/>
    </row>
    <row r="55" spans="2:13" ht="30" customHeight="1" thickBot="1" x14ac:dyDescent="0.3">
      <c r="B55" s="1901" t="s">
        <v>4403</v>
      </c>
      <c r="C55" s="1902"/>
      <c r="D55" s="1902"/>
      <c r="E55" s="1903"/>
      <c r="F55" s="1365">
        <f>F51+F53</f>
        <v>0</v>
      </c>
      <c r="G55" s="77"/>
      <c r="H55" s="77"/>
    </row>
    <row r="56" spans="2:13" x14ac:dyDescent="0.25">
      <c r="G56" s="84"/>
      <c r="H56" s="84"/>
      <c r="I56" s="84"/>
      <c r="J56" s="84"/>
      <c r="K56" s="84"/>
      <c r="L56" s="84"/>
      <c r="M56" s="1364"/>
    </row>
  </sheetData>
  <sheetProtection algorithmName="SHA-512" hashValue="4pb7BW0+s386+hFA+DGIBCPDF088ZTjTMxXnnTCZ0oZ2B3uaWg1bKKenvypOdGYNi8Al3dX4r8DPOZfWzI7+Mg==" saltValue="vXKQ29TPRZmVe/M5NT77yA==" spinCount="100000" sheet="1" objects="1" scenarios="1" sort="0" autoFilter="0" pivotTables="0"/>
  <mergeCells count="27">
    <mergeCell ref="B55:E55"/>
    <mergeCell ref="L5:L7"/>
    <mergeCell ref="B36:M36"/>
    <mergeCell ref="E48:F48"/>
    <mergeCell ref="B49:E49"/>
    <mergeCell ref="B51:E51"/>
    <mergeCell ref="G5:G7"/>
    <mergeCell ref="H5:H7"/>
    <mergeCell ref="I5:I7"/>
    <mergeCell ref="J5:J7"/>
    <mergeCell ref="K5:K7"/>
    <mergeCell ref="B16:M16"/>
    <mergeCell ref="B18:M18"/>
    <mergeCell ref="C19:M19"/>
    <mergeCell ref="B34:M34"/>
    <mergeCell ref="A1:D1"/>
    <mergeCell ref="K1:M1"/>
    <mergeCell ref="A2:E2"/>
    <mergeCell ref="M5:M7"/>
    <mergeCell ref="B8:M8"/>
    <mergeCell ref="G4:L4"/>
    <mergeCell ref="A5:A7"/>
    <mergeCell ref="B5:B7"/>
    <mergeCell ref="C5:C7"/>
    <mergeCell ref="D5:D7"/>
    <mergeCell ref="E5:E7"/>
    <mergeCell ref="F5:F7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56" fitToHeight="0" orientation="landscape" horizontalDpi="4294967295" verticalDpi="4294967295" r:id="rId1"/>
  <headerFooter>
    <oddFooter>Strana &amp;P z &amp;N</oddFooter>
  </headerFooter>
  <ignoredErrors>
    <ignoredError sqref="A32:A33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101</vt:i4>
      </vt:variant>
      <vt:variant>
        <vt:lpstr>Pomenované rozsahy</vt:lpstr>
      </vt:variant>
      <vt:variant>
        <vt:i4>80</vt:i4>
      </vt:variant>
    </vt:vector>
  </HeadingPairs>
  <TitlesOfParts>
    <vt:vector size="181" baseType="lpstr">
      <vt:lpstr>Príloha č.1.1 - PS 271-53</vt:lpstr>
      <vt:lpstr>Príloha č.1.2 - PS 271-64.111</vt:lpstr>
      <vt:lpstr>Príloha č.1.3 - PS 271-64.112</vt:lpstr>
      <vt:lpstr>Príloha č.1.4 - PS 271-64.114</vt:lpstr>
      <vt:lpstr>Príloha č.1.5 - PS 271-65.111</vt:lpstr>
      <vt:lpstr>Príloha č.1.6 - PS 271-65.112</vt:lpstr>
      <vt:lpstr>Príloha č.1.7 - PS 271-65.113</vt:lpstr>
      <vt:lpstr>Príloha č.1.8 - PS 271-65.114</vt:lpstr>
      <vt:lpstr>Príloha č.1.9 - PS 271-65.115</vt:lpstr>
      <vt:lpstr>Príloha č.1.10 - PS 271-65.116</vt:lpstr>
      <vt:lpstr>Príloha č.1.11 - PS 271-65.117</vt:lpstr>
      <vt:lpstr>Príloha č.1.12 - PS 271-66.111</vt:lpstr>
      <vt:lpstr>Príloha č.1.13 - PS 271-66.112</vt:lpstr>
      <vt:lpstr>Príloha č.1.14 - PS 271-66.113</vt:lpstr>
      <vt:lpstr>Príloha č.1.15 - PS 271-66.114</vt:lpstr>
      <vt:lpstr>Príloha č.1.16 - PS 271-66.115</vt:lpstr>
      <vt:lpstr>Príloha č.1.17 - PS 271-67.11</vt:lpstr>
      <vt:lpstr>Príloha č.1.18 - PS 271-68.11</vt:lpstr>
      <vt:lpstr>Príloha č.1.19 - PS 271-70.11</vt:lpstr>
      <vt:lpstr>Príloha č.1.20 - PS 311-45.11</vt:lpstr>
      <vt:lpstr>Príloha č.1.21 - Klas. vozidiel</vt:lpstr>
      <vt:lpstr>Príloha č.1.22 - ADR</vt:lpstr>
      <vt:lpstr>Príloha č.1.23 - Prepojenie KD</vt:lpstr>
      <vt:lpstr>Príloha č.1.24 - PTO objekty</vt:lpstr>
      <vt:lpstr>Príloha č.2 - Sumár tunel</vt:lpstr>
      <vt:lpstr>Príloha č.3.1 - SO 220</vt:lpstr>
      <vt:lpstr>Príloha č.4 - Sumár podjazd</vt:lpstr>
      <vt:lpstr>Príloha č.5.1.1 - LM-V STV</vt:lpstr>
      <vt:lpstr>Príloha č.5.1.2 - LM-V KD</vt:lpstr>
      <vt:lpstr>Príloha č.5.1.3 - LM-V RNR</vt:lpstr>
      <vt:lpstr>Príloha č.5.1.4 - LM-V TU</vt:lpstr>
      <vt:lpstr>Príloha č.5.1.5 - LM-V MVV</vt:lpstr>
      <vt:lpstr>Príloha č.5.1.6 - LM-V LD</vt:lpstr>
      <vt:lpstr>Príloha č.5.1.7 - LM-V EZS</vt:lpstr>
      <vt:lpstr>Príloha č.5.1 - Sumár LM-V</vt:lpstr>
      <vt:lpstr>Príloha č.5.2.1 - V-M STV</vt:lpstr>
      <vt:lpstr>Príloha č.5.2.2 - V-M EZS</vt:lpstr>
      <vt:lpstr>Príloha č.5.2.3 - V-M KD</vt:lpstr>
      <vt:lpstr>Príloha č.5.2.4 - V-M CSS</vt:lpstr>
      <vt:lpstr>Príloha č.5.2.5 - V-M TU</vt:lpstr>
      <vt:lpstr>Príloha č.5.2 - Sumár V-M</vt:lpstr>
      <vt:lpstr>Príloha č.5.3.1 - M-JI STV</vt:lpstr>
      <vt:lpstr>Príloha č.5.3.2 - M-JI TD</vt:lpstr>
      <vt:lpstr>Príloha č.5.3.3 - M-JI PDZ</vt:lpstr>
      <vt:lpstr>Príloha č.5.3.4 - M-JI RNR</vt:lpstr>
      <vt:lpstr>Príloha č.5.3.5 - M-JI TU</vt:lpstr>
      <vt:lpstr>Príloha č.5.3.6 - M-JI EZ</vt:lpstr>
      <vt:lpstr>Príloha č.5.3 - Sumár M-JI</vt:lpstr>
      <vt:lpstr>Príloha č.5.4.1 - M-JII STV</vt:lpstr>
      <vt:lpstr>Príloha č.5.4.2 - M-JII KD</vt:lpstr>
      <vt:lpstr>Príloha č.5.4.3 - M-JII RNR</vt:lpstr>
      <vt:lpstr>Príloha č.5.4.4 - M-JII PDZ</vt:lpstr>
      <vt:lpstr>Príloha č.5.4.5 - M-JII LOP</vt:lpstr>
      <vt:lpstr>Príloha č.5.4.6 - M-JII TU</vt:lpstr>
      <vt:lpstr>Príloha č.5.4 - Sumár M-JII</vt:lpstr>
      <vt:lpstr>Príloha č.5.5.1 - M-JIII TU</vt:lpstr>
      <vt:lpstr>Príloha č.5.5.2 - M-JIII STV</vt:lpstr>
      <vt:lpstr>Príloha č.5.5.3 - M-JIII EZS</vt:lpstr>
      <vt:lpstr>Príloha č.5.5.4 - M-JIII KD</vt:lpstr>
      <vt:lpstr>Príloha č.5.5.5 - M-JIII RNR</vt:lpstr>
      <vt:lpstr>Príloha č.5.5.6 - M-JIII PDZ</vt:lpstr>
      <vt:lpstr>Príloha č.5.5 - Sumár M-JIII</vt:lpstr>
      <vt:lpstr>Príloha č.5.6.1 - J-JI STV</vt:lpstr>
      <vt:lpstr>Príloha č.5.6.2 - J-JI EZS</vt:lpstr>
      <vt:lpstr>Príloha č.5.6.3 - J-JI KD</vt:lpstr>
      <vt:lpstr>Príloha č.5.6.4 - J-JI RNR, TU</vt:lpstr>
      <vt:lpstr>Príloha č.5.6.5 - J-JI RS</vt:lpstr>
      <vt:lpstr>Príloha č.5.6.6 - J-JI KV</vt:lpstr>
      <vt:lpstr>Príloha č.5.6.7 - J-JI LOP</vt:lpstr>
      <vt:lpstr>Príloha č.5.6 - Sumár J-JI</vt:lpstr>
      <vt:lpstr>Príl. č.5.7 - ISD stavebná časť</vt:lpstr>
      <vt:lpstr>Príloha č.6 - Sumár ISD</vt:lpstr>
      <vt:lpstr>Príloha č.7.1 - PS 271-64.111</vt:lpstr>
      <vt:lpstr>Príloha č.7.2 - PS 271-64.112</vt:lpstr>
      <vt:lpstr>Príloha č.7.3 - PS 271-64.114</vt:lpstr>
      <vt:lpstr>Príloha č.7.4 - PS 271-65.111</vt:lpstr>
      <vt:lpstr>Príloha č.7.5 - PS 271-65.112</vt:lpstr>
      <vt:lpstr>Príloha č.7.6 - PS 271-65.113</vt:lpstr>
      <vt:lpstr>Príloha č.7.7 - PS 271-65.114</vt:lpstr>
      <vt:lpstr>Príloha č.7.8 - PS 271-65.115</vt:lpstr>
      <vt:lpstr>Príloha č.7.9 - PS 271-65.116</vt:lpstr>
      <vt:lpstr>Príloha č.7.10 - PS 271-65.117</vt:lpstr>
      <vt:lpstr>Príloha č.7.11 - PS 271-66.111</vt:lpstr>
      <vt:lpstr>Príloha č.7.12 - PS 271-66.112</vt:lpstr>
      <vt:lpstr>Príloha č.7.13 - PS 271-66.113</vt:lpstr>
      <vt:lpstr>Príloha č.7.14 - PS 271-66.114</vt:lpstr>
      <vt:lpstr>Príloha č.7.15 - PS 271-66.115</vt:lpstr>
      <vt:lpstr>Príloha č.7.16 - PS 271-67.11</vt:lpstr>
      <vt:lpstr>Príloha č.7.17 - PS 271-68.11</vt:lpstr>
      <vt:lpstr>Príloha č.7.18 - PS 271-70.11</vt:lpstr>
      <vt:lpstr>Príloha č.7.20 - TB staveb časť</vt:lpstr>
      <vt:lpstr>Príloha č.7.19 - PS 311-45.11</vt:lpstr>
      <vt:lpstr>Príloha č.7.21 - SO 220</vt:lpstr>
      <vt:lpstr>Príloha č.7.22 - ISD LM-V</vt:lpstr>
      <vt:lpstr>Príloha č.7.23 - ISD V-M-J</vt:lpstr>
      <vt:lpstr>Príloha č.7.24 - ISD J-J</vt:lpstr>
      <vt:lpstr>Príloha č.8 - Sumár ND</vt:lpstr>
      <vt:lpstr>Príloha č.9 - Opravy</vt:lpstr>
      <vt:lpstr>Príloha č.10 - Cena KB</vt:lpstr>
      <vt:lpstr>Príloha č.11 - Hodn. správy</vt:lpstr>
      <vt:lpstr>Príloha č.1 k A.2 </vt:lpstr>
      <vt:lpstr>'Príl. č.5.7 - ISD stavebná časť'!Názvy_tlače</vt:lpstr>
      <vt:lpstr>'Príloha č.1 k A.2 '!Názvy_tlače</vt:lpstr>
      <vt:lpstr>'Príloha č.1.1 - PS 271-53'!Názvy_tlače</vt:lpstr>
      <vt:lpstr>'Príloha č.1.10 - PS 271-65.116'!Názvy_tlače</vt:lpstr>
      <vt:lpstr>'Príloha č.1.11 - PS 271-65.117'!Názvy_tlače</vt:lpstr>
      <vt:lpstr>'Príloha č.1.12 - PS 271-66.111'!Názvy_tlače</vt:lpstr>
      <vt:lpstr>'Príloha č.1.13 - PS 271-66.112'!Názvy_tlače</vt:lpstr>
      <vt:lpstr>'Príloha č.1.14 - PS 271-66.113'!Názvy_tlače</vt:lpstr>
      <vt:lpstr>'Príloha č.1.15 - PS 271-66.114'!Názvy_tlače</vt:lpstr>
      <vt:lpstr>'Príloha č.1.16 - PS 271-66.115'!Názvy_tlače</vt:lpstr>
      <vt:lpstr>'Príloha č.1.17 - PS 271-67.11'!Názvy_tlače</vt:lpstr>
      <vt:lpstr>'Príloha č.1.18 - PS 271-68.11'!Názvy_tlače</vt:lpstr>
      <vt:lpstr>'Príloha č.1.19 - PS 271-70.11'!Názvy_tlače</vt:lpstr>
      <vt:lpstr>'Príloha č.1.2 - PS 271-64.111'!Názvy_tlače</vt:lpstr>
      <vt:lpstr>'Príloha č.1.20 - PS 311-45.11'!Názvy_tlače</vt:lpstr>
      <vt:lpstr>'Príloha č.1.21 - Klas. vozidiel'!Názvy_tlače</vt:lpstr>
      <vt:lpstr>'Príloha č.1.22 - ADR'!Názvy_tlače</vt:lpstr>
      <vt:lpstr>'Príloha č.1.24 - PTO objekty'!Názvy_tlače</vt:lpstr>
      <vt:lpstr>'Príloha č.1.3 - PS 271-64.112'!Názvy_tlače</vt:lpstr>
      <vt:lpstr>'Príloha č.1.4 - PS 271-64.114'!Názvy_tlače</vt:lpstr>
      <vt:lpstr>'Príloha č.1.5 - PS 271-65.111'!Názvy_tlače</vt:lpstr>
      <vt:lpstr>'Príloha č.1.6 - PS 271-65.112'!Názvy_tlače</vt:lpstr>
      <vt:lpstr>'Príloha č.1.7 - PS 271-65.113'!Názvy_tlače</vt:lpstr>
      <vt:lpstr>'Príloha č.1.8 - PS 271-65.114'!Názvy_tlače</vt:lpstr>
      <vt:lpstr>'Príloha č.1.9 - PS 271-65.115'!Názvy_tlače</vt:lpstr>
      <vt:lpstr>'Príloha č.10 - Cena KB'!Názvy_tlače</vt:lpstr>
      <vt:lpstr>'Príloha č.11 - Hodn. správy'!Názvy_tlače</vt:lpstr>
      <vt:lpstr>'Príloha č.5.5.4 - M-JIII KD'!Názvy_tlače</vt:lpstr>
      <vt:lpstr>'Príloha č.7.11 - PS 271-66.111'!Názvy_tlače</vt:lpstr>
      <vt:lpstr>'Príloha č.7.14 - PS 271-66.114'!Názvy_tlače</vt:lpstr>
      <vt:lpstr>'Príloha č.7.15 - PS 271-66.115'!Názvy_tlače</vt:lpstr>
      <vt:lpstr>'Príloha č.7.18 - PS 271-70.11'!Názvy_tlače</vt:lpstr>
      <vt:lpstr>'Príloha č.7.2 - PS 271-64.112'!Názvy_tlače</vt:lpstr>
      <vt:lpstr>'Príloha č.7.21 - SO 220'!Názvy_tlače</vt:lpstr>
      <vt:lpstr>'Príloha č.7.22 - ISD LM-V'!Názvy_tlače</vt:lpstr>
      <vt:lpstr>'Príloha č.7.23 - ISD V-M-J'!Názvy_tlače</vt:lpstr>
      <vt:lpstr>'Príloha č.7.24 - ISD J-J'!Názvy_tlače</vt:lpstr>
      <vt:lpstr>'Príloha č.7.3 - PS 271-64.114'!Názvy_tlače</vt:lpstr>
      <vt:lpstr>'Príloha č.7.4 - PS 271-65.111'!Názvy_tlače</vt:lpstr>
      <vt:lpstr>'Príloha č.7.5 - PS 271-65.112'!Názvy_tlače</vt:lpstr>
      <vt:lpstr>'Príloha č.1 k A.2 '!Oblasť_tlače</vt:lpstr>
      <vt:lpstr>'Príloha č.1.1 - PS 271-53'!Oblasť_tlače</vt:lpstr>
      <vt:lpstr>'Príloha č.1.10 - PS 271-65.116'!Oblasť_tlače</vt:lpstr>
      <vt:lpstr>'Príloha č.1.11 - PS 271-65.117'!Oblasť_tlače</vt:lpstr>
      <vt:lpstr>'Príloha č.1.12 - PS 271-66.111'!Oblasť_tlače</vt:lpstr>
      <vt:lpstr>'Príloha č.1.13 - PS 271-66.112'!Oblasť_tlače</vt:lpstr>
      <vt:lpstr>'Príloha č.1.14 - PS 271-66.113'!Oblasť_tlače</vt:lpstr>
      <vt:lpstr>'Príloha č.1.15 - PS 271-66.114'!Oblasť_tlače</vt:lpstr>
      <vt:lpstr>'Príloha č.1.16 - PS 271-66.115'!Oblasť_tlače</vt:lpstr>
      <vt:lpstr>'Príloha č.1.17 - PS 271-67.11'!Oblasť_tlače</vt:lpstr>
      <vt:lpstr>'Príloha č.1.18 - PS 271-68.11'!Oblasť_tlače</vt:lpstr>
      <vt:lpstr>'Príloha č.1.19 - PS 271-70.11'!Oblasť_tlače</vt:lpstr>
      <vt:lpstr>'Príloha č.1.2 - PS 271-64.111'!Oblasť_tlače</vt:lpstr>
      <vt:lpstr>'Príloha č.1.20 - PS 311-45.11'!Oblasť_tlače</vt:lpstr>
      <vt:lpstr>'Príloha č.1.22 - ADR'!Oblasť_tlače</vt:lpstr>
      <vt:lpstr>'Príloha č.1.24 - PTO objekty'!Oblasť_tlače</vt:lpstr>
      <vt:lpstr>'Príloha č.1.3 - PS 271-64.112'!Oblasť_tlače</vt:lpstr>
      <vt:lpstr>'Príloha č.1.4 - PS 271-64.114'!Oblasť_tlače</vt:lpstr>
      <vt:lpstr>'Príloha č.1.5 - PS 271-65.111'!Oblasť_tlače</vt:lpstr>
      <vt:lpstr>'Príloha č.1.6 - PS 271-65.112'!Oblasť_tlače</vt:lpstr>
      <vt:lpstr>'Príloha č.1.7 - PS 271-65.113'!Oblasť_tlače</vt:lpstr>
      <vt:lpstr>'Príloha č.1.8 - PS 271-65.114'!Oblasť_tlače</vt:lpstr>
      <vt:lpstr>'Príloha č.1.9 - PS 271-65.115'!Oblasť_tlače</vt:lpstr>
      <vt:lpstr>'Príloha č.10 - Cena KB'!Oblasť_tlače</vt:lpstr>
      <vt:lpstr>'Príloha č.11 - Hodn. správy'!Oblasť_tlače</vt:lpstr>
      <vt:lpstr>'Príloha č.2 - Sumár tunel'!Oblasť_tlače</vt:lpstr>
      <vt:lpstr>'Príloha č.4 - Sumár podjazd'!Oblasť_tlače</vt:lpstr>
      <vt:lpstr>'Príloha č.5.3.5 - M-JI TU'!Oblasť_tlače</vt:lpstr>
      <vt:lpstr>'Príloha č.5.4.4 - M-JII PDZ'!Oblasť_tlače</vt:lpstr>
      <vt:lpstr>'Príloha č.5.4.6 - M-JII TU'!Oblasť_tlače</vt:lpstr>
      <vt:lpstr>'Príloha č.5.5.1 - M-JIII TU'!Oblasť_tlače</vt:lpstr>
      <vt:lpstr>'Príloha č.5.5.4 - M-JIII KD'!Oblasť_tlače</vt:lpstr>
      <vt:lpstr>'Príloha č.5.6.1 - J-JI STV'!Oblasť_tlače</vt:lpstr>
      <vt:lpstr>'Príloha č.5.6.2 - J-JI EZS'!Oblasť_tlače</vt:lpstr>
      <vt:lpstr>'Príloha č.5.6.3 - J-JI KD'!Oblasť_tlače</vt:lpstr>
      <vt:lpstr>'Príloha č.5.6.4 - J-JI RNR, TU'!Oblasť_tlače</vt:lpstr>
      <vt:lpstr>'Príloha č.5.6.5 - J-JI RS'!Oblasť_tlače</vt:lpstr>
      <vt:lpstr>'Príloha č.5.6.6 - J-JI KV'!Oblasť_tlače</vt:lpstr>
      <vt:lpstr>'Príloha č.5.6.7 - J-JI LOP'!Oblasť_tlače</vt:lpstr>
      <vt:lpstr>'Príloha č.7.4 - PS 271-65.111'!Oblasť_tlače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3171</dc:creator>
  <cp:lastModifiedBy>Masaryk Pavol</cp:lastModifiedBy>
  <cp:lastPrinted>2024-05-07T07:08:18Z</cp:lastPrinted>
  <dcterms:created xsi:type="dcterms:W3CDTF">2013-11-11T11:27:26Z</dcterms:created>
  <dcterms:modified xsi:type="dcterms:W3CDTF">2024-09-23T09:18:40Z</dcterms:modified>
</cp:coreProperties>
</file>