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2190\Desktop\Dokumenty\N VO TU\Ťažba na rok 2025\Prílohy A k SP Návrhy zmlúv\Prílohy č.3 k Návrhom zmlúv\"/>
    </mc:Choice>
  </mc:AlternateContent>
  <bookViews>
    <workbookView xWindow="25080" yWindow="-120" windowWidth="25440" windowHeight="15270"/>
  </bookViews>
  <sheets>
    <sheet name="Hárok1" sheetId="1" r:id="rId1"/>
    <sheet name="Hárok2" sheetId="2" r:id="rId2"/>
    <sheet name="Hárok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1" l="1"/>
  <c r="G29" i="1"/>
  <c r="M29" i="1" s="1"/>
  <c r="G28" i="1"/>
  <c r="M28" i="1" s="1"/>
  <c r="G27" i="1"/>
  <c r="M27" i="1" s="1"/>
  <c r="G26" i="1"/>
  <c r="M26" i="1" s="1"/>
  <c r="G23" i="1"/>
  <c r="M23" i="1" s="1"/>
  <c r="G24" i="1"/>
  <c r="M24" i="1" s="1"/>
  <c r="G25" i="1"/>
  <c r="M25" i="1" s="1"/>
  <c r="G20" i="1"/>
  <c r="M20" i="1" s="1"/>
  <c r="G19" i="1"/>
  <c r="M19" i="1" s="1"/>
  <c r="G18" i="1"/>
  <c r="M18" i="1" s="1"/>
  <c r="G17" i="1"/>
  <c r="M17" i="1" s="1"/>
  <c r="F45" i="1"/>
  <c r="G14" i="1"/>
  <c r="M14" i="1" s="1"/>
  <c r="G15" i="1"/>
  <c r="M15" i="1" s="1"/>
  <c r="G16" i="1"/>
  <c r="M16" i="1" s="1"/>
  <c r="G21" i="1"/>
  <c r="M21" i="1" s="1"/>
  <c r="G22" i="1"/>
  <c r="M22" i="1" s="1"/>
  <c r="G30" i="1"/>
  <c r="M30" i="1" s="1"/>
  <c r="G31" i="1"/>
  <c r="O31" i="1" s="1"/>
  <c r="G32" i="1"/>
  <c r="O32" i="1" s="1"/>
  <c r="G33" i="1"/>
  <c r="M33" i="1" s="1"/>
  <c r="G34" i="1"/>
  <c r="M34" i="1" s="1"/>
  <c r="G35" i="1"/>
  <c r="M35" i="1" s="1"/>
  <c r="G36" i="1"/>
  <c r="M36" i="1" s="1"/>
  <c r="G37" i="1"/>
  <c r="M37" i="1" s="1"/>
  <c r="G38" i="1"/>
  <c r="M38" i="1" s="1"/>
  <c r="G39" i="1"/>
  <c r="M39" i="1" s="1"/>
  <c r="G40" i="1"/>
  <c r="O40" i="1" s="1"/>
  <c r="G41" i="1"/>
  <c r="G43" i="1"/>
  <c r="G44" i="1"/>
  <c r="M44" i="1" s="1"/>
  <c r="G13" i="1"/>
  <c r="M13" i="1" s="1"/>
  <c r="E45" i="1"/>
  <c r="D45" i="1"/>
  <c r="M42" i="1" l="1"/>
  <c r="O42" i="1"/>
  <c r="M43" i="1"/>
  <c r="O43" i="1"/>
  <c r="M41" i="1"/>
  <c r="O41" i="1"/>
  <c r="C3" i="2"/>
  <c r="D3" i="2"/>
  <c r="O26" i="1"/>
  <c r="O25" i="1"/>
  <c r="O23" i="1"/>
  <c r="O24" i="1"/>
  <c r="B2" i="2"/>
  <c r="C2" i="2"/>
  <c r="O29" i="1"/>
  <c r="E2" i="2"/>
  <c r="O28" i="1"/>
  <c r="D2" i="2"/>
  <c r="O27" i="1"/>
  <c r="B3" i="2"/>
  <c r="O17" i="1"/>
  <c r="O20" i="1"/>
  <c r="O19" i="1"/>
  <c r="O18" i="1"/>
  <c r="M31" i="1"/>
  <c r="O44" i="1"/>
  <c r="M32" i="1"/>
  <c r="O33" i="1"/>
  <c r="O15" i="1"/>
  <c r="O14" i="1"/>
  <c r="O39" i="1"/>
  <c r="O38" i="1"/>
  <c r="O30" i="1"/>
  <c r="O37" i="1"/>
  <c r="O22" i="1"/>
  <c r="O36" i="1"/>
  <c r="O21" i="1"/>
  <c r="O35" i="1"/>
  <c r="O13" i="1"/>
  <c r="O34" i="1"/>
  <c r="O16" i="1"/>
  <c r="M40" i="1"/>
  <c r="G45" i="1"/>
  <c r="E3" i="2" l="1"/>
  <c r="E4" i="2" s="1"/>
  <c r="M45" i="1"/>
  <c r="O45" i="1"/>
  <c r="B4" i="2"/>
  <c r="D4" i="2"/>
  <c r="C4" i="2"/>
  <c r="O46" i="1" l="1"/>
  <c r="O47" i="1" s="1"/>
</calcChain>
</file>

<file path=xl/sharedStrings.xml><?xml version="1.0" encoding="utf-8"?>
<sst xmlns="http://schemas.openxmlformats.org/spreadsheetml/2006/main" count="164" uniqueCount="96">
  <si>
    <t>LO</t>
  </si>
  <si>
    <t>JPRL</t>
  </si>
  <si>
    <t>Požadovaná kombinácia technologií</t>
  </si>
  <si>
    <t>Sklon v %</t>
  </si>
  <si>
    <t>hmotnatosť v m³</t>
  </si>
  <si>
    <t>Približovacia vzdialenosť VM/OM (m)</t>
  </si>
  <si>
    <t>Cena stanovená objednávateľom  bez DPH v € za JPRL</t>
  </si>
  <si>
    <t>Predpokladaný termín vykonania (kalendárny mesiac roka)</t>
  </si>
  <si>
    <t xml:space="preserve">Spolu bez DPH   </t>
  </si>
  <si>
    <t>Spolu bez DPH</t>
  </si>
  <si>
    <t>Spolu s  DPH</t>
  </si>
  <si>
    <t>Záväzný termín vykonania:</t>
  </si>
  <si>
    <t xml:space="preserve"> Určenie začiatku a ukončenia prác bude určené v Objednávke a Zákazkovom liste.</t>
  </si>
  <si>
    <t>Ak ste platiteľom DPH, uveďte IČ pre DPH, ak nie ste platiteľom DPH, ponechajte pôvodný text: nie som platiteľom DPH</t>
  </si>
  <si>
    <t>Doodávaleľ:</t>
  </si>
  <si>
    <t>Názov:</t>
  </si>
  <si>
    <t>Sídlo:</t>
  </si>
  <si>
    <t>IČO:</t>
  </si>
  <si>
    <t>DIČ:</t>
  </si>
  <si>
    <t>IČ pre DPH:</t>
  </si>
  <si>
    <t>nie som platiteľom DPH</t>
  </si>
  <si>
    <t>Podpis  dodávateľa</t>
  </si>
  <si>
    <t>LS: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</si>
  <si>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Cena stanovená obiednávateľom v </t>
    </r>
    <r>
      <rPr>
        <b/>
        <sz val="9"/>
        <rFont val="Calibri"/>
        <family val="2"/>
        <charset val="238"/>
      </rPr>
      <t>€</t>
    </r>
    <r>
      <rPr>
        <b/>
        <sz val="9"/>
        <rFont val="Arial"/>
        <family val="2"/>
        <charset val="238"/>
      </rPr>
      <t>/m</t>
    </r>
    <r>
      <rPr>
        <b/>
        <vertAlign val="superscript"/>
        <sz val="9"/>
        <rFont val="Arial"/>
        <family val="2"/>
        <charset val="238"/>
      </rPr>
      <t xml:space="preserve">3 </t>
    </r>
    <r>
      <rPr>
        <b/>
        <sz val="9"/>
        <rFont val="Arial"/>
        <family val="2"/>
        <charset val="238"/>
      </rPr>
      <t>na dve desatiiné miasta bez DPH</t>
    </r>
  </si>
  <si>
    <t>č.1</t>
  </si>
  <si>
    <t>OU</t>
  </si>
  <si>
    <t>PU+50</t>
  </si>
  <si>
    <t>PU-50</t>
  </si>
  <si>
    <t>PP</t>
  </si>
  <si>
    <t>RN</t>
  </si>
  <si>
    <t>suma m3</t>
  </si>
  <si>
    <t xml:space="preserve">suma cena </t>
  </si>
  <si>
    <t>priemer cena</t>
  </si>
  <si>
    <t>Budča - časť č.4 (Kráľová)</t>
  </si>
  <si>
    <t>Ponuka úchádzača nesmie prekročiť stanovenú akúkoľvek jednotkovú cenu a tiež ani celkovú sumárnu cenu za celú časť!!!</t>
  </si>
  <si>
    <t>PP - podľa potreby obiednávateľa</t>
  </si>
  <si>
    <t>OU - obnovná úmyselná ťažba</t>
  </si>
  <si>
    <t>PU+50 - predrubná úmyselná ťažba nad 50 rokov</t>
  </si>
  <si>
    <t>PU-50 - predrubná úmyselná ťažba do 50 rokov</t>
  </si>
  <si>
    <t>RN - rubná nahodná ťažba</t>
  </si>
  <si>
    <t>Opis a rozsah zákazky a cenová ponuka uchádzača</t>
  </si>
  <si>
    <t>č.7</t>
  </si>
  <si>
    <t>č.8</t>
  </si>
  <si>
    <t>č.3</t>
  </si>
  <si>
    <t>MR</t>
  </si>
  <si>
    <t>509A00</t>
  </si>
  <si>
    <t>564A11</t>
  </si>
  <si>
    <t>535-00</t>
  </si>
  <si>
    <t>539-11</t>
  </si>
  <si>
    <t>545-11</t>
  </si>
  <si>
    <t>543-00</t>
  </si>
  <si>
    <t>540-11</t>
  </si>
  <si>
    <t>2+</t>
  </si>
  <si>
    <t>511A11</t>
  </si>
  <si>
    <t>544-11</t>
  </si>
  <si>
    <t>521B11</t>
  </si>
  <si>
    <t>Predpokladaný objem prác</t>
  </si>
  <si>
    <t>Druh prác</t>
  </si>
  <si>
    <t>čacovka JMP</t>
  </si>
  <si>
    <t>časovka LKT</t>
  </si>
  <si>
    <t>-</t>
  </si>
  <si>
    <t>* - podľa druhu prác (pri ťažbe sa použijú m3 a pri časovke hodiny)</t>
  </si>
  <si>
    <t>spolu (m³/hod.)*</t>
  </si>
  <si>
    <t>do 12.mesiacov odo dňa nadobudnutia účinnosti zmluvy</t>
  </si>
  <si>
    <t>ihličnatá ťažba (m³)</t>
  </si>
  <si>
    <t>listnatá ťažba (m³)</t>
  </si>
  <si>
    <t>neštandardné práce (hod.)</t>
  </si>
  <si>
    <r>
      <t xml:space="preserve">Názov predmetu zákazky: </t>
    </r>
    <r>
      <rPr>
        <b/>
        <sz val="12"/>
        <rFont val="Calibri"/>
        <family val="2"/>
        <charset val="238"/>
        <scheme val="minor"/>
      </rPr>
      <t>Lesnícke služby v ťažbovom procese na VŠLP TU Zvolen</t>
    </r>
  </si>
  <si>
    <t>Objednávateľ: VŠLP TU Zvolen</t>
  </si>
  <si>
    <t>1245 - 1 0</t>
  </si>
  <si>
    <t>1223 - 0 0</t>
  </si>
  <si>
    <t>1254 - 1 1</t>
  </si>
  <si>
    <t>255 - 1 1</t>
  </si>
  <si>
    <t>234 - 0 1</t>
  </si>
  <si>
    <t>1253 - 0 0</t>
  </si>
  <si>
    <t>253 - 1 1</t>
  </si>
  <si>
    <t>250 - 1 1</t>
  </si>
  <si>
    <t>420 A 0 1</t>
  </si>
  <si>
    <t>713 - 1 1</t>
  </si>
  <si>
    <t>487 - 0 0</t>
  </si>
  <si>
    <t>425 B 0 0</t>
  </si>
  <si>
    <t>430 B 0 0</t>
  </si>
  <si>
    <t>421 A 0 0</t>
  </si>
  <si>
    <t>425 A 2 0</t>
  </si>
  <si>
    <t>430 A 0 0</t>
  </si>
  <si>
    <t>432 A 2 0</t>
  </si>
  <si>
    <t>č.2</t>
  </si>
  <si>
    <t>PN-50</t>
  </si>
  <si>
    <t>PN+50</t>
  </si>
  <si>
    <t>DPH 23%</t>
  </si>
  <si>
    <t>PN+50 - predrubná náhodná ťažba nad 50 rokov</t>
  </si>
  <si>
    <t>PN-50 - predrubná náhodná ťažba do 50 rokov</t>
  </si>
  <si>
    <t>MR - mimoriadna ťažba</t>
  </si>
  <si>
    <t>Príloha č.3 k Návrhu zmluvy na časť č.4 (Králová)</t>
  </si>
  <si>
    <r>
      <t>Celkom cena bez DPH</t>
    </r>
    <r>
      <rPr>
        <b/>
        <sz val="7"/>
        <rFont val="Arial"/>
        <family val="2"/>
        <charset val="238"/>
      </rPr>
      <t xml:space="preserve"> (ponuka uchádzača)</t>
    </r>
    <r>
      <rPr>
        <b/>
        <sz val="9"/>
        <rFont val="Arial"/>
        <family val="2"/>
        <charset val="238"/>
      </rPr>
      <t xml:space="preserve">
v €</t>
    </r>
  </si>
  <si>
    <t>Cena bez DPH (ponuka uchádzača) v €/m³ (pri časovke v €/hod), zaokrúhlená na dve desatinné miesta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</si>
</sst>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vertAlign val="superscript"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Alignment="1">
      <alignment horizontal="left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vertical="center"/>
    </xf>
    <xf numFmtId="0" fontId="4" fillId="2" borderId="2" xfId="0" applyFont="1" applyFill="1" applyBorder="1"/>
    <xf numFmtId="0" fontId="0" fillId="2" borderId="2" xfId="0" applyFill="1" applyBorder="1"/>
    <xf numFmtId="4" fontId="5" fillId="2" borderId="6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/>
    </xf>
    <xf numFmtId="49" fontId="8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2" fontId="8" fillId="0" borderId="8" xfId="0" applyNumberFormat="1" applyFont="1" applyBorder="1" applyAlignment="1" applyProtection="1">
      <alignment horizontal="right" vertical="center"/>
      <protection locked="0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49" fontId="8" fillId="0" borderId="4" xfId="0" applyNumberFormat="1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49" fontId="8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2" fontId="8" fillId="0" borderId="2" xfId="0" applyNumberFormat="1" applyFont="1" applyBorder="1" applyAlignment="1" applyProtection="1">
      <alignment horizontal="right" vertical="center"/>
      <protection locked="0"/>
    </xf>
    <xf numFmtId="0" fontId="0" fillId="0" borderId="30" xfId="0" applyBorder="1"/>
    <xf numFmtId="0" fontId="4" fillId="0" borderId="0" xfId="0" applyFont="1" applyAlignment="1">
      <alignment horizontal="left"/>
    </xf>
    <xf numFmtId="9" fontId="8" fillId="0" borderId="8" xfId="0" applyNumberFormat="1" applyFont="1" applyBorder="1" applyAlignment="1" applyProtection="1">
      <alignment horizontal="center" vertical="center" wrapText="1"/>
      <protection locked="0"/>
    </xf>
    <xf numFmtId="9" fontId="8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>
      <alignment horizontal="right" indent="1"/>
    </xf>
    <xf numFmtId="0" fontId="4" fillId="4" borderId="22" xfId="0" applyFont="1" applyFill="1" applyBorder="1" applyAlignment="1" applyProtection="1">
      <alignment horizontal="center"/>
      <protection locked="0"/>
    </xf>
    <xf numFmtId="4" fontId="8" fillId="5" borderId="2" xfId="0" applyNumberFormat="1" applyFont="1" applyFill="1" applyBorder="1" applyAlignment="1">
      <alignment horizontal="right" vertical="center"/>
    </xf>
    <xf numFmtId="3" fontId="5" fillId="5" borderId="27" xfId="0" applyNumberFormat="1" applyFont="1" applyFill="1" applyBorder="1" applyAlignment="1">
      <alignment vertical="center"/>
    </xf>
    <xf numFmtId="4" fontId="5" fillId="5" borderId="18" xfId="0" applyNumberFormat="1" applyFont="1" applyFill="1" applyBorder="1" applyAlignment="1">
      <alignment horizontal="center" vertical="center"/>
    </xf>
    <xf numFmtId="4" fontId="10" fillId="5" borderId="5" xfId="0" applyNumberFormat="1" applyFont="1" applyFill="1" applyBorder="1" applyAlignment="1">
      <alignment horizontal="center" vertical="center"/>
    </xf>
    <xf numFmtId="0" fontId="0" fillId="4" borderId="29" xfId="0" applyFill="1" applyBorder="1"/>
    <xf numFmtId="0" fontId="5" fillId="0" borderId="33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0" fillId="0" borderId="22" xfId="0" applyBorder="1"/>
    <xf numFmtId="0" fontId="8" fillId="4" borderId="7" xfId="0" applyFont="1" applyFill="1" applyBorder="1" applyAlignment="1" applyProtection="1">
      <alignment horizontal="center" vertical="center"/>
      <protection locked="0"/>
    </xf>
    <xf numFmtId="0" fontId="8" fillId="4" borderId="32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right"/>
    </xf>
    <xf numFmtId="0" fontId="4" fillId="2" borderId="2" xfId="0" applyFont="1" applyFill="1" applyBorder="1" applyAlignment="1">
      <alignment horizontal="center" vertical="center" textRotation="90"/>
    </xf>
    <xf numFmtId="4" fontId="5" fillId="5" borderId="14" xfId="0" applyNumberFormat="1" applyFont="1" applyFill="1" applyBorder="1" applyAlignment="1">
      <alignment horizontal="center" vertical="center"/>
    </xf>
    <xf numFmtId="4" fontId="5" fillId="0" borderId="11" xfId="0" applyNumberFormat="1" applyFont="1" applyBorder="1" applyAlignment="1" applyProtection="1">
      <alignment horizontal="center" vertical="center"/>
      <protection locked="0"/>
    </xf>
    <xf numFmtId="4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readingOrder="1"/>
    </xf>
    <xf numFmtId="0" fontId="3" fillId="0" borderId="0" xfId="0" applyFont="1"/>
    <xf numFmtId="0" fontId="4" fillId="0" borderId="31" xfId="0" applyFont="1" applyBorder="1" applyAlignment="1">
      <alignment horizontal="left"/>
    </xf>
    <xf numFmtId="0" fontId="4" fillId="0" borderId="0" xfId="0" applyFont="1"/>
    <xf numFmtId="49" fontId="8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/>
      <protection locked="0"/>
    </xf>
    <xf numFmtId="2" fontId="8" fillId="4" borderId="8" xfId="0" applyNumberFormat="1" applyFont="1" applyFill="1" applyBorder="1" applyAlignment="1" applyProtection="1">
      <alignment horizontal="right" vertical="center"/>
      <protection locked="0"/>
    </xf>
    <xf numFmtId="49" fontId="8" fillId="4" borderId="4" xfId="0" applyNumberFormat="1" applyFont="1" applyFill="1" applyBorder="1" applyAlignment="1" applyProtection="1">
      <alignment horizontal="center" vertical="center"/>
      <protection locked="0"/>
    </xf>
    <xf numFmtId="9" fontId="8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8" xfId="0" applyFont="1" applyFill="1" applyBorder="1" applyAlignment="1" applyProtection="1">
      <alignment horizontal="center" vertical="center" wrapText="1"/>
      <protection locked="0"/>
    </xf>
    <xf numFmtId="0" fontId="2" fillId="4" borderId="28" xfId="0" applyFont="1" applyFill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4" fontId="0" fillId="0" borderId="0" xfId="0" applyNumberFormat="1" applyAlignment="1">
      <alignment horizontal="center"/>
    </xf>
    <xf numFmtId="4" fontId="16" fillId="0" borderId="0" xfId="0" applyNumberFormat="1" applyFont="1" applyAlignment="1">
      <alignment horizontal="center"/>
    </xf>
    <xf numFmtId="0" fontId="2" fillId="0" borderId="34" xfId="0" applyFont="1" applyBorder="1" applyAlignment="1" applyProtection="1">
      <alignment horizontal="center" vertical="center"/>
      <protection locked="0"/>
    </xf>
    <xf numFmtId="2" fontId="2" fillId="4" borderId="35" xfId="0" applyNumberFormat="1" applyFont="1" applyFill="1" applyBorder="1" applyAlignment="1" applyProtection="1">
      <alignment horizontal="center" vertical="center"/>
      <protection locked="0"/>
    </xf>
    <xf numFmtId="2" fontId="2" fillId="4" borderId="34" xfId="0" applyNumberFormat="1" applyFont="1" applyFill="1" applyBorder="1" applyAlignment="1" applyProtection="1">
      <alignment horizontal="center" vertical="center"/>
      <protection locked="0"/>
    </xf>
    <xf numFmtId="2" fontId="2" fillId="4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right" vertical="center"/>
    </xf>
    <xf numFmtId="4" fontId="5" fillId="0" borderId="14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13" xfId="0" applyFont="1" applyFill="1" applyBorder="1" applyAlignment="1" applyProtection="1">
      <alignment horizontal="left"/>
      <protection locked="0"/>
    </xf>
    <xf numFmtId="0" fontId="4" fillId="2" borderId="12" xfId="0" applyFon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0" fillId="2" borderId="12" xfId="0" applyNumberFormat="1" applyFill="1" applyBorder="1" applyAlignment="1" applyProtection="1">
      <alignment horizontal="left"/>
      <protection locked="0"/>
    </xf>
    <xf numFmtId="0" fontId="9" fillId="0" borderId="0" xfId="0" applyFont="1" applyAlignment="1">
      <alignment horizontal="left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5" fillId="0" borderId="22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 indent="2"/>
    </xf>
    <xf numFmtId="0" fontId="10" fillId="0" borderId="19" xfId="0" applyFont="1" applyBorder="1" applyAlignment="1">
      <alignment horizontal="right" vertical="center" indent="2"/>
    </xf>
    <xf numFmtId="0" fontId="10" fillId="0" borderId="22" xfId="0" applyFont="1" applyBorder="1" applyAlignment="1">
      <alignment horizontal="right" vertical="center" indent="2"/>
    </xf>
    <xf numFmtId="0" fontId="10" fillId="0" borderId="20" xfId="0" applyFont="1" applyBorder="1" applyAlignment="1">
      <alignment horizontal="right" vertical="center" indent="2"/>
    </xf>
    <xf numFmtId="0" fontId="5" fillId="6" borderId="21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49" fontId="16" fillId="0" borderId="16" xfId="0" applyNumberFormat="1" applyFont="1" applyBorder="1" applyAlignment="1" applyProtection="1">
      <alignment horizontal="center" vertical="center" wrapText="1"/>
      <protection locked="0"/>
    </xf>
    <xf numFmtId="49" fontId="16" fillId="0" borderId="17" xfId="0" applyNumberFormat="1" applyFont="1" applyBorder="1" applyAlignment="1" applyProtection="1">
      <alignment horizontal="center" vertical="center" wrapText="1"/>
      <protection locked="0"/>
    </xf>
    <xf numFmtId="49" fontId="16" fillId="0" borderId="18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11" fillId="0" borderId="2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1" fillId="0" borderId="0" xfId="0" applyFont="1" applyAlignment="1">
      <alignment horizontal="center"/>
    </xf>
    <xf numFmtId="0" fontId="3" fillId="3" borderId="0" xfId="0" applyFont="1" applyFill="1" applyAlignment="1" applyProtection="1">
      <alignment horizontal="left"/>
      <protection locked="0"/>
    </xf>
    <xf numFmtId="0" fontId="12" fillId="4" borderId="0" xfId="0" applyFont="1" applyFill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tabSelected="1" topLeftCell="A16" zoomScaleNormal="100" zoomScalePageLayoutView="40" workbookViewId="0">
      <selection activeCell="V18" sqref="V18"/>
    </sheetView>
  </sheetViews>
  <sheetFormatPr defaultRowHeight="15" x14ac:dyDescent="0.25"/>
  <cols>
    <col min="1" max="1" width="11.42578125" customWidth="1"/>
    <col min="2" max="2" width="10.140625" customWidth="1"/>
    <col min="3" max="3" width="10.7109375" customWidth="1"/>
    <col min="4" max="4" width="9.42578125" customWidth="1"/>
    <col min="5" max="5" width="9.5703125" customWidth="1"/>
    <col min="6" max="6" width="8.7109375" customWidth="1"/>
    <col min="7" max="7" width="11.7109375" customWidth="1"/>
    <col min="8" max="8" width="10.7109375" customWidth="1"/>
    <col min="9" max="13" width="11.7109375" customWidth="1"/>
    <col min="14" max="14" width="12.42578125" customWidth="1"/>
    <col min="15" max="15" width="11.7109375" customWidth="1"/>
    <col min="16" max="16" width="14.42578125" customWidth="1"/>
  </cols>
  <sheetData>
    <row r="1" spans="1:16" x14ac:dyDescent="0.25">
      <c r="E1" s="104" t="s">
        <v>93</v>
      </c>
      <c r="F1" s="104"/>
      <c r="G1" s="104"/>
      <c r="H1" s="104"/>
      <c r="I1" s="104"/>
      <c r="J1" s="104"/>
      <c r="K1" s="104"/>
      <c r="L1" s="104"/>
    </row>
    <row r="2" spans="1:16" ht="18" x14ac:dyDescent="0.25">
      <c r="C2" s="109" t="s">
        <v>40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4" spans="1:16" ht="15.75" customHeight="1" x14ac:dyDescent="0.25">
      <c r="A4" s="43" t="s">
        <v>67</v>
      </c>
      <c r="B4" s="43"/>
      <c r="C4" s="44"/>
      <c r="D4" s="44"/>
      <c r="E4" s="44"/>
      <c r="F4" s="44"/>
      <c r="G4" s="44"/>
      <c r="H4" s="44"/>
      <c r="J4" s="38" t="s">
        <v>22</v>
      </c>
      <c r="K4" s="110" t="s">
        <v>33</v>
      </c>
      <c r="L4" s="110"/>
      <c r="M4" s="110"/>
    </row>
    <row r="7" spans="1:16" x14ac:dyDescent="0.25">
      <c r="A7" s="23" t="s">
        <v>68</v>
      </c>
      <c r="B7" s="46"/>
      <c r="C7" s="46"/>
      <c r="D7" s="46"/>
      <c r="E7" s="46"/>
      <c r="F7" s="23"/>
      <c r="I7" s="111"/>
      <c r="J7" s="111"/>
      <c r="K7" s="111"/>
      <c r="L7" s="111"/>
      <c r="M7" s="111"/>
    </row>
    <row r="8" spans="1:16" x14ac:dyDescent="0.25">
      <c r="A8" s="45"/>
      <c r="B8" s="23"/>
      <c r="C8" s="23"/>
      <c r="D8" s="23"/>
      <c r="E8" s="23"/>
      <c r="F8" s="23"/>
    </row>
    <row r="9" spans="1:16" ht="42.75" customHeight="1" thickBot="1" x14ac:dyDescent="0.3">
      <c r="A9" s="26"/>
      <c r="B9" s="27"/>
      <c r="G9" s="1"/>
      <c r="I9" s="35"/>
    </row>
    <row r="10" spans="1:16" ht="106.5" customHeight="1" thickBot="1" x14ac:dyDescent="0.3">
      <c r="A10" s="93" t="s">
        <v>0</v>
      </c>
      <c r="B10" s="97" t="s">
        <v>1</v>
      </c>
      <c r="C10" s="73" t="s">
        <v>2</v>
      </c>
      <c r="D10" s="112" t="s">
        <v>56</v>
      </c>
      <c r="E10" s="113"/>
      <c r="F10" s="113"/>
      <c r="G10" s="114"/>
      <c r="H10" s="115" t="s">
        <v>57</v>
      </c>
      <c r="I10" s="73" t="s">
        <v>3</v>
      </c>
      <c r="J10" s="118" t="s">
        <v>4</v>
      </c>
      <c r="K10" s="73" t="s">
        <v>5</v>
      </c>
      <c r="L10" s="73" t="s">
        <v>23</v>
      </c>
      <c r="M10" s="73" t="s">
        <v>6</v>
      </c>
      <c r="N10" s="76" t="s">
        <v>95</v>
      </c>
      <c r="O10" s="86" t="s">
        <v>94</v>
      </c>
      <c r="P10" s="121" t="s">
        <v>7</v>
      </c>
    </row>
    <row r="11" spans="1:16" ht="24" customHeight="1" x14ac:dyDescent="0.25">
      <c r="A11" s="91"/>
      <c r="B11" s="98"/>
      <c r="C11" s="107"/>
      <c r="D11" s="94" t="s">
        <v>64</v>
      </c>
      <c r="E11" s="89" t="s">
        <v>65</v>
      </c>
      <c r="F11" s="96" t="s">
        <v>66</v>
      </c>
      <c r="G11" s="96" t="s">
        <v>62</v>
      </c>
      <c r="H11" s="116"/>
      <c r="I11" s="74"/>
      <c r="J11" s="119"/>
      <c r="K11" s="91"/>
      <c r="L11" s="74"/>
      <c r="M11" s="74"/>
      <c r="N11" s="77"/>
      <c r="O11" s="87"/>
      <c r="P11" s="122"/>
    </row>
    <row r="12" spans="1:16" ht="14.25" customHeight="1" thickBot="1" x14ac:dyDescent="0.3">
      <c r="A12" s="92"/>
      <c r="B12" s="99"/>
      <c r="C12" s="108"/>
      <c r="D12" s="95"/>
      <c r="E12" s="90"/>
      <c r="F12" s="90"/>
      <c r="G12" s="90"/>
      <c r="H12" s="117"/>
      <c r="I12" s="75"/>
      <c r="J12" s="120"/>
      <c r="K12" s="92"/>
      <c r="L12" s="75"/>
      <c r="M12" s="75"/>
      <c r="N12" s="78"/>
      <c r="O12" s="88"/>
      <c r="P12" s="123"/>
    </row>
    <row r="13" spans="1:16" ht="15.75" thickBot="1" x14ac:dyDescent="0.3">
      <c r="A13" s="36">
        <v>3</v>
      </c>
      <c r="B13" s="8" t="s">
        <v>69</v>
      </c>
      <c r="C13" s="9" t="s">
        <v>24</v>
      </c>
      <c r="D13" s="10"/>
      <c r="E13" s="10">
        <v>535</v>
      </c>
      <c r="F13" s="10"/>
      <c r="G13" s="28">
        <f>F13+E13+D13</f>
        <v>535</v>
      </c>
      <c r="H13" s="11" t="s">
        <v>25</v>
      </c>
      <c r="I13" s="24">
        <v>0.3</v>
      </c>
      <c r="J13" s="12" t="s">
        <v>52</v>
      </c>
      <c r="K13" s="13">
        <v>900</v>
      </c>
      <c r="L13" s="58">
        <v>20.3</v>
      </c>
      <c r="M13" s="62">
        <f>L13*G13</f>
        <v>10860.5</v>
      </c>
      <c r="N13" s="2"/>
      <c r="O13" s="40">
        <f>G13*N13</f>
        <v>0</v>
      </c>
      <c r="P13" s="101" t="s">
        <v>63</v>
      </c>
    </row>
    <row r="14" spans="1:16" ht="15.75" thickBot="1" x14ac:dyDescent="0.3">
      <c r="A14" s="36">
        <v>3</v>
      </c>
      <c r="B14" s="8" t="s">
        <v>70</v>
      </c>
      <c r="C14" s="9" t="s">
        <v>24</v>
      </c>
      <c r="D14" s="10"/>
      <c r="E14" s="10">
        <v>330</v>
      </c>
      <c r="F14" s="10"/>
      <c r="G14" s="28">
        <f t="shared" ref="G14:G44" si="0">F14+E14+D14</f>
        <v>330</v>
      </c>
      <c r="H14" s="11" t="s">
        <v>25</v>
      </c>
      <c r="I14" s="24">
        <v>0.4</v>
      </c>
      <c r="J14" s="12">
        <v>1.84</v>
      </c>
      <c r="K14" s="13">
        <v>1000</v>
      </c>
      <c r="L14" s="58">
        <v>20.51</v>
      </c>
      <c r="M14" s="41">
        <f t="shared" ref="M14:M44" si="1">L14*G14</f>
        <v>6768.3</v>
      </c>
      <c r="N14" s="2"/>
      <c r="O14" s="40">
        <f t="shared" ref="O14:O44" si="2">G14*N14</f>
        <v>0</v>
      </c>
      <c r="P14" s="102"/>
    </row>
    <row r="15" spans="1:16" ht="15.75" thickBot="1" x14ac:dyDescent="0.3">
      <c r="A15" s="36">
        <v>3</v>
      </c>
      <c r="B15" s="8" t="s">
        <v>71</v>
      </c>
      <c r="C15" s="9" t="s">
        <v>24</v>
      </c>
      <c r="D15" s="10">
        <v>39</v>
      </c>
      <c r="E15" s="10">
        <v>632</v>
      </c>
      <c r="F15" s="10"/>
      <c r="G15" s="28">
        <f t="shared" si="0"/>
        <v>671</v>
      </c>
      <c r="H15" s="11" t="s">
        <v>25</v>
      </c>
      <c r="I15" s="24">
        <v>0.35</v>
      </c>
      <c r="J15" s="12" t="s">
        <v>52</v>
      </c>
      <c r="K15" s="13">
        <v>800</v>
      </c>
      <c r="L15" s="58">
        <v>20.5</v>
      </c>
      <c r="M15" s="41">
        <f t="shared" si="1"/>
        <v>13755.5</v>
      </c>
      <c r="N15" s="2"/>
      <c r="O15" s="40">
        <f t="shared" si="2"/>
        <v>0</v>
      </c>
      <c r="P15" s="102"/>
    </row>
    <row r="16" spans="1:16" ht="15.75" thickBot="1" x14ac:dyDescent="0.3">
      <c r="A16" s="36">
        <v>7</v>
      </c>
      <c r="B16" s="8" t="s">
        <v>72</v>
      </c>
      <c r="C16" s="9" t="s">
        <v>24</v>
      </c>
      <c r="D16" s="10"/>
      <c r="E16" s="10">
        <v>446</v>
      </c>
      <c r="F16" s="10"/>
      <c r="G16" s="28">
        <f t="shared" si="0"/>
        <v>446</v>
      </c>
      <c r="H16" s="11" t="s">
        <v>25</v>
      </c>
      <c r="I16" s="24">
        <v>0.45</v>
      </c>
      <c r="J16" s="12" t="s">
        <v>52</v>
      </c>
      <c r="K16" s="13">
        <v>400</v>
      </c>
      <c r="L16" s="58">
        <v>16.79</v>
      </c>
      <c r="M16" s="41">
        <f t="shared" si="1"/>
        <v>7488.3399999999992</v>
      </c>
      <c r="N16" s="2"/>
      <c r="O16" s="40">
        <f t="shared" si="2"/>
        <v>0</v>
      </c>
      <c r="P16" s="102"/>
    </row>
    <row r="17" spans="1:16" ht="15.75" thickBot="1" x14ac:dyDescent="0.3">
      <c r="A17" s="36">
        <v>7</v>
      </c>
      <c r="B17" s="8" t="s">
        <v>73</v>
      </c>
      <c r="C17" s="9" t="s">
        <v>24</v>
      </c>
      <c r="D17" s="10"/>
      <c r="E17" s="10">
        <v>930</v>
      </c>
      <c r="F17" s="10"/>
      <c r="G17" s="28">
        <f t="shared" si="0"/>
        <v>930</v>
      </c>
      <c r="H17" s="11" t="s">
        <v>25</v>
      </c>
      <c r="I17" s="24">
        <v>0.35</v>
      </c>
      <c r="J17" s="12">
        <v>1.97</v>
      </c>
      <c r="K17" s="13">
        <v>500</v>
      </c>
      <c r="L17" s="58">
        <v>17.34</v>
      </c>
      <c r="M17" s="41">
        <f t="shared" si="1"/>
        <v>16126.2</v>
      </c>
      <c r="N17" s="2"/>
      <c r="O17" s="40">
        <f t="shared" si="2"/>
        <v>0</v>
      </c>
      <c r="P17" s="102"/>
    </row>
    <row r="18" spans="1:16" ht="15.75" thickBot="1" x14ac:dyDescent="0.3">
      <c r="A18" s="36">
        <v>3</v>
      </c>
      <c r="B18" s="8" t="s">
        <v>74</v>
      </c>
      <c r="C18" s="9" t="s">
        <v>24</v>
      </c>
      <c r="D18" s="10"/>
      <c r="E18" s="10">
        <v>86</v>
      </c>
      <c r="F18" s="10"/>
      <c r="G18" s="28">
        <f t="shared" si="0"/>
        <v>86</v>
      </c>
      <c r="H18" s="11" t="s">
        <v>25</v>
      </c>
      <c r="I18" s="24">
        <v>0.4</v>
      </c>
      <c r="J18" s="12">
        <v>0.61</v>
      </c>
      <c r="K18" s="13">
        <v>800</v>
      </c>
      <c r="L18" s="58">
        <v>17.68</v>
      </c>
      <c r="M18" s="41">
        <f t="shared" si="1"/>
        <v>1520.48</v>
      </c>
      <c r="N18" s="2"/>
      <c r="O18" s="40">
        <f t="shared" si="2"/>
        <v>0</v>
      </c>
      <c r="P18" s="102"/>
    </row>
    <row r="19" spans="1:16" ht="15.75" thickBot="1" x14ac:dyDescent="0.3">
      <c r="A19" s="36">
        <v>7</v>
      </c>
      <c r="B19" s="8" t="s">
        <v>75</v>
      </c>
      <c r="C19" s="9" t="s">
        <v>24</v>
      </c>
      <c r="D19" s="10"/>
      <c r="E19" s="10">
        <v>124</v>
      </c>
      <c r="F19" s="10"/>
      <c r="G19" s="28">
        <f t="shared" si="0"/>
        <v>124</v>
      </c>
      <c r="H19" s="11" t="s">
        <v>25</v>
      </c>
      <c r="I19" s="24">
        <v>0.4</v>
      </c>
      <c r="J19" s="12" t="s">
        <v>52</v>
      </c>
      <c r="K19" s="13">
        <v>900</v>
      </c>
      <c r="L19" s="58">
        <v>17.36</v>
      </c>
      <c r="M19" s="41">
        <f t="shared" si="1"/>
        <v>2152.64</v>
      </c>
      <c r="N19" s="2"/>
      <c r="O19" s="40">
        <f t="shared" si="2"/>
        <v>0</v>
      </c>
      <c r="P19" s="102"/>
    </row>
    <row r="20" spans="1:16" ht="15.75" thickBot="1" x14ac:dyDescent="0.3">
      <c r="A20" s="36">
        <v>7</v>
      </c>
      <c r="B20" s="8" t="s">
        <v>76</v>
      </c>
      <c r="C20" s="9" t="s">
        <v>24</v>
      </c>
      <c r="D20" s="10"/>
      <c r="E20" s="10">
        <v>742</v>
      </c>
      <c r="F20" s="10"/>
      <c r="G20" s="28">
        <f t="shared" si="0"/>
        <v>742</v>
      </c>
      <c r="H20" s="11" t="s">
        <v>25</v>
      </c>
      <c r="I20" s="24">
        <v>0.4</v>
      </c>
      <c r="J20" s="12" t="s">
        <v>52</v>
      </c>
      <c r="K20" s="13">
        <v>900</v>
      </c>
      <c r="L20" s="58">
        <v>17.399999999999999</v>
      </c>
      <c r="M20" s="41">
        <f t="shared" si="1"/>
        <v>12910.8</v>
      </c>
      <c r="N20" s="2"/>
      <c r="O20" s="40">
        <f t="shared" si="2"/>
        <v>0</v>
      </c>
      <c r="P20" s="102"/>
    </row>
    <row r="21" spans="1:16" ht="15.75" thickBot="1" x14ac:dyDescent="0.3">
      <c r="A21" s="36">
        <v>7</v>
      </c>
      <c r="B21" s="8" t="s">
        <v>77</v>
      </c>
      <c r="C21" s="9" t="s">
        <v>24</v>
      </c>
      <c r="D21" s="10">
        <v>9</v>
      </c>
      <c r="E21" s="10">
        <v>117</v>
      </c>
      <c r="F21" s="10"/>
      <c r="G21" s="28">
        <f t="shared" si="0"/>
        <v>126</v>
      </c>
      <c r="H21" s="11" t="s">
        <v>25</v>
      </c>
      <c r="I21" s="24">
        <v>0.2</v>
      </c>
      <c r="J21" s="12">
        <v>1.57</v>
      </c>
      <c r="K21" s="13">
        <v>1000</v>
      </c>
      <c r="L21" s="58">
        <v>17.45</v>
      </c>
      <c r="M21" s="41">
        <f t="shared" si="1"/>
        <v>2198.6999999999998</v>
      </c>
      <c r="N21" s="2"/>
      <c r="O21" s="40">
        <f t="shared" si="2"/>
        <v>0</v>
      </c>
      <c r="P21" s="102"/>
    </row>
    <row r="22" spans="1:16" ht="15.75" thickBot="1" x14ac:dyDescent="0.3">
      <c r="A22" s="36">
        <v>7</v>
      </c>
      <c r="B22" s="8" t="s">
        <v>78</v>
      </c>
      <c r="C22" s="9" t="s">
        <v>24</v>
      </c>
      <c r="D22" s="10"/>
      <c r="E22" s="10">
        <v>364</v>
      </c>
      <c r="F22" s="10"/>
      <c r="G22" s="28">
        <f t="shared" si="0"/>
        <v>364</v>
      </c>
      <c r="H22" s="11" t="s">
        <v>25</v>
      </c>
      <c r="I22" s="24">
        <v>0.4</v>
      </c>
      <c r="J22" s="12">
        <v>0.65</v>
      </c>
      <c r="K22" s="13">
        <v>700</v>
      </c>
      <c r="L22" s="58">
        <v>19.989999999999998</v>
      </c>
      <c r="M22" s="41">
        <f t="shared" si="1"/>
        <v>7276.36</v>
      </c>
      <c r="N22" s="2"/>
      <c r="O22" s="40">
        <f t="shared" si="2"/>
        <v>0</v>
      </c>
      <c r="P22" s="102"/>
    </row>
    <row r="23" spans="1:16" ht="15.75" thickBot="1" x14ac:dyDescent="0.3">
      <c r="A23" s="36">
        <v>7</v>
      </c>
      <c r="B23" s="8" t="s">
        <v>79</v>
      </c>
      <c r="C23" s="9" t="s">
        <v>24</v>
      </c>
      <c r="D23" s="10">
        <v>6</v>
      </c>
      <c r="E23" s="10">
        <v>390</v>
      </c>
      <c r="F23" s="10"/>
      <c r="G23" s="28">
        <f t="shared" si="0"/>
        <v>396</v>
      </c>
      <c r="H23" s="14" t="s">
        <v>26</v>
      </c>
      <c r="I23" s="24">
        <v>0.4</v>
      </c>
      <c r="J23" s="12">
        <v>0.42</v>
      </c>
      <c r="K23" s="13">
        <v>500</v>
      </c>
      <c r="L23" s="58">
        <v>22.97</v>
      </c>
      <c r="M23" s="41">
        <f t="shared" si="1"/>
        <v>9096.119999999999</v>
      </c>
      <c r="N23" s="2"/>
      <c r="O23" s="40">
        <f t="shared" si="2"/>
        <v>0</v>
      </c>
      <c r="P23" s="102"/>
    </row>
    <row r="24" spans="1:16" ht="15.75" thickBot="1" x14ac:dyDescent="0.3">
      <c r="A24" s="36">
        <v>7</v>
      </c>
      <c r="B24" s="8" t="s">
        <v>80</v>
      </c>
      <c r="C24" s="9" t="s">
        <v>24</v>
      </c>
      <c r="D24" s="10">
        <v>63</v>
      </c>
      <c r="E24" s="10">
        <v>152</v>
      </c>
      <c r="F24" s="10"/>
      <c r="G24" s="28">
        <f t="shared" si="0"/>
        <v>215</v>
      </c>
      <c r="H24" s="14" t="s">
        <v>26</v>
      </c>
      <c r="I24" s="24">
        <v>0.3</v>
      </c>
      <c r="J24" s="12">
        <v>0.37</v>
      </c>
      <c r="K24" s="13">
        <v>800</v>
      </c>
      <c r="L24" s="58">
        <v>22.76</v>
      </c>
      <c r="M24" s="41">
        <f t="shared" si="1"/>
        <v>4893.4000000000005</v>
      </c>
      <c r="N24" s="2"/>
      <c r="O24" s="40">
        <f t="shared" si="2"/>
        <v>0</v>
      </c>
      <c r="P24" s="102"/>
    </row>
    <row r="25" spans="1:16" ht="15.75" thickBot="1" x14ac:dyDescent="0.3">
      <c r="A25" s="36">
        <v>7</v>
      </c>
      <c r="B25" s="8" t="s">
        <v>81</v>
      </c>
      <c r="C25" s="9" t="s">
        <v>24</v>
      </c>
      <c r="D25" s="10">
        <v>8</v>
      </c>
      <c r="E25" s="10">
        <v>166</v>
      </c>
      <c r="F25" s="10"/>
      <c r="G25" s="28">
        <f t="shared" si="0"/>
        <v>174</v>
      </c>
      <c r="H25" s="14" t="s">
        <v>26</v>
      </c>
      <c r="I25" s="24">
        <v>0.45</v>
      </c>
      <c r="J25" s="12">
        <v>0.54</v>
      </c>
      <c r="K25" s="13">
        <v>700</v>
      </c>
      <c r="L25" s="58">
        <v>22.78</v>
      </c>
      <c r="M25" s="41">
        <f t="shared" si="1"/>
        <v>3963.7200000000003</v>
      </c>
      <c r="N25" s="2"/>
      <c r="O25" s="40">
        <f t="shared" si="2"/>
        <v>0</v>
      </c>
      <c r="P25" s="102"/>
    </row>
    <row r="26" spans="1:16" ht="15.75" thickBot="1" x14ac:dyDescent="0.3">
      <c r="A26" s="36">
        <v>7</v>
      </c>
      <c r="B26" s="8" t="s">
        <v>82</v>
      </c>
      <c r="C26" s="9" t="s">
        <v>24</v>
      </c>
      <c r="D26" s="10">
        <v>68</v>
      </c>
      <c r="E26" s="10">
        <v>383</v>
      </c>
      <c r="F26" s="10"/>
      <c r="G26" s="28">
        <f t="shared" si="0"/>
        <v>451</v>
      </c>
      <c r="H26" s="14" t="s">
        <v>27</v>
      </c>
      <c r="I26" s="24">
        <v>0.3</v>
      </c>
      <c r="J26" s="12">
        <v>0.23</v>
      </c>
      <c r="K26" s="13">
        <v>1900</v>
      </c>
      <c r="L26" s="58">
        <v>29.2</v>
      </c>
      <c r="M26" s="41">
        <f t="shared" si="1"/>
        <v>13169.199999999999</v>
      </c>
      <c r="N26" s="2"/>
      <c r="O26" s="40">
        <f t="shared" si="2"/>
        <v>0</v>
      </c>
      <c r="P26" s="102"/>
    </row>
    <row r="27" spans="1:16" ht="15.75" thickBot="1" x14ac:dyDescent="0.3">
      <c r="A27" s="36">
        <v>7</v>
      </c>
      <c r="B27" s="8" t="s">
        <v>83</v>
      </c>
      <c r="C27" s="9" t="s">
        <v>24</v>
      </c>
      <c r="D27" s="10">
        <v>41</v>
      </c>
      <c r="E27" s="10">
        <v>160</v>
      </c>
      <c r="F27" s="10"/>
      <c r="G27" s="28">
        <f t="shared" si="0"/>
        <v>201</v>
      </c>
      <c r="H27" s="14" t="s">
        <v>27</v>
      </c>
      <c r="I27" s="24">
        <v>0.3</v>
      </c>
      <c r="J27" s="12">
        <v>0.11</v>
      </c>
      <c r="K27" s="13">
        <v>300</v>
      </c>
      <c r="L27" s="58">
        <v>27.09</v>
      </c>
      <c r="M27" s="41">
        <f t="shared" si="1"/>
        <v>5445.09</v>
      </c>
      <c r="N27" s="2"/>
      <c r="O27" s="40">
        <f t="shared" si="2"/>
        <v>0</v>
      </c>
      <c r="P27" s="102"/>
    </row>
    <row r="28" spans="1:16" ht="15.75" thickBot="1" x14ac:dyDescent="0.3">
      <c r="A28" s="36">
        <v>7</v>
      </c>
      <c r="B28" s="8" t="s">
        <v>84</v>
      </c>
      <c r="C28" s="9" t="s">
        <v>24</v>
      </c>
      <c r="D28" s="10">
        <v>27</v>
      </c>
      <c r="E28" s="10">
        <v>84</v>
      </c>
      <c r="F28" s="10"/>
      <c r="G28" s="28">
        <f t="shared" si="0"/>
        <v>111</v>
      </c>
      <c r="H28" s="14" t="s">
        <v>27</v>
      </c>
      <c r="I28" s="24">
        <v>0.4</v>
      </c>
      <c r="J28" s="12">
        <v>0.19</v>
      </c>
      <c r="K28" s="13">
        <v>400</v>
      </c>
      <c r="L28" s="58">
        <v>27.59</v>
      </c>
      <c r="M28" s="41">
        <f t="shared" si="1"/>
        <v>3062.49</v>
      </c>
      <c r="N28" s="2"/>
      <c r="O28" s="40">
        <f t="shared" si="2"/>
        <v>0</v>
      </c>
      <c r="P28" s="102"/>
    </row>
    <row r="29" spans="1:16" ht="15.75" thickBot="1" x14ac:dyDescent="0.3">
      <c r="A29" s="36">
        <v>7</v>
      </c>
      <c r="B29" s="8" t="s">
        <v>85</v>
      </c>
      <c r="C29" s="9" t="s">
        <v>24</v>
      </c>
      <c r="D29" s="10">
        <v>17</v>
      </c>
      <c r="E29" s="10">
        <v>156</v>
      </c>
      <c r="F29" s="10"/>
      <c r="G29" s="28">
        <f t="shared" si="0"/>
        <v>173</v>
      </c>
      <c r="H29" s="14" t="s">
        <v>27</v>
      </c>
      <c r="I29" s="24">
        <v>0.4</v>
      </c>
      <c r="J29" s="12">
        <v>0.12</v>
      </c>
      <c r="K29" s="13">
        <v>600</v>
      </c>
      <c r="L29" s="58">
        <v>27.83</v>
      </c>
      <c r="M29" s="41">
        <f t="shared" si="1"/>
        <v>4814.59</v>
      </c>
      <c r="N29" s="2"/>
      <c r="O29" s="40">
        <f t="shared" si="2"/>
        <v>0</v>
      </c>
      <c r="P29" s="102"/>
    </row>
    <row r="30" spans="1:16" ht="15.75" thickBot="1" x14ac:dyDescent="0.3">
      <c r="A30" s="36">
        <v>2</v>
      </c>
      <c r="B30" s="47" t="s">
        <v>45</v>
      </c>
      <c r="C30" s="48" t="s">
        <v>43</v>
      </c>
      <c r="D30" s="49"/>
      <c r="E30" s="49">
        <v>7</v>
      </c>
      <c r="F30" s="49"/>
      <c r="G30" s="28">
        <f t="shared" si="0"/>
        <v>7</v>
      </c>
      <c r="H30" s="50" t="s">
        <v>44</v>
      </c>
      <c r="I30" s="51">
        <v>0.15</v>
      </c>
      <c r="J30" s="52">
        <v>1.1399999999999999</v>
      </c>
      <c r="K30" s="53">
        <v>100</v>
      </c>
      <c r="L30" s="59">
        <v>20.09</v>
      </c>
      <c r="M30" s="41">
        <f t="shared" si="1"/>
        <v>140.63</v>
      </c>
      <c r="N30" s="2"/>
      <c r="O30" s="40">
        <f t="shared" si="2"/>
        <v>0</v>
      </c>
      <c r="P30" s="102"/>
    </row>
    <row r="31" spans="1:16" ht="15.75" thickBot="1" x14ac:dyDescent="0.3">
      <c r="A31" s="36">
        <v>2</v>
      </c>
      <c r="B31" s="47" t="s">
        <v>46</v>
      </c>
      <c r="C31" s="48" t="s">
        <v>43</v>
      </c>
      <c r="D31" s="49"/>
      <c r="E31" s="49">
        <v>20</v>
      </c>
      <c r="F31" s="49"/>
      <c r="G31" s="28">
        <f t="shared" si="0"/>
        <v>20</v>
      </c>
      <c r="H31" s="50" t="s">
        <v>44</v>
      </c>
      <c r="I31" s="51">
        <v>0.15</v>
      </c>
      <c r="J31" s="52">
        <v>0.74</v>
      </c>
      <c r="K31" s="54">
        <v>100</v>
      </c>
      <c r="L31" s="59">
        <v>19.3</v>
      </c>
      <c r="M31" s="41">
        <f t="shared" si="1"/>
        <v>386</v>
      </c>
      <c r="N31" s="2"/>
      <c r="O31" s="40">
        <f t="shared" si="2"/>
        <v>0</v>
      </c>
      <c r="P31" s="102"/>
    </row>
    <row r="32" spans="1:16" ht="15.75" thickBot="1" x14ac:dyDescent="0.3">
      <c r="A32" s="36">
        <v>2</v>
      </c>
      <c r="B32" s="47" t="s">
        <v>47</v>
      </c>
      <c r="C32" s="48" t="s">
        <v>43</v>
      </c>
      <c r="D32" s="49">
        <v>1</v>
      </c>
      <c r="E32" s="49">
        <v>27</v>
      </c>
      <c r="F32" s="49"/>
      <c r="G32" s="28">
        <f t="shared" si="0"/>
        <v>28</v>
      </c>
      <c r="H32" s="50" t="s">
        <v>44</v>
      </c>
      <c r="I32" s="51">
        <v>0.15</v>
      </c>
      <c r="J32" s="52">
        <v>0.44</v>
      </c>
      <c r="K32" s="54">
        <v>100</v>
      </c>
      <c r="L32" s="59">
        <v>20.22</v>
      </c>
      <c r="M32" s="41">
        <f t="shared" si="1"/>
        <v>566.16</v>
      </c>
      <c r="N32" s="2"/>
      <c r="O32" s="40">
        <f t="shared" si="2"/>
        <v>0</v>
      </c>
      <c r="P32" s="102"/>
    </row>
    <row r="33" spans="1:16" ht="15.75" thickBot="1" x14ac:dyDescent="0.3">
      <c r="A33" s="36">
        <v>2</v>
      </c>
      <c r="B33" s="47" t="s">
        <v>48</v>
      </c>
      <c r="C33" s="48" t="s">
        <v>43</v>
      </c>
      <c r="D33" s="49"/>
      <c r="E33" s="49">
        <v>4</v>
      </c>
      <c r="F33" s="49"/>
      <c r="G33" s="28">
        <f t="shared" si="0"/>
        <v>4</v>
      </c>
      <c r="H33" s="50" t="s">
        <v>44</v>
      </c>
      <c r="I33" s="51">
        <v>0.15</v>
      </c>
      <c r="J33" s="52">
        <v>1.74</v>
      </c>
      <c r="K33" s="54">
        <v>100</v>
      </c>
      <c r="L33" s="59">
        <v>20</v>
      </c>
      <c r="M33" s="41">
        <f t="shared" si="1"/>
        <v>80</v>
      </c>
      <c r="N33" s="2"/>
      <c r="O33" s="40">
        <f t="shared" si="2"/>
        <v>0</v>
      </c>
      <c r="P33" s="102"/>
    </row>
    <row r="34" spans="1:16" ht="15.75" thickBot="1" x14ac:dyDescent="0.3">
      <c r="A34" s="36">
        <v>2</v>
      </c>
      <c r="B34" s="47" t="s">
        <v>49</v>
      </c>
      <c r="C34" s="48" t="s">
        <v>43</v>
      </c>
      <c r="D34" s="49"/>
      <c r="E34" s="49">
        <v>34</v>
      </c>
      <c r="F34" s="49"/>
      <c r="G34" s="28">
        <f t="shared" si="0"/>
        <v>34</v>
      </c>
      <c r="H34" s="50" t="s">
        <v>44</v>
      </c>
      <c r="I34" s="51">
        <v>0.15</v>
      </c>
      <c r="J34" s="52">
        <v>1.61</v>
      </c>
      <c r="K34" s="54">
        <v>100</v>
      </c>
      <c r="L34" s="59">
        <v>20.02</v>
      </c>
      <c r="M34" s="41">
        <f t="shared" si="1"/>
        <v>680.68</v>
      </c>
      <c r="N34" s="2"/>
      <c r="O34" s="40">
        <f t="shared" si="2"/>
        <v>0</v>
      </c>
      <c r="P34" s="102"/>
    </row>
    <row r="35" spans="1:16" ht="15.75" thickBot="1" x14ac:dyDescent="0.3">
      <c r="A35" s="36">
        <v>2</v>
      </c>
      <c r="B35" s="47" t="s">
        <v>50</v>
      </c>
      <c r="C35" s="48" t="s">
        <v>43</v>
      </c>
      <c r="D35" s="49">
        <v>7</v>
      </c>
      <c r="E35" s="49">
        <v>23</v>
      </c>
      <c r="F35" s="49"/>
      <c r="G35" s="28">
        <f t="shared" si="0"/>
        <v>30</v>
      </c>
      <c r="H35" s="50" t="s">
        <v>44</v>
      </c>
      <c r="I35" s="51">
        <v>0.15</v>
      </c>
      <c r="J35" s="52">
        <v>1.58</v>
      </c>
      <c r="K35" s="54">
        <v>100</v>
      </c>
      <c r="L35" s="59">
        <v>19.97</v>
      </c>
      <c r="M35" s="41">
        <f t="shared" si="1"/>
        <v>599.09999999999991</v>
      </c>
      <c r="N35" s="2"/>
      <c r="O35" s="40">
        <f t="shared" si="2"/>
        <v>0</v>
      </c>
      <c r="P35" s="102"/>
    </row>
    <row r="36" spans="1:16" ht="15.75" thickBot="1" x14ac:dyDescent="0.3">
      <c r="A36" s="36">
        <v>2</v>
      </c>
      <c r="B36" s="47" t="s">
        <v>51</v>
      </c>
      <c r="C36" s="48" t="s">
        <v>43</v>
      </c>
      <c r="D36" s="49"/>
      <c r="E36" s="49">
        <v>25</v>
      </c>
      <c r="F36" s="49"/>
      <c r="G36" s="28">
        <f t="shared" si="0"/>
        <v>25</v>
      </c>
      <c r="H36" s="50" t="s">
        <v>44</v>
      </c>
      <c r="I36" s="51">
        <v>0.15</v>
      </c>
      <c r="J36" s="52" t="s">
        <v>52</v>
      </c>
      <c r="K36" s="54">
        <v>100</v>
      </c>
      <c r="L36" s="59">
        <v>19.190000000000001</v>
      </c>
      <c r="M36" s="41">
        <f t="shared" si="1"/>
        <v>479.75000000000006</v>
      </c>
      <c r="N36" s="2"/>
      <c r="O36" s="40">
        <f t="shared" si="2"/>
        <v>0</v>
      </c>
      <c r="P36" s="102"/>
    </row>
    <row r="37" spans="1:16" ht="15.75" thickBot="1" x14ac:dyDescent="0.3">
      <c r="A37" s="36">
        <v>2</v>
      </c>
      <c r="B37" s="47" t="s">
        <v>53</v>
      </c>
      <c r="C37" s="48" t="s">
        <v>43</v>
      </c>
      <c r="D37" s="49"/>
      <c r="E37" s="49">
        <v>8</v>
      </c>
      <c r="F37" s="49"/>
      <c r="G37" s="28">
        <f t="shared" si="0"/>
        <v>8</v>
      </c>
      <c r="H37" s="50" t="s">
        <v>44</v>
      </c>
      <c r="I37" s="51">
        <v>0.15</v>
      </c>
      <c r="J37" s="52">
        <v>1.64</v>
      </c>
      <c r="K37" s="54">
        <v>100</v>
      </c>
      <c r="L37" s="59">
        <v>20.190000000000001</v>
      </c>
      <c r="M37" s="41">
        <f t="shared" si="1"/>
        <v>161.52000000000001</v>
      </c>
      <c r="N37" s="2"/>
      <c r="O37" s="40">
        <f t="shared" si="2"/>
        <v>0</v>
      </c>
      <c r="P37" s="102"/>
    </row>
    <row r="38" spans="1:16" ht="15.75" thickBot="1" x14ac:dyDescent="0.3">
      <c r="A38" s="36">
        <v>2</v>
      </c>
      <c r="B38" s="47" t="s">
        <v>54</v>
      </c>
      <c r="C38" s="48" t="s">
        <v>43</v>
      </c>
      <c r="D38" s="49"/>
      <c r="E38" s="49">
        <v>13</v>
      </c>
      <c r="F38" s="49"/>
      <c r="G38" s="28">
        <f t="shared" si="0"/>
        <v>13</v>
      </c>
      <c r="H38" s="50" t="s">
        <v>44</v>
      </c>
      <c r="I38" s="51">
        <v>0.15</v>
      </c>
      <c r="J38" s="52">
        <v>1.21</v>
      </c>
      <c r="K38" s="54">
        <v>100</v>
      </c>
      <c r="L38" s="59">
        <v>20.05</v>
      </c>
      <c r="M38" s="41">
        <f t="shared" si="1"/>
        <v>260.65000000000003</v>
      </c>
      <c r="N38" s="2"/>
      <c r="O38" s="40">
        <f t="shared" si="2"/>
        <v>0</v>
      </c>
      <c r="P38" s="102"/>
    </row>
    <row r="39" spans="1:16" ht="15.75" thickBot="1" x14ac:dyDescent="0.3">
      <c r="A39" s="36">
        <v>2</v>
      </c>
      <c r="B39" s="47" t="s">
        <v>55</v>
      </c>
      <c r="C39" s="48" t="s">
        <v>43</v>
      </c>
      <c r="D39" s="49"/>
      <c r="E39" s="49">
        <v>7</v>
      </c>
      <c r="F39" s="49"/>
      <c r="G39" s="28">
        <f t="shared" si="0"/>
        <v>7</v>
      </c>
      <c r="H39" s="50" t="s">
        <v>44</v>
      </c>
      <c r="I39" s="51">
        <v>0.15</v>
      </c>
      <c r="J39" s="52">
        <v>0.18</v>
      </c>
      <c r="K39" s="54">
        <v>100</v>
      </c>
      <c r="L39" s="59">
        <v>20.18</v>
      </c>
      <c r="M39" s="41">
        <f t="shared" si="1"/>
        <v>141.26</v>
      </c>
      <c r="N39" s="2"/>
      <c r="O39" s="40">
        <f t="shared" si="2"/>
        <v>0</v>
      </c>
      <c r="P39" s="102"/>
    </row>
    <row r="40" spans="1:16" ht="15.75" thickBot="1" x14ac:dyDescent="0.3">
      <c r="A40" s="36">
        <v>7</v>
      </c>
      <c r="B40" s="8" t="s">
        <v>28</v>
      </c>
      <c r="C40" s="9" t="s">
        <v>24</v>
      </c>
      <c r="D40" s="10">
        <v>1000</v>
      </c>
      <c r="E40" s="10">
        <v>3000</v>
      </c>
      <c r="F40" s="10"/>
      <c r="G40" s="28">
        <f t="shared" si="0"/>
        <v>4000</v>
      </c>
      <c r="H40" s="14" t="s">
        <v>29</v>
      </c>
      <c r="I40" s="24">
        <v>0.3</v>
      </c>
      <c r="J40" s="12">
        <v>1</v>
      </c>
      <c r="K40" s="13">
        <v>600</v>
      </c>
      <c r="L40" s="60">
        <v>19.5</v>
      </c>
      <c r="M40" s="41">
        <f t="shared" ref="M40:M42" si="3">L40*G40</f>
        <v>78000</v>
      </c>
      <c r="N40" s="2"/>
      <c r="O40" s="40">
        <f t="shared" si="2"/>
        <v>0</v>
      </c>
      <c r="P40" s="102"/>
    </row>
    <row r="41" spans="1:16" ht="15.75" thickBot="1" x14ac:dyDescent="0.3">
      <c r="A41" s="37">
        <v>7</v>
      </c>
      <c r="B41" s="19" t="s">
        <v>28</v>
      </c>
      <c r="C41" s="20" t="s">
        <v>24</v>
      </c>
      <c r="D41" s="21">
        <v>400</v>
      </c>
      <c r="E41" s="21">
        <v>400</v>
      </c>
      <c r="F41" s="21"/>
      <c r="G41" s="28">
        <f t="shared" si="0"/>
        <v>800</v>
      </c>
      <c r="H41" s="11" t="s">
        <v>88</v>
      </c>
      <c r="I41" s="25">
        <v>0.3</v>
      </c>
      <c r="J41" s="17">
        <v>0.5</v>
      </c>
      <c r="K41" s="18">
        <v>600</v>
      </c>
      <c r="L41" s="59">
        <v>24.5</v>
      </c>
      <c r="M41" s="41">
        <f t="shared" si="3"/>
        <v>19600</v>
      </c>
      <c r="N41" s="6"/>
      <c r="O41" s="40">
        <f t="shared" si="2"/>
        <v>0</v>
      </c>
      <c r="P41" s="102"/>
    </row>
    <row r="42" spans="1:16" ht="15.75" thickBot="1" x14ac:dyDescent="0.3">
      <c r="A42" s="36">
        <v>7</v>
      </c>
      <c r="B42" s="8" t="s">
        <v>28</v>
      </c>
      <c r="C42" s="9" t="s">
        <v>86</v>
      </c>
      <c r="D42" s="10">
        <v>100</v>
      </c>
      <c r="E42" s="10">
        <v>100</v>
      </c>
      <c r="F42" s="10"/>
      <c r="G42" s="28">
        <f t="shared" ref="G42" si="4">D42+E42+F42</f>
        <v>200</v>
      </c>
      <c r="H42" s="14" t="s">
        <v>87</v>
      </c>
      <c r="I42" s="24">
        <v>0.3</v>
      </c>
      <c r="J42" s="12">
        <v>0.2</v>
      </c>
      <c r="K42" s="13">
        <v>600</v>
      </c>
      <c r="L42" s="57">
        <v>29.5</v>
      </c>
      <c r="M42" s="41">
        <f t="shared" si="3"/>
        <v>5900</v>
      </c>
      <c r="N42" s="6"/>
      <c r="O42" s="40">
        <f t="shared" si="2"/>
        <v>0</v>
      </c>
      <c r="P42" s="102"/>
    </row>
    <row r="43" spans="1:16" ht="15.75" thickBot="1" x14ac:dyDescent="0.3">
      <c r="A43" s="36">
        <v>7</v>
      </c>
      <c r="B43" s="8" t="s">
        <v>28</v>
      </c>
      <c r="C43" s="9" t="s">
        <v>41</v>
      </c>
      <c r="D43" s="10"/>
      <c r="E43" s="10"/>
      <c r="F43" s="10">
        <v>150</v>
      </c>
      <c r="G43" s="28">
        <f t="shared" si="0"/>
        <v>150</v>
      </c>
      <c r="H43" s="14" t="s">
        <v>58</v>
      </c>
      <c r="I43" s="24" t="s">
        <v>60</v>
      </c>
      <c r="J43" s="12" t="s">
        <v>60</v>
      </c>
      <c r="K43" s="13" t="s">
        <v>60</v>
      </c>
      <c r="L43" s="59">
        <v>11.29</v>
      </c>
      <c r="M43" s="41">
        <f t="shared" si="1"/>
        <v>1693.4999999999998</v>
      </c>
      <c r="N43" s="6"/>
      <c r="O43" s="40">
        <f t="shared" si="2"/>
        <v>0</v>
      </c>
      <c r="P43" s="102"/>
    </row>
    <row r="44" spans="1:16" ht="15.75" thickBot="1" x14ac:dyDescent="0.3">
      <c r="A44" s="36">
        <v>7</v>
      </c>
      <c r="B44" s="8" t="s">
        <v>28</v>
      </c>
      <c r="C44" s="9" t="s">
        <v>42</v>
      </c>
      <c r="D44" s="10"/>
      <c r="E44" s="10"/>
      <c r="F44" s="10">
        <v>150</v>
      </c>
      <c r="G44" s="28">
        <f t="shared" si="0"/>
        <v>150</v>
      </c>
      <c r="H44" s="11" t="s">
        <v>59</v>
      </c>
      <c r="I44" s="24" t="s">
        <v>60</v>
      </c>
      <c r="J44" s="12" t="s">
        <v>60</v>
      </c>
      <c r="K44" s="13" t="s">
        <v>60</v>
      </c>
      <c r="L44" s="60">
        <v>25.82</v>
      </c>
      <c r="M44" s="41">
        <f t="shared" si="1"/>
        <v>3873</v>
      </c>
      <c r="N44" s="42"/>
      <c r="O44" s="40">
        <f t="shared" si="2"/>
        <v>0</v>
      </c>
      <c r="P44" s="103"/>
    </row>
    <row r="45" spans="1:16" ht="15.75" thickBot="1" x14ac:dyDescent="0.3">
      <c r="A45" s="32"/>
      <c r="B45" s="22"/>
      <c r="C45" s="15"/>
      <c r="D45" s="29">
        <f>SUM(D13:D44)</f>
        <v>1786</v>
      </c>
      <c r="E45" s="29">
        <f>SUM(E13:E44)</f>
        <v>9465</v>
      </c>
      <c r="F45" s="29">
        <f>SUM(F43:F44)</f>
        <v>300</v>
      </c>
      <c r="G45" s="29">
        <f>SUM(G13:G44)</f>
        <v>11551</v>
      </c>
      <c r="H45" s="33"/>
      <c r="I45" s="34"/>
      <c r="J45" s="81" t="s">
        <v>8</v>
      </c>
      <c r="K45" s="81"/>
      <c r="L45" s="61"/>
      <c r="M45" s="30">
        <f>SUM(M13:M44)</f>
        <v>238064.68</v>
      </c>
      <c r="N45" s="16" t="s">
        <v>9</v>
      </c>
      <c r="O45" s="30">
        <f>SUM(O13:O44)</f>
        <v>0</v>
      </c>
      <c r="P45" s="79"/>
    </row>
    <row r="46" spans="1:16" ht="15.75" thickBot="1" x14ac:dyDescent="0.3">
      <c r="A46" s="82" t="s">
        <v>89</v>
      </c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4"/>
      <c r="M46" s="83"/>
      <c r="N46" s="85"/>
      <c r="O46" s="31">
        <f>O45*0.23</f>
        <v>0</v>
      </c>
      <c r="P46" s="79"/>
    </row>
    <row r="47" spans="1:16" ht="15.75" thickBot="1" x14ac:dyDescent="0.3">
      <c r="A47" s="82" t="s">
        <v>10</v>
      </c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5"/>
      <c r="O47" s="31">
        <f>O45+O46</f>
        <v>0</v>
      </c>
      <c r="P47" s="80"/>
    </row>
    <row r="48" spans="1:16" x14ac:dyDescent="0.25">
      <c r="A48" s="105" t="s">
        <v>34</v>
      </c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</row>
    <row r="49" spans="1:15" x14ac:dyDescent="0.25">
      <c r="A49" s="100" t="s">
        <v>11</v>
      </c>
      <c r="B49" s="100"/>
      <c r="C49" s="100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x14ac:dyDescent="0.25">
      <c r="A50" s="72" t="s">
        <v>12</v>
      </c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</row>
    <row r="51" spans="1:15" x14ac:dyDescent="0.25">
      <c r="A51" s="72" t="s">
        <v>13</v>
      </c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</row>
    <row r="52" spans="1:15" x14ac:dyDescent="0.25">
      <c r="D52" s="7"/>
      <c r="E52" s="65" t="s">
        <v>14</v>
      </c>
      <c r="F52" s="39"/>
      <c r="G52" s="4" t="s">
        <v>15</v>
      </c>
      <c r="H52" s="66"/>
      <c r="I52" s="67"/>
      <c r="J52" s="67"/>
      <c r="K52" s="67"/>
      <c r="L52" s="67"/>
      <c r="M52" s="67"/>
      <c r="N52" s="67"/>
      <c r="O52" s="68"/>
    </row>
    <row r="53" spans="1:15" x14ac:dyDescent="0.25">
      <c r="D53" s="7"/>
      <c r="E53" s="65"/>
      <c r="F53" s="39"/>
      <c r="G53" s="4" t="s">
        <v>16</v>
      </c>
      <c r="H53" s="66"/>
      <c r="I53" s="67"/>
      <c r="J53" s="67"/>
      <c r="K53" s="67"/>
      <c r="L53" s="67"/>
      <c r="M53" s="67"/>
      <c r="N53" s="67"/>
      <c r="O53" s="68"/>
    </row>
    <row r="54" spans="1:15" x14ac:dyDescent="0.25">
      <c r="D54" s="7"/>
      <c r="E54" s="65"/>
      <c r="F54" s="39"/>
      <c r="G54" s="4" t="s">
        <v>17</v>
      </c>
      <c r="H54" s="66"/>
      <c r="I54" s="67"/>
      <c r="J54" s="67"/>
      <c r="K54" s="67"/>
      <c r="L54" s="67"/>
      <c r="M54" s="67"/>
      <c r="N54" s="67"/>
      <c r="O54" s="68"/>
    </row>
    <row r="55" spans="1:15" x14ac:dyDescent="0.25">
      <c r="A55" s="7"/>
      <c r="B55" s="7"/>
      <c r="C55" s="7"/>
      <c r="E55" s="65"/>
      <c r="F55" s="39"/>
      <c r="G55" s="4" t="s">
        <v>18</v>
      </c>
      <c r="H55" s="66"/>
      <c r="I55" s="67"/>
      <c r="J55" s="67"/>
      <c r="K55" s="67"/>
      <c r="L55" s="67"/>
      <c r="M55" s="67"/>
      <c r="N55" s="67"/>
      <c r="O55" s="68"/>
    </row>
    <row r="56" spans="1:15" x14ac:dyDescent="0.25">
      <c r="E56" s="65"/>
      <c r="F56" s="39"/>
      <c r="G56" s="4" t="s">
        <v>19</v>
      </c>
      <c r="H56" s="5"/>
      <c r="I56" s="69" t="s">
        <v>20</v>
      </c>
      <c r="J56" s="70"/>
      <c r="K56" s="70"/>
      <c r="L56" s="70"/>
      <c r="M56" s="70"/>
      <c r="N56" s="70"/>
      <c r="O56" s="71"/>
    </row>
    <row r="59" spans="1:15" x14ac:dyDescent="0.25">
      <c r="A59" s="7"/>
      <c r="B59" s="7"/>
      <c r="C59" s="7"/>
      <c r="D59" s="7"/>
      <c r="E59" s="7"/>
      <c r="F59" s="7"/>
      <c r="J59" t="s">
        <v>21</v>
      </c>
      <c r="M59" s="63"/>
      <c r="N59" s="64"/>
    </row>
    <row r="61" spans="1:15" x14ac:dyDescent="0.25">
      <c r="A61" t="s">
        <v>35</v>
      </c>
    </row>
    <row r="62" spans="1:15" x14ac:dyDescent="0.25">
      <c r="A62" t="s">
        <v>36</v>
      </c>
    </row>
    <row r="63" spans="1:15" x14ac:dyDescent="0.25">
      <c r="A63" t="s">
        <v>37</v>
      </c>
    </row>
    <row r="64" spans="1:15" x14ac:dyDescent="0.25">
      <c r="A64" t="s">
        <v>38</v>
      </c>
    </row>
    <row r="65" spans="1:1" x14ac:dyDescent="0.25">
      <c r="A65" t="s">
        <v>39</v>
      </c>
    </row>
    <row r="66" spans="1:1" x14ac:dyDescent="0.25">
      <c r="A66" t="s">
        <v>90</v>
      </c>
    </row>
    <row r="67" spans="1:1" x14ac:dyDescent="0.25">
      <c r="A67" t="s">
        <v>91</v>
      </c>
    </row>
    <row r="68" spans="1:1" x14ac:dyDescent="0.25">
      <c r="A68" t="s">
        <v>92</v>
      </c>
    </row>
    <row r="69" spans="1:1" x14ac:dyDescent="0.25">
      <c r="A69" t="s">
        <v>61</v>
      </c>
    </row>
  </sheetData>
  <mergeCells count="37">
    <mergeCell ref="P13:P44"/>
    <mergeCell ref="E1:L1"/>
    <mergeCell ref="A48:P48"/>
    <mergeCell ref="C10:C12"/>
    <mergeCell ref="C2:N2"/>
    <mergeCell ref="K4:M4"/>
    <mergeCell ref="I7:M7"/>
    <mergeCell ref="D10:G10"/>
    <mergeCell ref="H10:H12"/>
    <mergeCell ref="I10:I12"/>
    <mergeCell ref="J10:J12"/>
    <mergeCell ref="P10:P12"/>
    <mergeCell ref="F11:F12"/>
    <mergeCell ref="L10:L12"/>
    <mergeCell ref="A51:O51"/>
    <mergeCell ref="M10:M12"/>
    <mergeCell ref="N10:N12"/>
    <mergeCell ref="P45:P47"/>
    <mergeCell ref="J45:K45"/>
    <mergeCell ref="A46:N46"/>
    <mergeCell ref="A47:N47"/>
    <mergeCell ref="O10:O12"/>
    <mergeCell ref="E11:E12"/>
    <mergeCell ref="K10:K12"/>
    <mergeCell ref="A10:A12"/>
    <mergeCell ref="D11:D12"/>
    <mergeCell ref="G11:G12"/>
    <mergeCell ref="B10:B12"/>
    <mergeCell ref="A50:O50"/>
    <mergeCell ref="A49:C49"/>
    <mergeCell ref="M59:N59"/>
    <mergeCell ref="E52:E56"/>
    <mergeCell ref="H52:O52"/>
    <mergeCell ref="H53:O53"/>
    <mergeCell ref="H54:O54"/>
    <mergeCell ref="H55:O55"/>
    <mergeCell ref="I56:O56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C4" sqref="C4"/>
    </sheetView>
  </sheetViews>
  <sheetFormatPr defaultRowHeight="15" x14ac:dyDescent="0.25"/>
  <cols>
    <col min="1" max="1" width="12.42578125" customWidth="1"/>
    <col min="2" max="4" width="10.85546875" bestFit="1" customWidth="1"/>
    <col min="5" max="5" width="9.85546875" bestFit="1" customWidth="1"/>
  </cols>
  <sheetData>
    <row r="1" spans="1:5" x14ac:dyDescent="0.25">
      <c r="B1" t="s">
        <v>25</v>
      </c>
      <c r="C1" t="s">
        <v>26</v>
      </c>
      <c r="D1" t="s">
        <v>27</v>
      </c>
      <c r="E1" t="s">
        <v>44</v>
      </c>
    </row>
    <row r="2" spans="1:5" x14ac:dyDescent="0.25">
      <c r="A2" t="s">
        <v>30</v>
      </c>
      <c r="B2" s="55">
        <f>SUM(Hárok1!G13:G22)</f>
        <v>4354</v>
      </c>
      <c r="C2" s="55">
        <f>SUM(Hárok1!G23:G25)</f>
        <v>785</v>
      </c>
      <c r="D2" s="55">
        <f>SUM(Hárok1!G26:G29)</f>
        <v>936</v>
      </c>
      <c r="E2" s="55">
        <f>SUM(Hárok1!G30:G39)</f>
        <v>176</v>
      </c>
    </row>
    <row r="3" spans="1:5" x14ac:dyDescent="0.25">
      <c r="A3" t="s">
        <v>31</v>
      </c>
      <c r="B3" s="55">
        <f>SUM(Hárok1!M13:M22)</f>
        <v>81057.819999999992</v>
      </c>
      <c r="C3" s="55">
        <f>SUM(Hárok1!M23:M25)</f>
        <v>17953.240000000002</v>
      </c>
      <c r="D3" s="55">
        <f>SUM(Hárok1!M26:M29)</f>
        <v>26491.37</v>
      </c>
      <c r="E3" s="55">
        <f>SUM(Hárok1!M30:M39)</f>
        <v>3495.75</v>
      </c>
    </row>
    <row r="4" spans="1:5" x14ac:dyDescent="0.25">
      <c r="A4" t="s">
        <v>32</v>
      </c>
      <c r="B4" s="56">
        <f>B3/B2</f>
        <v>18.616862655029855</v>
      </c>
      <c r="C4" s="56">
        <f>C3/C2</f>
        <v>22.870369426751594</v>
      </c>
      <c r="D4" s="56">
        <f>D3/D2</f>
        <v>28.302745726495726</v>
      </c>
      <c r="E4" s="56">
        <f>E3/E2</f>
        <v>19.86221590909091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</dc:creator>
  <cp:lastModifiedBy>421907673660</cp:lastModifiedBy>
  <cp:lastPrinted>2024-12-04T14:50:12Z</cp:lastPrinted>
  <dcterms:created xsi:type="dcterms:W3CDTF">2015-11-17T17:21:08Z</dcterms:created>
  <dcterms:modified xsi:type="dcterms:W3CDTF">2024-12-11T08:28:48Z</dcterms:modified>
</cp:coreProperties>
</file>