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01 - PROJEKTY/2024 - Národný archív obrazových vyšetrení NAOV, VNA)/Sutazne_podklady/"/>
    </mc:Choice>
  </mc:AlternateContent>
  <xr:revisionPtr revIDLastSave="0" documentId="13_ncr:1_{7B45495B-BA13-4B4B-B1F2-47377B3ECCAB}" xr6:coauthVersionLast="47" xr6:coauthVersionMax="47" xr10:uidLastSave="{00000000-0000-0000-0000-000000000000}"/>
  <bookViews>
    <workbookView xWindow="0" yWindow="760" windowWidth="34560" windowHeight="21580" activeTab="1" xr2:uid="{00000000-000D-0000-FFFF-FFFF00000000}"/>
  </bookViews>
  <sheets>
    <sheet name="!!!" sheetId="12" state="hidden" r:id="rId1"/>
    <sheet name="Sumarizácia" sheetId="2" r:id="rId2"/>
    <sheet name="Dielo NAOV - role" sheetId="4" r:id="rId3"/>
    <sheet name="Dielo NAOV - etapy" sheetId="13" r:id="rId4"/>
    <sheet name="SLA - paušálne služby" sheetId="10" r:id="rId5"/>
    <sheet name="SLA - objednávkové služby" sheetId="8" r:id="rId6"/>
  </sheets>
  <definedNames>
    <definedName name="Dielo_licencie_spolu_bez_DPH" localSheetId="3">'Dielo NAOV - etapy'!#REF!</definedName>
    <definedName name="Dielo_licencie_spolu_bez_DPH">'Dielo NAOV - role'!$I$82</definedName>
    <definedName name="Dielo_licencie_spolu_DPH" localSheetId="3">'Dielo NAOV - etapy'!#REF!</definedName>
    <definedName name="Dielo_licencie_spolu_DPH">'Dielo NAOV - role'!$J$82</definedName>
    <definedName name="Dielo_licencie_spolu_s_DPH" localSheetId="3">'Dielo NAOV - etapy'!#REF!</definedName>
    <definedName name="Dielo_licencie_spolu_s_DPH">'Dielo NAOV - role'!$K$82</definedName>
    <definedName name="doba_pausalne_sluzby_mesiace">'SLA - paušálne služby'!$G$10</definedName>
    <definedName name="DPH_percenta">Sumarizácia!$C$19</definedName>
    <definedName name="LicPopl_celkom_bezDPH">'SLA - paušálne služby'!$H$23</definedName>
    <definedName name="LicPopl_celkom_DPH">'SLA - paušálne služby'!$I$23</definedName>
    <definedName name="LicPopl_celkom_sDPH">'SLA - paušálne služby'!$J$23</definedName>
    <definedName name="LicPopl_JC_bezDPH">'SLA - paušálne služby'!$C$23</definedName>
    <definedName name="LicPopl_JC_DPH">'SLA - paušálne služby'!$E$23</definedName>
    <definedName name="LicPopl_JC_sDPH">'SLA - paušálne služby'!$F$23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3" l="1"/>
  <c r="E33" i="13"/>
  <c r="F33" i="13" s="1"/>
  <c r="G33" i="13" s="1"/>
  <c r="I32" i="13"/>
  <c r="E32" i="13"/>
  <c r="F32" i="13" s="1"/>
  <c r="G32" i="13" s="1"/>
  <c r="I31" i="13"/>
  <c r="E31" i="13"/>
  <c r="F31" i="13" s="1"/>
  <c r="G31" i="13" s="1"/>
  <c r="C30" i="13"/>
  <c r="I28" i="13"/>
  <c r="E28" i="13"/>
  <c r="F28" i="13" s="1"/>
  <c r="G28" i="13" s="1"/>
  <c r="I27" i="13"/>
  <c r="E27" i="13"/>
  <c r="F27" i="13" s="1"/>
  <c r="G27" i="13" s="1"/>
  <c r="I26" i="13"/>
  <c r="E26" i="13"/>
  <c r="F26" i="13" s="1"/>
  <c r="G26" i="13" s="1"/>
  <c r="C25" i="13"/>
  <c r="I23" i="13"/>
  <c r="F23" i="13"/>
  <c r="G23" i="13" s="1"/>
  <c r="E23" i="13"/>
  <c r="I22" i="13"/>
  <c r="F22" i="13"/>
  <c r="G22" i="13" s="1"/>
  <c r="E22" i="13"/>
  <c r="I21" i="13"/>
  <c r="F21" i="13"/>
  <c r="G21" i="13" s="1"/>
  <c r="E21" i="13"/>
  <c r="C20" i="13"/>
  <c r="I18" i="13"/>
  <c r="E18" i="13"/>
  <c r="F18" i="13" s="1"/>
  <c r="G18" i="13" s="1"/>
  <c r="I17" i="13"/>
  <c r="E17" i="13"/>
  <c r="F17" i="13" s="1"/>
  <c r="G17" i="13" s="1"/>
  <c r="I16" i="13"/>
  <c r="E16" i="13"/>
  <c r="F16" i="13" s="1"/>
  <c r="G16" i="13" s="1"/>
  <c r="C15" i="13"/>
  <c r="I13" i="13"/>
  <c r="E13" i="13"/>
  <c r="F13" i="13" s="1"/>
  <c r="G13" i="13" s="1"/>
  <c r="I12" i="13"/>
  <c r="E12" i="13"/>
  <c r="F12" i="13" s="1"/>
  <c r="G12" i="13" s="1"/>
  <c r="I11" i="13"/>
  <c r="E11" i="13"/>
  <c r="F11" i="13" s="1"/>
  <c r="G11" i="13" s="1"/>
  <c r="C10" i="13"/>
  <c r="E5" i="13"/>
  <c r="E4" i="13"/>
  <c r="E3" i="13"/>
  <c r="D9" i="8"/>
  <c r="E9" i="8" s="1"/>
  <c r="D12" i="10"/>
  <c r="G20" i="10"/>
  <c r="H20" i="10" s="1"/>
  <c r="E20" i="10"/>
  <c r="F20" i="10" s="1"/>
  <c r="D20" i="10"/>
  <c r="I20" i="10" s="1"/>
  <c r="H19" i="10"/>
  <c r="G19" i="10"/>
  <c r="E19" i="10"/>
  <c r="F19" i="10" s="1"/>
  <c r="D19" i="10"/>
  <c r="G18" i="10"/>
  <c r="H18" i="10" s="1"/>
  <c r="E18" i="10"/>
  <c r="F18" i="10" s="1"/>
  <c r="D18" i="10"/>
  <c r="D17" i="10"/>
  <c r="D22" i="10"/>
  <c r="D21" i="10"/>
  <c r="D11" i="10"/>
  <c r="D10" i="10"/>
  <c r="E10" i="10" s="1"/>
  <c r="E81" i="4"/>
  <c r="F81" i="4" s="1"/>
  <c r="G81" i="4" s="1"/>
  <c r="E80" i="4"/>
  <c r="F80" i="4" s="1"/>
  <c r="G80" i="4" s="1"/>
  <c r="E79" i="4"/>
  <c r="F79" i="4" s="1"/>
  <c r="G79" i="4" s="1"/>
  <c r="E78" i="4"/>
  <c r="F78" i="4" s="1"/>
  <c r="G78" i="4" s="1"/>
  <c r="E77" i="4"/>
  <c r="F77" i="4" s="1"/>
  <c r="G77" i="4" s="1"/>
  <c r="E76" i="4"/>
  <c r="F76" i="4" s="1"/>
  <c r="E68" i="4"/>
  <c r="F68" i="4" s="1"/>
  <c r="G68" i="4" s="1"/>
  <c r="E67" i="4"/>
  <c r="F67" i="4" s="1"/>
  <c r="G67" i="4" s="1"/>
  <c r="E66" i="4"/>
  <c r="F66" i="4" s="1"/>
  <c r="G66" i="4" s="1"/>
  <c r="E65" i="4"/>
  <c r="F65" i="4" s="1"/>
  <c r="G65" i="4" s="1"/>
  <c r="E64" i="4"/>
  <c r="E63" i="4"/>
  <c r="F63" i="4" s="1"/>
  <c r="G63" i="4" s="1"/>
  <c r="E62" i="4"/>
  <c r="F62" i="4" s="1"/>
  <c r="G62" i="4" s="1"/>
  <c r="E61" i="4"/>
  <c r="F61" i="4" s="1"/>
  <c r="G61" i="4" s="1"/>
  <c r="E60" i="4"/>
  <c r="F60" i="4" s="1"/>
  <c r="G60" i="4" s="1"/>
  <c r="E59" i="4"/>
  <c r="F59" i="4" s="1"/>
  <c r="G59" i="4" s="1"/>
  <c r="E56" i="4"/>
  <c r="F56" i="4" s="1"/>
  <c r="G56" i="4" s="1"/>
  <c r="E55" i="4"/>
  <c r="F55" i="4" s="1"/>
  <c r="G55" i="4" s="1"/>
  <c r="E54" i="4"/>
  <c r="F54" i="4" s="1"/>
  <c r="G54" i="4" s="1"/>
  <c r="E53" i="4"/>
  <c r="F53" i="4" s="1"/>
  <c r="G53" i="4" s="1"/>
  <c r="E52" i="4"/>
  <c r="F52" i="4" s="1"/>
  <c r="G52" i="4" s="1"/>
  <c r="E51" i="4"/>
  <c r="F51" i="4" s="1"/>
  <c r="G51" i="4" s="1"/>
  <c r="E50" i="4"/>
  <c r="F50" i="4" s="1"/>
  <c r="G50" i="4" s="1"/>
  <c r="E49" i="4"/>
  <c r="F49" i="4" s="1"/>
  <c r="G49" i="4" s="1"/>
  <c r="E48" i="4"/>
  <c r="F48" i="4" s="1"/>
  <c r="G48" i="4" s="1"/>
  <c r="E47" i="4"/>
  <c r="F47" i="4" s="1"/>
  <c r="G47" i="4" s="1"/>
  <c r="E44" i="4"/>
  <c r="E43" i="4"/>
  <c r="E42" i="4"/>
  <c r="E41" i="4"/>
  <c r="E40" i="4"/>
  <c r="E39" i="4"/>
  <c r="E38" i="4"/>
  <c r="E37" i="4"/>
  <c r="E36" i="4"/>
  <c r="E35" i="4"/>
  <c r="E32" i="4"/>
  <c r="F32" i="4" s="1"/>
  <c r="G32" i="4" s="1"/>
  <c r="E31" i="4"/>
  <c r="F31" i="4" s="1"/>
  <c r="G31" i="4" s="1"/>
  <c r="E30" i="4"/>
  <c r="F30" i="4" s="1"/>
  <c r="G30" i="4" s="1"/>
  <c r="E29" i="4"/>
  <c r="F29" i="4" s="1"/>
  <c r="G29" i="4" s="1"/>
  <c r="E28" i="4"/>
  <c r="F28" i="4" s="1"/>
  <c r="G28" i="4" s="1"/>
  <c r="E27" i="4"/>
  <c r="F27" i="4" s="1"/>
  <c r="G27" i="4" s="1"/>
  <c r="E26" i="4"/>
  <c r="F26" i="4" s="1"/>
  <c r="G26" i="4" s="1"/>
  <c r="E25" i="4"/>
  <c r="F25" i="4" s="1"/>
  <c r="G25" i="4" s="1"/>
  <c r="E24" i="4"/>
  <c r="F24" i="4" s="1"/>
  <c r="G24" i="4" s="1"/>
  <c r="E23" i="4"/>
  <c r="F23" i="4" s="1"/>
  <c r="G23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I81" i="4"/>
  <c r="I80" i="4"/>
  <c r="I79" i="4"/>
  <c r="I78" i="4"/>
  <c r="I77" i="4"/>
  <c r="I57" i="4"/>
  <c r="I29" i="13" s="1"/>
  <c r="C58" i="4"/>
  <c r="C46" i="4"/>
  <c r="C34" i="4"/>
  <c r="C22" i="4"/>
  <c r="C10" i="4"/>
  <c r="I68" i="4"/>
  <c r="I67" i="4"/>
  <c r="I66" i="4"/>
  <c r="I65" i="4"/>
  <c r="I64" i="4"/>
  <c r="I63" i="4"/>
  <c r="I62" i="4"/>
  <c r="I61" i="4"/>
  <c r="I60" i="4"/>
  <c r="I59" i="4"/>
  <c r="I56" i="4"/>
  <c r="I55" i="4"/>
  <c r="I54" i="4"/>
  <c r="I53" i="4"/>
  <c r="I52" i="4"/>
  <c r="I51" i="4"/>
  <c r="I50" i="4"/>
  <c r="I49" i="4"/>
  <c r="I48" i="4"/>
  <c r="I47" i="4"/>
  <c r="I44" i="4"/>
  <c r="F44" i="4"/>
  <c r="G44" i="4" s="1"/>
  <c r="I43" i="4"/>
  <c r="F43" i="4"/>
  <c r="G43" i="4" s="1"/>
  <c r="I42" i="4"/>
  <c r="F42" i="4"/>
  <c r="G42" i="4" s="1"/>
  <c r="I41" i="4"/>
  <c r="F41" i="4"/>
  <c r="G41" i="4" s="1"/>
  <c r="I40" i="4"/>
  <c r="F40" i="4"/>
  <c r="G40" i="4" s="1"/>
  <c r="I39" i="4"/>
  <c r="F39" i="4"/>
  <c r="G39" i="4" s="1"/>
  <c r="I38" i="4"/>
  <c r="F38" i="4"/>
  <c r="G38" i="4" s="1"/>
  <c r="I37" i="4"/>
  <c r="F37" i="4"/>
  <c r="G37" i="4" s="1"/>
  <c r="I36" i="4"/>
  <c r="F36" i="4"/>
  <c r="G36" i="4" s="1"/>
  <c r="I35" i="4"/>
  <c r="F35" i="4"/>
  <c r="G35" i="4" s="1"/>
  <c r="I32" i="4"/>
  <c r="I31" i="4"/>
  <c r="I30" i="4"/>
  <c r="I29" i="4"/>
  <c r="I28" i="4"/>
  <c r="I27" i="4"/>
  <c r="I26" i="4"/>
  <c r="I25" i="4"/>
  <c r="I24" i="4"/>
  <c r="I23" i="4"/>
  <c r="J64" i="4" l="1"/>
  <c r="J38" i="4"/>
  <c r="K38" i="4" s="1"/>
  <c r="J13" i="13"/>
  <c r="K13" i="13" s="1"/>
  <c r="J18" i="13"/>
  <c r="K18" i="13" s="1"/>
  <c r="J31" i="13"/>
  <c r="K31" i="13" s="1"/>
  <c r="J26" i="13"/>
  <c r="K26" i="13" s="1"/>
  <c r="J28" i="13"/>
  <c r="K28" i="13" s="1"/>
  <c r="I19" i="10"/>
  <c r="J19" i="10" s="1"/>
  <c r="J11" i="13"/>
  <c r="J22" i="13"/>
  <c r="K22" i="13" s="1"/>
  <c r="J33" i="13"/>
  <c r="K33" i="13" s="1"/>
  <c r="J17" i="13"/>
  <c r="K17" i="13" s="1"/>
  <c r="J32" i="13"/>
  <c r="K32" i="13" s="1"/>
  <c r="J12" i="13"/>
  <c r="K12" i="13" s="1"/>
  <c r="J23" i="13"/>
  <c r="K23" i="13" s="1"/>
  <c r="J21" i="13"/>
  <c r="K21" i="13" s="1"/>
  <c r="I25" i="13"/>
  <c r="J25" i="4"/>
  <c r="K25" i="4" s="1"/>
  <c r="J49" i="4"/>
  <c r="K49" i="4" s="1"/>
  <c r="J61" i="4"/>
  <c r="K61" i="4" s="1"/>
  <c r="I18" i="10"/>
  <c r="J18" i="10" s="1"/>
  <c r="J16" i="13"/>
  <c r="K16" i="13" s="1"/>
  <c r="J27" i="13"/>
  <c r="J35" i="4"/>
  <c r="K35" i="4" s="1"/>
  <c r="J36" i="4"/>
  <c r="J37" i="4"/>
  <c r="K37" i="4" s="1"/>
  <c r="J54" i="4"/>
  <c r="K54" i="4" s="1"/>
  <c r="J29" i="4"/>
  <c r="K29" i="4" s="1"/>
  <c r="J53" i="4"/>
  <c r="K53" i="4" s="1"/>
  <c r="J65" i="4"/>
  <c r="K65" i="4" s="1"/>
  <c r="J30" i="4"/>
  <c r="K30" i="4" s="1"/>
  <c r="J26" i="4"/>
  <c r="K26" i="4" s="1"/>
  <c r="J41" i="4"/>
  <c r="J50" i="4"/>
  <c r="K50" i="4" s="1"/>
  <c r="J62" i="4"/>
  <c r="K62" i="4" s="1"/>
  <c r="J66" i="4"/>
  <c r="K66" i="4" s="1"/>
  <c r="J24" i="4"/>
  <c r="K24" i="4" s="1"/>
  <c r="J40" i="4"/>
  <c r="K40" i="4" s="1"/>
  <c r="J60" i="4"/>
  <c r="J27" i="4"/>
  <c r="K27" i="4" s="1"/>
  <c r="J63" i="4"/>
  <c r="K63" i="4" s="1"/>
  <c r="J28" i="4"/>
  <c r="K28" i="4" s="1"/>
  <c r="J42" i="4"/>
  <c r="K42" i="4" s="1"/>
  <c r="J52" i="4"/>
  <c r="K52" i="4" s="1"/>
  <c r="J43" i="4"/>
  <c r="K43" i="4" s="1"/>
  <c r="J31" i="4"/>
  <c r="J67" i="4"/>
  <c r="K67" i="4" s="1"/>
  <c r="J47" i="4"/>
  <c r="J48" i="4"/>
  <c r="K48" i="4" s="1"/>
  <c r="J59" i="4"/>
  <c r="K59" i="4" s="1"/>
  <c r="J32" i="4"/>
  <c r="K32" i="4" s="1"/>
  <c r="J39" i="4"/>
  <c r="K39" i="4" s="1"/>
  <c r="J44" i="4"/>
  <c r="K44" i="4" s="1"/>
  <c r="J56" i="4"/>
  <c r="K56" i="4" s="1"/>
  <c r="J68" i="4"/>
  <c r="K68" i="4" s="1"/>
  <c r="J79" i="4"/>
  <c r="J23" i="4"/>
  <c r="J20" i="10"/>
  <c r="J77" i="4"/>
  <c r="K77" i="4" s="1"/>
  <c r="F64" i="4"/>
  <c r="G64" i="4" s="1"/>
  <c r="J78" i="4"/>
  <c r="K78" i="4" s="1"/>
  <c r="K45" i="4" s="1"/>
  <c r="J51" i="4"/>
  <c r="K51" i="4" s="1"/>
  <c r="J81" i="4"/>
  <c r="J55" i="4"/>
  <c r="K55" i="4" s="1"/>
  <c r="J80" i="4"/>
  <c r="K80" i="4" s="1"/>
  <c r="I45" i="4"/>
  <c r="I24" i="13" s="1"/>
  <c r="I20" i="13" s="1"/>
  <c r="J45" i="4"/>
  <c r="K47" i="4"/>
  <c r="K64" i="4"/>
  <c r="K24" i="13" l="1"/>
  <c r="K20" i="13" s="1"/>
  <c r="J24" i="13"/>
  <c r="J20" i="13" s="1"/>
  <c r="K41" i="4"/>
  <c r="K31" i="4"/>
  <c r="K27" i="13"/>
  <c r="K11" i="13"/>
  <c r="K79" i="4"/>
  <c r="K57" i="4" s="1"/>
  <c r="J57" i="4"/>
  <c r="K81" i="4"/>
  <c r="K36" i="4"/>
  <c r="K23" i="4"/>
  <c r="K60" i="4"/>
  <c r="K29" i="13" l="1"/>
  <c r="K25" i="13" s="1"/>
  <c r="J29" i="13"/>
  <c r="J25" i="13" s="1"/>
  <c r="G23" i="10" l="1"/>
  <c r="G22" i="10"/>
  <c r="G21" i="10"/>
  <c r="G17" i="10"/>
  <c r="G12" i="10"/>
  <c r="G11" i="10"/>
  <c r="F14" i="2" l="1"/>
  <c r="C14" i="2"/>
  <c r="F13" i="2"/>
  <c r="D5" i="8"/>
  <c r="D4" i="8"/>
  <c r="D3" i="8"/>
  <c r="D5" i="10"/>
  <c r="D4" i="10"/>
  <c r="D3" i="10"/>
  <c r="E5" i="4"/>
  <c r="E4" i="4"/>
  <c r="E3" i="4"/>
  <c r="C23" i="10"/>
  <c r="C11" i="10" s="1"/>
  <c r="H22" i="10"/>
  <c r="I22" i="10" s="1"/>
  <c r="H21" i="10"/>
  <c r="I21" i="10" s="1"/>
  <c r="E22" i="10"/>
  <c r="F22" i="10" s="1"/>
  <c r="E21" i="10"/>
  <c r="F21" i="10" s="1"/>
  <c r="H17" i="10"/>
  <c r="I17" i="10" s="1"/>
  <c r="E17" i="10"/>
  <c r="F17" i="10" s="1"/>
  <c r="H10" i="10"/>
  <c r="I10" i="10" s="1"/>
  <c r="F10" i="10"/>
  <c r="H9" i="8"/>
  <c r="F9" i="8"/>
  <c r="E14" i="2" s="1"/>
  <c r="I76" i="4"/>
  <c r="G76" i="4"/>
  <c r="I20" i="4"/>
  <c r="G20" i="4"/>
  <c r="I19" i="4"/>
  <c r="J19" i="4" s="1"/>
  <c r="G19" i="4"/>
  <c r="I18" i="4"/>
  <c r="J18" i="4" s="1"/>
  <c r="G18" i="4"/>
  <c r="I17" i="4"/>
  <c r="J17" i="4" s="1"/>
  <c r="G17" i="4"/>
  <c r="I16" i="4"/>
  <c r="J16" i="4" s="1"/>
  <c r="G16" i="4"/>
  <c r="I15" i="4"/>
  <c r="J15" i="4" s="1"/>
  <c r="G15" i="4"/>
  <c r="I14" i="4"/>
  <c r="J14" i="4" s="1"/>
  <c r="G14" i="4"/>
  <c r="I13" i="4"/>
  <c r="J13" i="4" s="1"/>
  <c r="G13" i="4"/>
  <c r="I12" i="4"/>
  <c r="J12" i="4" s="1"/>
  <c r="G12" i="4"/>
  <c r="I11" i="4"/>
  <c r="J11" i="4" s="1"/>
  <c r="G11" i="4"/>
  <c r="J76" i="4" l="1"/>
  <c r="J69" i="4" s="1"/>
  <c r="I69" i="4"/>
  <c r="I34" i="13" s="1"/>
  <c r="I30" i="13" s="1"/>
  <c r="G14" i="2"/>
  <c r="I9" i="8"/>
  <c r="J20" i="4"/>
  <c r="K20" i="4" s="1"/>
  <c r="I33" i="4"/>
  <c r="I19" i="13" s="1"/>
  <c r="I15" i="13" s="1"/>
  <c r="I21" i="4"/>
  <c r="I14" i="13" s="1"/>
  <c r="I10" i="13" s="1"/>
  <c r="J21" i="4"/>
  <c r="F23" i="10"/>
  <c r="I82" i="4"/>
  <c r="C12" i="10"/>
  <c r="E23" i="10"/>
  <c r="E11" i="10" s="1"/>
  <c r="D14" i="2"/>
  <c r="H23" i="10"/>
  <c r="H11" i="10" s="1"/>
  <c r="J22" i="10"/>
  <c r="J21" i="10"/>
  <c r="J33" i="4"/>
  <c r="K17" i="4"/>
  <c r="K18" i="4"/>
  <c r="K12" i="4"/>
  <c r="K15" i="4"/>
  <c r="K14" i="4"/>
  <c r="K19" i="4"/>
  <c r="K16" i="4"/>
  <c r="K13" i="4"/>
  <c r="J19" i="13" l="1"/>
  <c r="J15" i="13" s="1"/>
  <c r="J14" i="13"/>
  <c r="J10" i="13" s="1"/>
  <c r="J34" i="13"/>
  <c r="J30" i="13" s="1"/>
  <c r="I58" i="4"/>
  <c r="I35" i="13"/>
  <c r="K11" i="4"/>
  <c r="I34" i="4"/>
  <c r="I46" i="4"/>
  <c r="I22" i="4"/>
  <c r="F11" i="10"/>
  <c r="F12" i="10" s="1"/>
  <c r="E13" i="2" s="1"/>
  <c r="H12" i="10"/>
  <c r="I12" i="10" s="1"/>
  <c r="C13" i="2"/>
  <c r="E12" i="10"/>
  <c r="D13" i="2" s="1"/>
  <c r="I23" i="10"/>
  <c r="I11" i="10" s="1"/>
  <c r="J9" i="8"/>
  <c r="I14" i="2" s="1"/>
  <c r="H14" i="2"/>
  <c r="J17" i="10"/>
  <c r="J10" i="10"/>
  <c r="K76" i="4"/>
  <c r="J82" i="4"/>
  <c r="J58" i="4" s="1"/>
  <c r="J35" i="13" l="1"/>
  <c r="K21" i="4"/>
  <c r="K69" i="4"/>
  <c r="K82" i="4"/>
  <c r="K33" i="4"/>
  <c r="I10" i="4"/>
  <c r="I70" i="4" s="1"/>
  <c r="G12" i="2" s="1"/>
  <c r="J34" i="4"/>
  <c r="J46" i="4"/>
  <c r="K34" i="4"/>
  <c r="K46" i="4"/>
  <c r="J22" i="4"/>
  <c r="J23" i="10"/>
  <c r="J11" i="10" s="1"/>
  <c r="G13" i="2"/>
  <c r="K34" i="13" l="1"/>
  <c r="K30" i="13" s="1"/>
  <c r="K14" i="13"/>
  <c r="K10" i="13" s="1"/>
  <c r="K58" i="4"/>
  <c r="K22" i="4"/>
  <c r="K19" i="13"/>
  <c r="K15" i="13" s="1"/>
  <c r="J10" i="4"/>
  <c r="J70" i="4" s="1"/>
  <c r="H12" i="2" s="1"/>
  <c r="G15" i="2"/>
  <c r="K10" i="4"/>
  <c r="J12" i="10"/>
  <c r="I13" i="2" s="1"/>
  <c r="H13" i="2"/>
  <c r="K35" i="13" l="1"/>
  <c r="K70" i="4"/>
  <c r="I12" i="2" s="1"/>
  <c r="I15" i="2" s="1"/>
  <c r="H15" i="2"/>
</calcChain>
</file>

<file path=xl/sharedStrings.xml><?xml version="1.0" encoding="utf-8"?>
<sst xmlns="http://schemas.openxmlformats.org/spreadsheetml/2006/main" count="226" uniqueCount="89">
  <si>
    <t>Názov spoločnosti:</t>
  </si>
  <si>
    <t xml:space="preserve"> </t>
  </si>
  <si>
    <t>Sídlo spoločnosti:</t>
  </si>
  <si>
    <t>IČO spoločnosti:</t>
  </si>
  <si>
    <t>Platca DPH? ÁNO/NIE</t>
  </si>
  <si>
    <t>Kontaktná osoba (meno, email, telefonický kontakt)</t>
  </si>
  <si>
    <t>ŠTRUKTÚROVANÝ ROZPOČET ZA VEREJNÉ OBSTARÁVANIE AKO CELOK - ZHRNUTIE</t>
  </si>
  <si>
    <t>Položka rozpočtu</t>
  </si>
  <si>
    <t>Jednotková cena 
v EUR bez DPH</t>
  </si>
  <si>
    <t>DPH v EUR</t>
  </si>
  <si>
    <t>Jednotková cena 
v EUR s DPH</t>
  </si>
  <si>
    <t>Počet jednotiek</t>
  </si>
  <si>
    <t>Cena spolu v EUR bez DPH</t>
  </si>
  <si>
    <t>Spolu DPH v EUR</t>
  </si>
  <si>
    <t>Cena spolu v EUR s DPH</t>
  </si>
  <si>
    <t>Služby podpory prevádzky a údržby (paušálne služby)</t>
  </si>
  <si>
    <t>Objednávkové služby - rozvoj systému</t>
  </si>
  <si>
    <t>Celková cena za</t>
  </si>
  <si>
    <t>ŠTRUKTÚROVANÝ ROZPOČET ZA DIELO</t>
  </si>
  <si>
    <t>Rola/Produkt:</t>
  </si>
  <si>
    <t>Sadzba/1 MD, resp. ks v EUR bez DPH</t>
  </si>
  <si>
    <t>Sadzba/1MD, resp. ks v EUR s DPH</t>
  </si>
  <si>
    <t xml:space="preserve">Projektový manažér </t>
  </si>
  <si>
    <t>IT analytik</t>
  </si>
  <si>
    <t>IT architekt</t>
  </si>
  <si>
    <t>IT programátor/vývojár</t>
  </si>
  <si>
    <t>IT tester</t>
  </si>
  <si>
    <t>Odborník pre IT dohľad/Quality Assurance</t>
  </si>
  <si>
    <t>Špecialista pre databázy</t>
  </si>
  <si>
    <t>Špecialista pre bezpečnosť IT</t>
  </si>
  <si>
    <t>Špecialista pre infraštruktúry/HW špecialista</t>
  </si>
  <si>
    <t>Iné (pozícia, ktorú nie je možné zaradiť do vyššie uvedených</t>
  </si>
  <si>
    <t>Preexistentný SW**</t>
  </si>
  <si>
    <t xml:space="preserve">Prenesie sa automaticky sumárna cena vyplnením nasledujúcej tabuľky =&gt; </t>
  </si>
  <si>
    <t>Celková cena za dielo</t>
  </si>
  <si>
    <t>ŠTRUKTÚROVANÝ ROZPOČET ZA DIELO - SW tretích strán - dekompozícia</t>
  </si>
  <si>
    <t>Produkt:</t>
  </si>
  <si>
    <t>Jednotková cena
 v EUR s DPH</t>
  </si>
  <si>
    <t>Počet 
jednotiek</t>
  </si>
  <si>
    <t>Cena spolu 
v EUR bez DPH</t>
  </si>
  <si>
    <t>Celková cena za Preexistentný SW</t>
  </si>
  <si>
    <t>Výdavok / Položka</t>
  </si>
  <si>
    <t>Výška mesačného paušálu v EUR bez DPH</t>
  </si>
  <si>
    <t>Výška mesačného paušálu v EUR s DPH</t>
  </si>
  <si>
    <t>Max. doba poskytovania služby</t>
  </si>
  <si>
    <t>Cena celkom</t>
  </si>
  <si>
    <t>Licenčný poplatok</t>
  </si>
  <si>
    <t>ŠTRUKTÚROVANÝ ROZPOČET ZA OBJEDNÁVKOVÉ SLUŽBY - ROZVOJ SYSTÉMU</t>
  </si>
  <si>
    <t>Cena za človekodeň za vyriešenie objednávky bez DPH (v EUR)</t>
  </si>
  <si>
    <t>Cena za človekodeň za vyriešenie objednávky s DPH (v EUR)</t>
  </si>
  <si>
    <t>Cena spolu 
bez DPH</t>
  </si>
  <si>
    <t>Spolu DPH 
v EUR</t>
  </si>
  <si>
    <t>Cena spolu 
v EUR s DPH</t>
  </si>
  <si>
    <t>Hospodársky subjekt vyplní takto zvýraznené bunky</t>
  </si>
  <si>
    <r>
      <t xml:space="preserve">Preexistentný SW č. 1
</t>
    </r>
    <r>
      <rPr>
        <i/>
        <sz val="12"/>
        <color theme="1"/>
        <rFont val="Calibri"/>
        <family val="2"/>
        <scheme val="minor"/>
      </rPr>
      <t>(hospodársky subjekt doplní za každý preexistentný SW)</t>
    </r>
  </si>
  <si>
    <r>
      <t xml:space="preserve">Preexistentný SW***
</t>
    </r>
    <r>
      <rPr>
        <i/>
        <sz val="12"/>
        <color theme="1"/>
        <rFont val="Calibri"/>
        <family val="2"/>
        <scheme val="minor"/>
      </rPr>
      <t>(hospodársky subjekt doplní za každý preexistentný SW samostatný riadok)</t>
    </r>
  </si>
  <si>
    <t>Dielo Národný archív obrazových vyšetrení</t>
  </si>
  <si>
    <t>Paušálne služby  podpory prevádzky a údržby</t>
  </si>
  <si>
    <t>Služby podpory prevádzky a údržby (paušálne služby) - NOAV</t>
  </si>
  <si>
    <t>Licenčné poplatky NOAV - dekompozícia</t>
  </si>
  <si>
    <r>
      <t xml:space="preserve">Licenčné poplatky </t>
    </r>
    <r>
      <rPr>
        <i/>
        <sz val="10"/>
        <color rgb="FF000000"/>
        <rFont val="Calibri"/>
        <family val="2"/>
        <scheme val="minor"/>
      </rPr>
      <t>(ak aplikovateľné)</t>
    </r>
    <r>
      <rPr>
        <sz val="12"/>
        <color rgb="FF000000"/>
        <rFont val="Calibri"/>
        <family val="2"/>
        <scheme val="minor"/>
      </rPr>
      <t xml:space="preserve">
</t>
    </r>
    <r>
      <rPr>
        <i/>
        <sz val="10"/>
        <color rgb="FF000000"/>
        <rFont val="Calibri (Text)"/>
        <charset val="238"/>
      </rPr>
      <t>Prenesú sa z tabuľky - Licenčné poplatky - dekompozíca - nevyplňať</t>
    </r>
  </si>
  <si>
    <t>Číslo modulu</t>
  </si>
  <si>
    <t>Názov modulu</t>
  </si>
  <si>
    <t xml:space="preserve">Modul_1: Vybudovanie centralizovaného archívu obrazových vyšetrení.			</t>
  </si>
  <si>
    <t xml:space="preserve">Modul_2: Integrácia na Poskytovateľov zdravotnej starostlivosti v rozsahu vybudovania rozhrania pre prijímanie a odosielanie údajov a otestovanie tohto rozhrania			</t>
  </si>
  <si>
    <t xml:space="preserve">Modul_3 Vybudovanie portálu pre NAOV			</t>
  </si>
  <si>
    <t xml:space="preserve">Modul_4 Vybudovanie prehliadača obrazových vyšetrení			</t>
  </si>
  <si>
    <t xml:space="preserve">Modul_5 Integrácia na systémy NCZI pre potreby zabezpečenia výmeny údajov medzi CAOV a systémom eZdravie.			</t>
  </si>
  <si>
    <t>Modul_1</t>
  </si>
  <si>
    <t>Modul_2</t>
  </si>
  <si>
    <t>Modul_3</t>
  </si>
  <si>
    <t>Modul_4</t>
  </si>
  <si>
    <t>Modul_5</t>
  </si>
  <si>
    <t>ZVOĽTE MODUL</t>
  </si>
  <si>
    <t>DPH %</t>
  </si>
  <si>
    <t>Tu nastavená výška DPH sa aplikuje na celý zošit</t>
  </si>
  <si>
    <r>
      <t xml:space="preserve">Zároveň hospodársky subjekt vyberie ku ktorému modulu patrí daný riadok (daný preexistentný SW). 
Ak ide o prierezový preexistentný SW ktorý patrí k viacerým modulom, </t>
    </r>
    <r>
      <rPr>
        <b/>
        <i/>
        <sz val="12"/>
        <color theme="1"/>
        <rFont val="Calibri"/>
        <family val="2"/>
        <scheme val="minor"/>
      </rPr>
      <t>uvedie sa len raz a zvolí sa Modul_1</t>
    </r>
  </si>
  <si>
    <t>Analýza a design</t>
  </si>
  <si>
    <t>Implementácia a testovanie</t>
  </si>
  <si>
    <t>Nasadenie do prevádzky</t>
  </si>
  <si>
    <t xml:space="preserve">Prenesie sa automaticky z Dielo NAOV - role  =&gt; </t>
  </si>
  <si>
    <t>Cena za preexistentný SW sa doťahuje zo záložky `Dielo NAOV - role`</t>
  </si>
  <si>
    <t>Hospodársky subjekt vyplní takto zvýraznené bunky - v tejto záložke len identifikačné údaje a výšku DPH (nižšie), ktoré sa prenesú do ostatných záložiek</t>
  </si>
  <si>
    <t>Počet MD,
resp. ks</t>
  </si>
  <si>
    <t>Preexistentný SW*</t>
  </si>
  <si>
    <t>* Ak návrh riešenia počíta aj s využitím preexistentného SW, hospodársky subjekt Vyplní aj nasledujúcu tabuľku a skontroluje, či sa súčtový riadok nižšie uvedenej tabuľky preniesol správne do tohto riadku, súčasťou ceny je aj alikvótna čiastka licenčného pokrytia z NFP v rozsahu  od dodania licencie v súlade s harmonogramom diela do ukončenia realizácie hlavných aktivít diela</t>
  </si>
  <si>
    <t>** Ak návrh riešenia počíta aj s využitím preexistentného SW, hospodársky subjekt rozšíri tabuľku o potrebný počet riadkov a identifikuje názov produktu t.j. do stĺpca Produkt doplní názov produktu miesto textu „Preexistentný SW“, súčasťou ceny je vyplatenie alikvotnej čiastky licenčného pokrytia z NFP v rozsahu  od dodania licencie v súlade s harmonogramom diela do ukončenia realizácie hlavných aktivít diela</t>
  </si>
  <si>
    <t>Celková cena za dielo v tejto záložke a v záložke `Dielo NAOV - role` ako aj celkové ceny za jednotlivé moduly sa musia zhodovať</t>
  </si>
  <si>
    <t>Počet človekodní za dobu poskytovania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</si>
</sst>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[$€-1]_-;\-* #,##0.00\ [$€-1]_-;_-* &quot;-&quot;??\ [$€-1]_-;_-@_-"/>
    <numFmt numFmtId="166" formatCode="_ * #,##0.00_)\ [$€-1]_ ;_ * \(#,##0.00\)\ [$€-1]_ ;_ * &quot;-&quot;??_)\ [$€-1]_ ;_ @_ "/>
    <numFmt numFmtId="167" formatCode="_-* #,##0.00\ [$€-41B]_-;\-* #,##0.00\ [$€-41B]_-;_-* &quot;-&quot;??\ [$€-41B]_-;_-@_-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i/>
      <sz val="10"/>
      <color rgb="FF000000"/>
      <name val="Calibri (Text)"/>
      <charset val="238"/>
    </font>
    <font>
      <sz val="8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wrapText="1"/>
    </xf>
    <xf numFmtId="165" fontId="0" fillId="0" borderId="11" xfId="0" applyNumberFormat="1" applyBorder="1" applyAlignment="1">
      <alignment wrapText="1"/>
    </xf>
    <xf numFmtId="165" fontId="0" fillId="0" borderId="12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4" fillId="2" borderId="13" xfId="0" applyNumberFormat="1" applyFont="1" applyFill="1" applyBorder="1" applyAlignment="1">
      <alignment vertical="center" wrapText="1"/>
    </xf>
    <xf numFmtId="165" fontId="4" fillId="2" borderId="1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0" fillId="0" borderId="9" xfId="0" applyNumberForma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0" fontId="0" fillId="0" borderId="31" xfId="0" applyBorder="1" applyAlignment="1">
      <alignment wrapText="1"/>
    </xf>
    <xf numFmtId="165" fontId="0" fillId="0" borderId="11" xfId="0" applyNumberForma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vertical="center" wrapText="1"/>
    </xf>
    <xf numFmtId="0" fontId="1" fillId="2" borderId="8" xfId="0" applyFont="1" applyFill="1" applyBorder="1" applyAlignment="1">
      <alignment wrapText="1"/>
    </xf>
    <xf numFmtId="166" fontId="1" fillId="2" borderId="9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165" fontId="0" fillId="0" borderId="11" xfId="0" applyNumberForma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4" fillId="2" borderId="13" xfId="0" applyNumberFormat="1" applyFont="1" applyFill="1" applyBorder="1" applyAlignment="1">
      <alignment wrapText="1"/>
    </xf>
    <xf numFmtId="165" fontId="4" fillId="2" borderId="14" xfId="0" applyNumberFormat="1" applyFont="1" applyFill="1" applyBorder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165" fontId="0" fillId="0" borderId="27" xfId="0" applyNumberFormat="1" applyBorder="1" applyAlignment="1">
      <alignment vertical="center" wrapText="1"/>
    </xf>
    <xf numFmtId="1" fontId="0" fillId="0" borderId="27" xfId="0" applyNumberFormat="1" applyBorder="1" applyAlignment="1">
      <alignment horizontal="center" vertical="center" wrapText="1"/>
    </xf>
    <xf numFmtId="165" fontId="0" fillId="0" borderId="34" xfId="0" applyNumberForma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165" fontId="0" fillId="3" borderId="9" xfId="0" applyNumberFormat="1" applyFill="1" applyBorder="1" applyAlignment="1" applyProtection="1">
      <alignment vertical="center" wrapText="1"/>
      <protection locked="0"/>
    </xf>
    <xf numFmtId="165" fontId="0" fillId="0" borderId="9" xfId="0" applyNumberFormat="1" applyBorder="1" applyAlignment="1" applyProtection="1">
      <alignment vertical="center" wrapText="1"/>
      <protection locked="0"/>
    </xf>
    <xf numFmtId="165" fontId="0" fillId="3" borderId="16" xfId="0" applyNumberFormat="1" applyFill="1" applyBorder="1" applyAlignment="1" applyProtection="1">
      <alignment wrapText="1"/>
      <protection locked="0"/>
    </xf>
    <xf numFmtId="165" fontId="0" fillId="3" borderId="17" xfId="0" applyNumberFormat="1" applyFill="1" applyBorder="1" applyAlignment="1" applyProtection="1">
      <alignment wrapText="1"/>
      <protection locked="0"/>
    </xf>
    <xf numFmtId="165" fontId="0" fillId="0" borderId="11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2" fontId="0" fillId="3" borderId="1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65" fontId="0" fillId="3" borderId="1" xfId="0" applyNumberFormat="1" applyFill="1" applyBorder="1" applyAlignment="1" applyProtection="1">
      <alignment wrapText="1"/>
      <protection locked="0"/>
    </xf>
    <xf numFmtId="165" fontId="0" fillId="3" borderId="11" xfId="0" applyNumberFormat="1" applyFill="1" applyBorder="1" applyAlignment="1" applyProtection="1">
      <alignment horizontal="center" vertical="center" wrapText="1"/>
      <protection locked="0"/>
    </xf>
    <xf numFmtId="165" fontId="0" fillId="0" borderId="11" xfId="0" applyNumberFormat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wrapText="1"/>
      <protection locked="0"/>
    </xf>
    <xf numFmtId="165" fontId="0" fillId="3" borderId="11" xfId="0" applyNumberFormat="1" applyFill="1" applyBorder="1" applyAlignment="1" applyProtection="1">
      <alignment wrapText="1"/>
      <protection locked="0"/>
    </xf>
    <xf numFmtId="165" fontId="0" fillId="0" borderId="12" xfId="0" applyNumberFormat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7" xfId="0" applyNumberFormat="1" applyBorder="1" applyAlignment="1" applyProtection="1">
      <alignment wrapText="1"/>
      <protection locked="0"/>
    </xf>
    <xf numFmtId="0" fontId="1" fillId="0" borderId="38" xfId="0" applyFont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165" fontId="1" fillId="5" borderId="13" xfId="0" applyNumberFormat="1" applyFont="1" applyFill="1" applyBorder="1" applyAlignment="1">
      <alignment horizontal="center" vertical="center" wrapText="1"/>
    </xf>
    <xf numFmtId="167" fontId="1" fillId="5" borderId="13" xfId="4" applyNumberFormat="1" applyFont="1" applyFill="1" applyBorder="1" applyAlignment="1">
      <alignment horizontal="center" vertical="center" wrapText="1"/>
    </xf>
    <xf numFmtId="167" fontId="1" fillId="5" borderId="14" xfId="4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5" fontId="4" fillId="2" borderId="46" xfId="0" applyNumberFormat="1" applyFont="1" applyFill="1" applyBorder="1" applyAlignment="1">
      <alignment vertical="center" wrapText="1"/>
    </xf>
    <xf numFmtId="165" fontId="4" fillId="2" borderId="47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wrapText="1"/>
      <protection locked="0"/>
    </xf>
    <xf numFmtId="167" fontId="0" fillId="3" borderId="4" xfId="0" applyNumberFormat="1" applyFill="1" applyBorder="1" applyAlignment="1" applyProtection="1">
      <alignment wrapText="1"/>
      <protection locked="0"/>
    </xf>
    <xf numFmtId="167" fontId="0" fillId="3" borderId="1" xfId="0" applyNumberFormat="1" applyFill="1" applyBorder="1" applyAlignment="1" applyProtection="1">
      <alignment wrapText="1"/>
      <protection locked="0"/>
    </xf>
    <xf numFmtId="167" fontId="0" fillId="3" borderId="9" xfId="0" applyNumberFormat="1" applyFill="1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wrapText="1"/>
      <protection locked="0"/>
    </xf>
    <xf numFmtId="167" fontId="0" fillId="0" borderId="1" xfId="0" applyNumberFormat="1" applyBorder="1" applyAlignment="1" applyProtection="1">
      <alignment wrapText="1"/>
      <protection locked="0"/>
    </xf>
    <xf numFmtId="167" fontId="0" fillId="0" borderId="9" xfId="0" applyNumberFormat="1" applyBorder="1" applyAlignment="1" applyProtection="1">
      <alignment wrapText="1"/>
      <protection locked="0"/>
    </xf>
    <xf numFmtId="167" fontId="0" fillId="0" borderId="5" xfId="0" applyNumberFormat="1" applyBorder="1" applyAlignment="1" applyProtection="1">
      <alignment wrapText="1"/>
      <protection locked="0"/>
    </xf>
    <xf numFmtId="167" fontId="0" fillId="0" borderId="7" xfId="0" applyNumberFormat="1" applyBorder="1" applyAlignment="1" applyProtection="1">
      <alignment wrapText="1"/>
      <protection locked="0"/>
    </xf>
    <xf numFmtId="167" fontId="0" fillId="0" borderId="10" xfId="0" applyNumberFormat="1" applyBorder="1" applyAlignment="1" applyProtection="1">
      <alignment wrapText="1"/>
      <protection locked="0"/>
    </xf>
    <xf numFmtId="9" fontId="1" fillId="2" borderId="9" xfId="5" applyFont="1" applyFill="1" applyBorder="1" applyAlignment="1">
      <alignment horizontal="center"/>
    </xf>
    <xf numFmtId="167" fontId="1" fillId="2" borderId="9" xfId="4" applyNumberFormat="1" applyFont="1" applyFill="1" applyBorder="1"/>
    <xf numFmtId="167" fontId="1" fillId="2" borderId="10" xfId="4" applyNumberFormat="1" applyFont="1" applyFill="1" applyBorder="1"/>
    <xf numFmtId="0" fontId="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9" fontId="17" fillId="3" borderId="21" xfId="5" applyFont="1" applyFill="1" applyBorder="1" applyAlignment="1">
      <alignment horizontal="left" vertical="center"/>
    </xf>
    <xf numFmtId="165" fontId="0" fillId="4" borderId="11" xfId="0" applyNumberForma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4" fillId="2" borderId="20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49" fontId="6" fillId="3" borderId="4" xfId="0" applyNumberFormat="1" applyFont="1" applyFill="1" applyBorder="1" applyAlignment="1" applyProtection="1">
      <alignment horizontal="left" wrapText="1"/>
      <protection locked="0"/>
    </xf>
    <xf numFmtId="49" fontId="6" fillId="3" borderId="5" xfId="0" applyNumberFormat="1" applyFont="1" applyFill="1" applyBorder="1" applyAlignment="1" applyProtection="1">
      <alignment horizontal="left" wrapText="1"/>
      <protection locked="0"/>
    </xf>
    <xf numFmtId="49" fontId="6" fillId="3" borderId="1" xfId="0" applyNumberFormat="1" applyFont="1" applyFill="1" applyBorder="1" applyAlignment="1" applyProtection="1">
      <alignment horizontal="left" wrapText="1"/>
      <protection locked="0"/>
    </xf>
    <xf numFmtId="49" fontId="6" fillId="3" borderId="7" xfId="0" applyNumberFormat="1" applyFont="1" applyFill="1" applyBorder="1" applyAlignment="1" applyProtection="1">
      <alignment horizontal="left" wrapText="1"/>
      <protection locked="0"/>
    </xf>
    <xf numFmtId="49" fontId="6" fillId="3" borderId="9" xfId="0" applyNumberFormat="1" applyFont="1" applyFill="1" applyBorder="1" applyAlignment="1" applyProtection="1">
      <alignment horizontal="left" wrapText="1"/>
      <protection locked="0"/>
    </xf>
    <xf numFmtId="49" fontId="6" fillId="3" borderId="10" xfId="0" applyNumberFormat="1" applyFont="1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" fillId="5" borderId="20" xfId="0" quotePrefix="1" applyFont="1" applyFill="1" applyBorder="1" applyAlignment="1">
      <alignment horizontal="left" vertical="center" wrapText="1"/>
    </xf>
    <xf numFmtId="0" fontId="1" fillId="5" borderId="21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165" fontId="8" fillId="4" borderId="28" xfId="0" applyNumberFormat="1" applyFont="1" applyFill="1" applyBorder="1" applyAlignment="1">
      <alignment horizontal="right" wrapText="1"/>
    </xf>
    <xf numFmtId="165" fontId="8" fillId="4" borderId="29" xfId="0" applyNumberFormat="1" applyFont="1" applyFill="1" applyBorder="1" applyAlignment="1">
      <alignment horizontal="right" wrapText="1"/>
    </xf>
    <xf numFmtId="165" fontId="8" fillId="4" borderId="30" xfId="0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3" fillId="0" borderId="24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49" fontId="6" fillId="4" borderId="48" xfId="0" applyNumberFormat="1" applyFont="1" applyFill="1" applyBorder="1" applyAlignment="1">
      <alignment horizontal="left" wrapText="1"/>
    </xf>
    <xf numFmtId="49" fontId="6" fillId="4" borderId="49" xfId="0" applyNumberFormat="1" applyFont="1" applyFill="1" applyBorder="1" applyAlignment="1">
      <alignment horizontal="left" wrapText="1"/>
    </xf>
    <xf numFmtId="49" fontId="6" fillId="4" borderId="50" xfId="0" applyNumberFormat="1" applyFont="1" applyFill="1" applyBorder="1" applyAlignment="1">
      <alignment horizontal="left" wrapText="1"/>
    </xf>
    <xf numFmtId="49" fontId="6" fillId="4" borderId="39" xfId="0" applyNumberFormat="1" applyFont="1" applyFill="1" applyBorder="1" applyAlignment="1">
      <alignment horizontal="left" wrapText="1"/>
    </xf>
    <xf numFmtId="49" fontId="6" fillId="4" borderId="37" xfId="0" applyNumberFormat="1" applyFont="1" applyFill="1" applyBorder="1" applyAlignment="1">
      <alignment horizontal="left" wrapText="1"/>
    </xf>
    <xf numFmtId="49" fontId="6" fillId="4" borderId="36" xfId="0" applyNumberFormat="1" applyFont="1" applyFill="1" applyBorder="1" applyAlignment="1">
      <alignment horizontal="left" wrapText="1"/>
    </xf>
    <xf numFmtId="49" fontId="6" fillId="4" borderId="51" xfId="0" applyNumberFormat="1" applyFont="1" applyFill="1" applyBorder="1" applyAlignment="1">
      <alignment horizontal="left" wrapText="1"/>
    </xf>
    <xf numFmtId="49" fontId="6" fillId="4" borderId="29" xfId="0" applyNumberFormat="1" applyFont="1" applyFill="1" applyBorder="1" applyAlignment="1">
      <alignment horizontal="left" wrapText="1"/>
    </xf>
    <xf numFmtId="49" fontId="6" fillId="4" borderId="35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9" fontId="0" fillId="0" borderId="16" xfId="5" applyFont="1" applyFill="1" applyBorder="1" applyAlignment="1" applyProtection="1">
      <alignment wrapText="1"/>
      <protection locked="0"/>
    </xf>
    <xf numFmtId="9" fontId="0" fillId="0" borderId="4" xfId="5" applyFont="1" applyFill="1" applyBorder="1" applyAlignment="1" applyProtection="1">
      <alignment wrapText="1"/>
      <protection locked="0"/>
    </xf>
    <xf numFmtId="9" fontId="0" fillId="0" borderId="1" xfId="5" applyFont="1" applyFill="1" applyBorder="1" applyAlignment="1" applyProtection="1">
      <alignment wrapText="1"/>
      <protection locked="0"/>
    </xf>
    <xf numFmtId="9" fontId="0" fillId="0" borderId="9" xfId="5" applyFont="1" applyFill="1" applyBorder="1" applyAlignment="1" applyProtection="1">
      <alignment wrapText="1"/>
      <protection locked="0"/>
    </xf>
    <xf numFmtId="0" fontId="12" fillId="0" borderId="0" xfId="0" applyFont="1" applyAlignment="1">
      <alignment horizontal="left" wrapText="1"/>
    </xf>
    <xf numFmtId="9" fontId="0" fillId="0" borderId="11" xfId="5" applyFont="1" applyFill="1" applyBorder="1" applyAlignment="1" applyProtection="1">
      <alignment horizontal="center" vertical="center" wrapText="1"/>
      <protection locked="0"/>
    </xf>
    <xf numFmtId="9" fontId="0" fillId="0" borderId="11" xfId="5" applyFont="1" applyFill="1" applyBorder="1" applyAlignment="1">
      <alignment horizontal="center" vertical="center" wrapText="1"/>
    </xf>
    <xf numFmtId="9" fontId="0" fillId="0" borderId="11" xfId="5" applyFont="1" applyFill="1" applyBorder="1" applyAlignment="1" applyProtection="1">
      <alignment wrapText="1"/>
      <protection locked="0"/>
    </xf>
    <xf numFmtId="9" fontId="0" fillId="0" borderId="9" xfId="5" applyFont="1" applyFill="1" applyBorder="1" applyAlignment="1" applyProtection="1">
      <alignment horizontal="center" vertical="center" wrapText="1"/>
      <protection locked="0"/>
    </xf>
    <xf numFmtId="1" fontId="1" fillId="0" borderId="9" xfId="0" applyNumberFormat="1" applyFont="1" applyFill="1" applyBorder="1" applyAlignment="1">
      <alignment vertical="center" wrapText="1"/>
    </xf>
  </cellXfs>
  <cellStyles count="6">
    <cellStyle name="Mena" xfId="4" builtinId="4"/>
    <cellStyle name="Normálna" xfId="0" builtinId="0"/>
    <cellStyle name="Normálna 2" xfId="3" xr:uid="{00000000-0005-0000-0000-000001000000}"/>
    <cellStyle name="Normálna 3" xfId="2" xr:uid="{00000000-0005-0000-0000-000002000000}"/>
    <cellStyle name="Normálne 2" xfId="1" xr:uid="{00000000-0005-0000-0000-000003000000}"/>
    <cellStyle name="Percentá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300"/>
      <color rgb="FFFF7E79"/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D6CF-EB5A-D34A-AF60-C8370F990342}">
  <dimension ref="A1:B7"/>
  <sheetViews>
    <sheetView topLeftCell="B1" workbookViewId="0">
      <selection activeCell="D1" sqref="D1:E1"/>
    </sheetView>
  </sheetViews>
  <sheetFormatPr baseColWidth="10" defaultColWidth="11.1640625" defaultRowHeight="16" x14ac:dyDescent="0.2"/>
  <cols>
    <col min="1" max="1" width="17.33203125" customWidth="1"/>
    <col min="2" max="2" width="139" bestFit="1" customWidth="1"/>
  </cols>
  <sheetData>
    <row r="1" spans="1:2" x14ac:dyDescent="0.2">
      <c r="A1" t="s">
        <v>61</v>
      </c>
      <c r="B1" t="s">
        <v>62</v>
      </c>
    </row>
    <row r="2" spans="1:2" x14ac:dyDescent="0.2">
      <c r="A2" t="s">
        <v>73</v>
      </c>
    </row>
    <row r="3" spans="1:2" x14ac:dyDescent="0.2">
      <c r="A3" t="s">
        <v>68</v>
      </c>
      <c r="B3" t="s">
        <v>63</v>
      </c>
    </row>
    <row r="4" spans="1:2" x14ac:dyDescent="0.2">
      <c r="A4" t="s">
        <v>69</v>
      </c>
      <c r="B4" t="s">
        <v>64</v>
      </c>
    </row>
    <row r="5" spans="1:2" x14ac:dyDescent="0.2">
      <c r="A5" t="s">
        <v>70</v>
      </c>
      <c r="B5" t="s">
        <v>65</v>
      </c>
    </row>
    <row r="6" spans="1:2" x14ac:dyDescent="0.2">
      <c r="A6" t="s">
        <v>71</v>
      </c>
      <c r="B6" t="s">
        <v>66</v>
      </c>
    </row>
    <row r="7" spans="1:2" x14ac:dyDescent="0.2">
      <c r="A7" t="s">
        <v>72</v>
      </c>
      <c r="B7" t="s">
        <v>67</v>
      </c>
    </row>
  </sheetData>
  <phoneticPr fontId="16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I19"/>
  <sheetViews>
    <sheetView showGridLines="0" tabSelected="1" zoomScaleNormal="100" workbookViewId="0">
      <selection activeCell="D26" sqref="D26"/>
    </sheetView>
  </sheetViews>
  <sheetFormatPr baseColWidth="10" defaultColWidth="10.83203125" defaultRowHeight="16" x14ac:dyDescent="0.2"/>
  <cols>
    <col min="1" max="1" width="6.83203125" style="1" customWidth="1"/>
    <col min="2" max="2" width="67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15"/>
    </row>
    <row r="3" spans="2:9" customFormat="1" x14ac:dyDescent="0.2">
      <c r="B3" s="115" t="s">
        <v>0</v>
      </c>
      <c r="C3" s="116"/>
      <c r="D3" s="109"/>
      <c r="E3" s="109"/>
      <c r="F3" s="109"/>
      <c r="G3" s="109"/>
      <c r="H3" s="109"/>
      <c r="I3" s="110"/>
    </row>
    <row r="4" spans="2:9" customFormat="1" x14ac:dyDescent="0.2">
      <c r="B4" s="105" t="s">
        <v>2</v>
      </c>
      <c r="C4" s="106"/>
      <c r="D4" s="111"/>
      <c r="E4" s="111"/>
      <c r="F4" s="111"/>
      <c r="G4" s="111"/>
      <c r="H4" s="111"/>
      <c r="I4" s="112"/>
    </row>
    <row r="5" spans="2:9" customFormat="1" x14ac:dyDescent="0.2">
      <c r="B5" s="105" t="s">
        <v>3</v>
      </c>
      <c r="C5" s="106"/>
      <c r="D5" s="111"/>
      <c r="E5" s="111"/>
      <c r="F5" s="111"/>
      <c r="G5" s="111"/>
      <c r="H5" s="111"/>
      <c r="I5" s="112"/>
    </row>
    <row r="6" spans="2:9" customFormat="1" x14ac:dyDescent="0.2">
      <c r="B6" s="105" t="s">
        <v>4</v>
      </c>
      <c r="C6" s="106"/>
      <c r="D6" s="111"/>
      <c r="E6" s="111"/>
      <c r="F6" s="111"/>
      <c r="G6" s="111"/>
      <c r="H6" s="111"/>
      <c r="I6" s="112"/>
    </row>
    <row r="7" spans="2:9" customFormat="1" ht="17" thickBot="1" x14ac:dyDescent="0.25">
      <c r="B7" s="107" t="s">
        <v>5</v>
      </c>
      <c r="C7" s="108"/>
      <c r="D7" s="113" t="s">
        <v>1</v>
      </c>
      <c r="E7" s="113"/>
      <c r="F7" s="113"/>
      <c r="G7" s="113"/>
      <c r="H7" s="113"/>
      <c r="I7" s="114"/>
    </row>
    <row r="9" spans="2:9" ht="17" thickBot="1" x14ac:dyDescent="0.25"/>
    <row r="10" spans="2:9" ht="37" customHeight="1" thickBot="1" x14ac:dyDescent="0.25">
      <c r="B10" s="96" t="s">
        <v>6</v>
      </c>
      <c r="C10" s="97"/>
      <c r="D10" s="97"/>
      <c r="E10" s="97"/>
      <c r="F10" s="97"/>
      <c r="G10" s="97"/>
      <c r="H10" s="97"/>
      <c r="I10" s="98"/>
    </row>
    <row r="11" spans="2:9" s="2" customFormat="1" ht="35" thickBot="1" x14ac:dyDescent="0.25">
      <c r="B11" s="41" t="s">
        <v>7</v>
      </c>
      <c r="C11" s="7" t="s">
        <v>8</v>
      </c>
      <c r="D11" s="7" t="s">
        <v>9</v>
      </c>
      <c r="E11" s="7" t="s">
        <v>10</v>
      </c>
      <c r="F11" s="7" t="s">
        <v>11</v>
      </c>
      <c r="G11" s="7" t="s">
        <v>12</v>
      </c>
      <c r="H11" s="7" t="s">
        <v>13</v>
      </c>
      <c r="I11" s="8" t="s">
        <v>14</v>
      </c>
    </row>
    <row r="12" spans="2:9" ht="27" customHeight="1" x14ac:dyDescent="0.2">
      <c r="B12" s="42" t="s">
        <v>56</v>
      </c>
      <c r="C12" s="95"/>
      <c r="D12" s="95"/>
      <c r="E12" s="95"/>
      <c r="F12" s="95"/>
      <c r="G12" s="33">
        <f>'Dielo NAOV - role'!I70</f>
        <v>0</v>
      </c>
      <c r="H12" s="33">
        <f>'Dielo NAOV - role'!J70</f>
        <v>0</v>
      </c>
      <c r="I12" s="34">
        <f>'Dielo NAOV - role'!K70</f>
        <v>0</v>
      </c>
    </row>
    <row r="13" spans="2:9" ht="17" x14ac:dyDescent="0.2">
      <c r="B13" s="43" t="s">
        <v>15</v>
      </c>
      <c r="C13" s="21">
        <f>'SLA - paušálne služby'!C12</f>
        <v>0</v>
      </c>
      <c r="D13" s="21">
        <f>'SLA - paušálne služby'!E12</f>
        <v>0</v>
      </c>
      <c r="E13" s="21">
        <f>'SLA - paušálne služby'!F12</f>
        <v>0</v>
      </c>
      <c r="F13" s="37">
        <f>'SLA - paušálne služby'!G12</f>
        <v>48</v>
      </c>
      <c r="G13" s="21">
        <f>'SLA - paušálne služby'!H12</f>
        <v>0</v>
      </c>
      <c r="H13" s="21">
        <f>'SLA - paušálne služby'!I12</f>
        <v>0</v>
      </c>
      <c r="I13" s="27">
        <f>'SLA - paušálne služby'!J12</f>
        <v>0</v>
      </c>
    </row>
    <row r="14" spans="2:9" ht="18" thickBot="1" x14ac:dyDescent="0.25">
      <c r="B14" s="44" t="s">
        <v>16</v>
      </c>
      <c r="C14" s="38">
        <f>'SLA - objednávkové služby'!C9</f>
        <v>0</v>
      </c>
      <c r="D14" s="38">
        <f>'SLA - objednávkové služby'!E9</f>
        <v>0</v>
      </c>
      <c r="E14" s="38">
        <f>'SLA - objednávkové služby'!F9</f>
        <v>0</v>
      </c>
      <c r="F14" s="39">
        <f>'SLA - objednávkové služby'!G9</f>
        <v>4000</v>
      </c>
      <c r="G14" s="38">
        <f>'SLA - objednávkové služby'!H9</f>
        <v>0</v>
      </c>
      <c r="H14" s="38">
        <f>'SLA - objednávkové služby'!I9</f>
        <v>0</v>
      </c>
      <c r="I14" s="40">
        <f>'SLA - objednávkové služby'!J9</f>
        <v>0</v>
      </c>
    </row>
    <row r="15" spans="2:9" s="2" customFormat="1" ht="22" thickBot="1" x14ac:dyDescent="0.3">
      <c r="B15" s="102" t="s">
        <v>17</v>
      </c>
      <c r="C15" s="103"/>
      <c r="D15" s="103"/>
      <c r="E15" s="103"/>
      <c r="F15" s="104"/>
      <c r="G15" s="35">
        <f>SUM(G12:G14)</f>
        <v>0</v>
      </c>
      <c r="H15" s="35">
        <f>SUM(H12:H14)</f>
        <v>0</v>
      </c>
      <c r="I15" s="36">
        <f>SUM(I12:I14)</f>
        <v>0</v>
      </c>
    </row>
    <row r="16" spans="2:9" x14ac:dyDescent="0.2">
      <c r="B16" s="99"/>
      <c r="C16" s="100"/>
      <c r="D16" s="100"/>
      <c r="E16" s="100"/>
      <c r="F16" s="100"/>
      <c r="G16" s="100"/>
      <c r="H16" s="100"/>
      <c r="I16" s="100"/>
    </row>
    <row r="17" spans="2:9" x14ac:dyDescent="0.2">
      <c r="B17" s="101" t="s">
        <v>82</v>
      </c>
      <c r="C17" s="101"/>
      <c r="D17" s="101"/>
      <c r="E17" s="101"/>
      <c r="F17" s="101"/>
      <c r="G17" s="101"/>
      <c r="H17" s="101"/>
      <c r="I17" s="101"/>
    </row>
    <row r="18" spans="2:9" ht="17" thickBot="1" x14ac:dyDescent="0.25"/>
    <row r="19" spans="2:9" ht="28" customHeight="1" thickBot="1" x14ac:dyDescent="0.25">
      <c r="B19" s="91" t="s">
        <v>75</v>
      </c>
      <c r="C19" s="94">
        <v>0.23</v>
      </c>
      <c r="D19" s="92"/>
      <c r="E19" s="92"/>
      <c r="F19" s="92"/>
      <c r="G19" s="92"/>
      <c r="H19" s="92"/>
      <c r="I19" s="93"/>
    </row>
  </sheetData>
  <sheetProtection formatCells="0" formatColumns="0" formatRows="0"/>
  <mergeCells count="15">
    <mergeCell ref="B6:C6"/>
    <mergeCell ref="B7:C7"/>
    <mergeCell ref="D3:I3"/>
    <mergeCell ref="D4:I4"/>
    <mergeCell ref="D5:I5"/>
    <mergeCell ref="D6:I6"/>
    <mergeCell ref="D7:I7"/>
    <mergeCell ref="B3:C3"/>
    <mergeCell ref="B4:C4"/>
    <mergeCell ref="B5:C5"/>
    <mergeCell ref="C12:F12"/>
    <mergeCell ref="B10:I10"/>
    <mergeCell ref="B16:I16"/>
    <mergeCell ref="B17:I17"/>
    <mergeCell ref="B15:F15"/>
  </mergeCells>
  <pageMargins left="0.7" right="0.7" top="0.75" bottom="0.75" header="0.3" footer="0.3"/>
  <pageSetup paperSize="9" scale="67" fitToHeight="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47A4-A931-2D4E-B631-4FE254E42661}">
  <sheetPr>
    <tabColor rgb="FF92D050"/>
    <outlinePr summaryBelow="0"/>
    <pageSetUpPr fitToPage="1"/>
  </sheetPr>
  <dimension ref="B2:M87"/>
  <sheetViews>
    <sheetView showGridLines="0" workbookViewId="0">
      <selection activeCell="O79" sqref="O79"/>
    </sheetView>
  </sheetViews>
  <sheetFormatPr baseColWidth="10" defaultColWidth="10.83203125" defaultRowHeight="16" outlineLevelRow="1" x14ac:dyDescent="0.2"/>
  <cols>
    <col min="1" max="1" width="10.83203125" style="1"/>
    <col min="2" max="2" width="17" style="1" customWidth="1"/>
    <col min="3" max="3" width="39.83203125" style="2" customWidth="1"/>
    <col min="4" max="4" width="21.33203125" style="1" customWidth="1"/>
    <col min="5" max="5" width="6.83203125" style="1" bestFit="1" customWidth="1"/>
    <col min="6" max="6" width="21.6640625" style="1" customWidth="1"/>
    <col min="7" max="7" width="22" style="1" customWidth="1"/>
    <col min="8" max="8" width="13.5" style="1" customWidth="1"/>
    <col min="9" max="9" width="21.1640625" style="1" customWidth="1"/>
    <col min="10" max="10" width="21.6640625" style="1" customWidth="1"/>
    <col min="11" max="11" width="21.83203125" style="1" customWidth="1"/>
    <col min="12" max="16384" width="10.83203125" style="1"/>
  </cols>
  <sheetData>
    <row r="2" spans="2:11" customFormat="1" ht="17" thickBot="1" x14ac:dyDescent="0.25">
      <c r="C2" s="15"/>
    </row>
    <row r="3" spans="2:11" customFormat="1" ht="16" customHeight="1" x14ac:dyDescent="0.2">
      <c r="C3" s="115" t="s">
        <v>0</v>
      </c>
      <c r="D3" s="116"/>
      <c r="E3" s="134">
        <f>Sumarizácia!D3</f>
        <v>0</v>
      </c>
      <c r="F3" s="135"/>
      <c r="G3" s="135"/>
      <c r="H3" s="135"/>
      <c r="I3" s="135"/>
      <c r="J3" s="135"/>
      <c r="K3" s="136"/>
    </row>
    <row r="4" spans="2:11" customFormat="1" ht="16" customHeight="1" x14ac:dyDescent="0.2">
      <c r="C4" s="105" t="s">
        <v>2</v>
      </c>
      <c r="D4" s="106"/>
      <c r="E4" s="137">
        <f>Sumarizácia!D4</f>
        <v>0</v>
      </c>
      <c r="F4" s="138"/>
      <c r="G4" s="138"/>
      <c r="H4" s="138"/>
      <c r="I4" s="138"/>
      <c r="J4" s="138"/>
      <c r="K4" s="139"/>
    </row>
    <row r="5" spans="2:11" customFormat="1" ht="16" customHeight="1" thickBot="1" x14ac:dyDescent="0.25">
      <c r="C5" s="107" t="s">
        <v>3</v>
      </c>
      <c r="D5" s="108"/>
      <c r="E5" s="140">
        <f>Sumarizácia!D5</f>
        <v>0</v>
      </c>
      <c r="F5" s="141"/>
      <c r="G5" s="141"/>
      <c r="H5" s="141"/>
      <c r="I5" s="141"/>
      <c r="J5" s="141"/>
      <c r="K5" s="142"/>
    </row>
    <row r="7" spans="2:11" ht="17" thickBot="1" x14ac:dyDescent="0.25"/>
    <row r="8" spans="2:11" ht="22" thickBot="1" x14ac:dyDescent="0.25">
      <c r="C8" s="96" t="s">
        <v>18</v>
      </c>
      <c r="D8" s="97"/>
      <c r="E8" s="97"/>
      <c r="F8" s="97"/>
      <c r="G8" s="97"/>
      <c r="H8" s="97"/>
      <c r="I8" s="97"/>
      <c r="J8" s="97"/>
      <c r="K8" s="98"/>
    </row>
    <row r="9" spans="2:11" s="2" customFormat="1" ht="35" thickBot="1" x14ac:dyDescent="0.25">
      <c r="C9" s="5" t="s">
        <v>19</v>
      </c>
      <c r="D9" s="6" t="s">
        <v>20</v>
      </c>
      <c r="E9" s="6" t="s">
        <v>74</v>
      </c>
      <c r="F9" s="7" t="s">
        <v>9</v>
      </c>
      <c r="G9" s="7" t="s">
        <v>21</v>
      </c>
      <c r="H9" s="7" t="s">
        <v>83</v>
      </c>
      <c r="I9" s="7" t="s">
        <v>12</v>
      </c>
      <c r="J9" s="7" t="s">
        <v>13</v>
      </c>
      <c r="K9" s="8" t="s">
        <v>14</v>
      </c>
    </row>
    <row r="10" spans="2:11" s="2" customFormat="1" ht="18" thickBot="1" x14ac:dyDescent="0.25">
      <c r="B10" s="1" t="s">
        <v>68</v>
      </c>
      <c r="C10" s="117" t="str">
        <f>VLOOKUP('Dielo NAOV - role'!$B10,'!!!'!$A$2:$B$7,2,FALSE)</f>
        <v xml:space="preserve">Modul_1: Vybudovanie centralizovaného archívu obrazových vyšetrení.			</v>
      </c>
      <c r="D10" s="118"/>
      <c r="E10" s="118"/>
      <c r="F10" s="118"/>
      <c r="G10" s="119"/>
      <c r="H10" s="66"/>
      <c r="I10" s="67">
        <f>SUM(I11:I21)</f>
        <v>0</v>
      </c>
      <c r="J10" s="68">
        <f t="shared" ref="J10:K10" si="0">SUM(J11:J21)</f>
        <v>0</v>
      </c>
      <c r="K10" s="69">
        <f t="shared" si="0"/>
        <v>0</v>
      </c>
    </row>
    <row r="11" spans="2:11" ht="17" outlineLevel="1" x14ac:dyDescent="0.2">
      <c r="C11" s="3" t="s">
        <v>22</v>
      </c>
      <c r="D11" s="49"/>
      <c r="E11" s="150">
        <f t="shared" ref="E11:E20" si="1">DPH_percenta</f>
        <v>0.23</v>
      </c>
      <c r="F11" s="51">
        <f>D11*E11</f>
        <v>0</v>
      </c>
      <c r="G11" s="10">
        <f>D11+F11</f>
        <v>0</v>
      </c>
      <c r="H11" s="53"/>
      <c r="I11" s="10">
        <f>D11*H11</f>
        <v>0</v>
      </c>
      <c r="J11" s="10">
        <f>I11*E11</f>
        <v>0</v>
      </c>
      <c r="K11" s="11">
        <f>I11+J11</f>
        <v>0</v>
      </c>
    </row>
    <row r="12" spans="2:11" ht="17" outlineLevel="1" x14ac:dyDescent="0.2">
      <c r="C12" s="4" t="s">
        <v>23</v>
      </c>
      <c r="D12" s="49"/>
      <c r="E12" s="150">
        <f t="shared" si="1"/>
        <v>0.23</v>
      </c>
      <c r="F12" s="51">
        <f t="shared" ref="F12:F20" si="2">D12*E12</f>
        <v>0</v>
      </c>
      <c r="G12" s="10">
        <f t="shared" ref="G12:G20" si="3">D12+F12</f>
        <v>0</v>
      </c>
      <c r="H12" s="53"/>
      <c r="I12" s="10">
        <f t="shared" ref="I12:I20" si="4">D12*H12</f>
        <v>0</v>
      </c>
      <c r="J12" s="10">
        <f t="shared" ref="J12:J20" si="5">I12*E12</f>
        <v>0</v>
      </c>
      <c r="K12" s="11">
        <f t="shared" ref="K12:K20" si="6">I12+J12</f>
        <v>0</v>
      </c>
    </row>
    <row r="13" spans="2:11" ht="17" outlineLevel="1" x14ac:dyDescent="0.2">
      <c r="C13" s="3" t="s">
        <v>24</v>
      </c>
      <c r="D13" s="49"/>
      <c r="E13" s="150">
        <f t="shared" si="1"/>
        <v>0.23</v>
      </c>
      <c r="F13" s="51">
        <f t="shared" si="2"/>
        <v>0</v>
      </c>
      <c r="G13" s="10">
        <f t="shared" si="3"/>
        <v>0</v>
      </c>
      <c r="H13" s="53"/>
      <c r="I13" s="10">
        <f t="shared" si="4"/>
        <v>0</v>
      </c>
      <c r="J13" s="10">
        <f t="shared" si="5"/>
        <v>0</v>
      </c>
      <c r="K13" s="11">
        <f t="shared" si="6"/>
        <v>0</v>
      </c>
    </row>
    <row r="14" spans="2:11" ht="17" outlineLevel="1" x14ac:dyDescent="0.2">
      <c r="C14" s="4" t="s">
        <v>25</v>
      </c>
      <c r="D14" s="50"/>
      <c r="E14" s="150">
        <f t="shared" si="1"/>
        <v>0.23</v>
      </c>
      <c r="F14" s="51">
        <f t="shared" si="2"/>
        <v>0</v>
      </c>
      <c r="G14" s="10">
        <f t="shared" si="3"/>
        <v>0</v>
      </c>
      <c r="H14" s="54"/>
      <c r="I14" s="10">
        <f t="shared" si="4"/>
        <v>0</v>
      </c>
      <c r="J14" s="10">
        <f t="shared" si="5"/>
        <v>0</v>
      </c>
      <c r="K14" s="11">
        <f t="shared" si="6"/>
        <v>0</v>
      </c>
    </row>
    <row r="15" spans="2:11" ht="17" outlineLevel="1" x14ac:dyDescent="0.2">
      <c r="C15" s="4" t="s">
        <v>26</v>
      </c>
      <c r="D15" s="50"/>
      <c r="E15" s="150">
        <f t="shared" si="1"/>
        <v>0.23</v>
      </c>
      <c r="F15" s="51">
        <f t="shared" si="2"/>
        <v>0</v>
      </c>
      <c r="G15" s="10">
        <f t="shared" si="3"/>
        <v>0</v>
      </c>
      <c r="H15" s="54"/>
      <c r="I15" s="10">
        <f t="shared" si="4"/>
        <v>0</v>
      </c>
      <c r="J15" s="10">
        <f t="shared" si="5"/>
        <v>0</v>
      </c>
      <c r="K15" s="11">
        <f t="shared" si="6"/>
        <v>0</v>
      </c>
    </row>
    <row r="16" spans="2:11" ht="17" outlineLevel="1" x14ac:dyDescent="0.2">
      <c r="C16" s="3" t="s">
        <v>27</v>
      </c>
      <c r="D16" s="50"/>
      <c r="E16" s="150">
        <f t="shared" si="1"/>
        <v>0.23</v>
      </c>
      <c r="F16" s="51">
        <f t="shared" si="2"/>
        <v>0</v>
      </c>
      <c r="G16" s="10">
        <f t="shared" si="3"/>
        <v>0</v>
      </c>
      <c r="H16" s="54"/>
      <c r="I16" s="10">
        <f t="shared" si="4"/>
        <v>0</v>
      </c>
      <c r="J16" s="10">
        <f t="shared" si="5"/>
        <v>0</v>
      </c>
      <c r="K16" s="11">
        <f t="shared" si="6"/>
        <v>0</v>
      </c>
    </row>
    <row r="17" spans="2:11" ht="17" outlineLevel="1" x14ac:dyDescent="0.2">
      <c r="C17" s="4" t="s">
        <v>28</v>
      </c>
      <c r="D17" s="50"/>
      <c r="E17" s="150">
        <f t="shared" si="1"/>
        <v>0.23</v>
      </c>
      <c r="F17" s="51">
        <f t="shared" si="2"/>
        <v>0</v>
      </c>
      <c r="G17" s="10">
        <f t="shared" si="3"/>
        <v>0</v>
      </c>
      <c r="H17" s="54"/>
      <c r="I17" s="10">
        <f t="shared" si="4"/>
        <v>0</v>
      </c>
      <c r="J17" s="10">
        <f t="shared" si="5"/>
        <v>0</v>
      </c>
      <c r="K17" s="11">
        <f t="shared" si="6"/>
        <v>0</v>
      </c>
    </row>
    <row r="18" spans="2:11" ht="17" outlineLevel="1" x14ac:dyDescent="0.2">
      <c r="C18" s="4" t="s">
        <v>29</v>
      </c>
      <c r="D18" s="50"/>
      <c r="E18" s="150">
        <f t="shared" si="1"/>
        <v>0.23</v>
      </c>
      <c r="F18" s="51">
        <f t="shared" si="2"/>
        <v>0</v>
      </c>
      <c r="G18" s="10">
        <f t="shared" si="3"/>
        <v>0</v>
      </c>
      <c r="H18" s="54"/>
      <c r="I18" s="10">
        <f t="shared" si="4"/>
        <v>0</v>
      </c>
      <c r="J18" s="10">
        <f t="shared" si="5"/>
        <v>0</v>
      </c>
      <c r="K18" s="11">
        <f t="shared" si="6"/>
        <v>0</v>
      </c>
    </row>
    <row r="19" spans="2:11" ht="17" outlineLevel="1" x14ac:dyDescent="0.2">
      <c r="C19" s="4" t="s">
        <v>30</v>
      </c>
      <c r="D19" s="50"/>
      <c r="E19" s="150">
        <f t="shared" si="1"/>
        <v>0.23</v>
      </c>
      <c r="F19" s="51">
        <f t="shared" si="2"/>
        <v>0</v>
      </c>
      <c r="G19" s="10">
        <f t="shared" si="3"/>
        <v>0</v>
      </c>
      <c r="H19" s="54"/>
      <c r="I19" s="10">
        <f t="shared" si="4"/>
        <v>0</v>
      </c>
      <c r="J19" s="10">
        <f t="shared" si="5"/>
        <v>0</v>
      </c>
      <c r="K19" s="11">
        <f t="shared" si="6"/>
        <v>0</v>
      </c>
    </row>
    <row r="20" spans="2:11" ht="34" outlineLevel="1" x14ac:dyDescent="0.2">
      <c r="C20" s="4" t="s">
        <v>31</v>
      </c>
      <c r="D20" s="50"/>
      <c r="E20" s="150">
        <f t="shared" si="1"/>
        <v>0.23</v>
      </c>
      <c r="F20" s="52">
        <f t="shared" si="2"/>
        <v>0</v>
      </c>
      <c r="G20" s="12">
        <f t="shared" si="3"/>
        <v>0</v>
      </c>
      <c r="H20" s="54"/>
      <c r="I20" s="12">
        <f t="shared" si="4"/>
        <v>0</v>
      </c>
      <c r="J20" s="10">
        <f t="shared" si="5"/>
        <v>0</v>
      </c>
      <c r="K20" s="11">
        <f t="shared" si="6"/>
        <v>0</v>
      </c>
    </row>
    <row r="21" spans="2:11" ht="18" outlineLevel="1" thickBot="1" x14ac:dyDescent="0.25">
      <c r="C21" s="9" t="s">
        <v>84</v>
      </c>
      <c r="D21" s="120" t="s">
        <v>33</v>
      </c>
      <c r="E21" s="121"/>
      <c r="F21" s="121"/>
      <c r="G21" s="121"/>
      <c r="H21" s="122"/>
      <c r="I21" s="12">
        <f>SUMIF($B$76:$B$81,$B10,I$76:I$81)</f>
        <v>0</v>
      </c>
      <c r="J21" s="10">
        <f>SUMIF($B$76:$B$81,$B10,J$76:J$81)</f>
        <v>0</v>
      </c>
      <c r="K21" s="11">
        <f>SUMIF($B$76:$B$81,$B10,K$76:K$81)</f>
        <v>0</v>
      </c>
    </row>
    <row r="22" spans="2:11" s="2" customFormat="1" ht="35" customHeight="1" thickBot="1" x14ac:dyDescent="0.25">
      <c r="B22" s="1" t="s">
        <v>69</v>
      </c>
      <c r="C22" s="117" t="str">
        <f>VLOOKUP('Dielo NAOV - role'!$B22,'!!!'!$A$2:$B$7,2,FALSE)</f>
        <v xml:space="preserve">Modul_2: Integrácia na Poskytovateľov zdravotnej starostlivosti v rozsahu vybudovania rozhrania pre prijímanie a odosielanie údajov a otestovanie tohto rozhrania			</v>
      </c>
      <c r="D22" s="118"/>
      <c r="E22" s="118"/>
      <c r="F22" s="118"/>
      <c r="G22" s="119"/>
      <c r="H22" s="66"/>
      <c r="I22" s="68">
        <f>SUM(I23:I33)</f>
        <v>0</v>
      </c>
      <c r="J22" s="68">
        <f t="shared" ref="J22" si="7">SUM(J23:J33)</f>
        <v>0</v>
      </c>
      <c r="K22" s="69">
        <f t="shared" ref="K22" si="8">SUM(K23:K33)</f>
        <v>0</v>
      </c>
    </row>
    <row r="23" spans="2:11" ht="17" outlineLevel="1" x14ac:dyDescent="0.2">
      <c r="C23" s="3" t="s">
        <v>22</v>
      </c>
      <c r="D23" s="49"/>
      <c r="E23" s="150">
        <f t="shared" ref="E23:E32" si="9">DPH_percenta</f>
        <v>0.23</v>
      </c>
      <c r="F23" s="51">
        <f t="shared" ref="F23:F32" si="10">D23*E23</f>
        <v>0</v>
      </c>
      <c r="G23" s="10">
        <f>D23+F23</f>
        <v>0</v>
      </c>
      <c r="H23" s="53"/>
      <c r="I23" s="10">
        <f>D23*H23</f>
        <v>0</v>
      </c>
      <c r="J23" s="10">
        <f t="shared" ref="J23:J32" si="11">I23*E23</f>
        <v>0</v>
      </c>
      <c r="K23" s="11">
        <f>I23+J23</f>
        <v>0</v>
      </c>
    </row>
    <row r="24" spans="2:11" ht="17" outlineLevel="1" x14ac:dyDescent="0.2">
      <c r="C24" s="4" t="s">
        <v>23</v>
      </c>
      <c r="D24" s="49"/>
      <c r="E24" s="150">
        <f t="shared" si="9"/>
        <v>0.23</v>
      </c>
      <c r="F24" s="51">
        <f t="shared" si="10"/>
        <v>0</v>
      </c>
      <c r="G24" s="10">
        <f t="shared" ref="G24:G32" si="12">D24+F24</f>
        <v>0</v>
      </c>
      <c r="H24" s="53"/>
      <c r="I24" s="10">
        <f t="shared" ref="I24:I32" si="13">D24*H24</f>
        <v>0</v>
      </c>
      <c r="J24" s="10">
        <f t="shared" si="11"/>
        <v>0</v>
      </c>
      <c r="K24" s="11">
        <f t="shared" ref="K24:K32" si="14">I24+J24</f>
        <v>0</v>
      </c>
    </row>
    <row r="25" spans="2:11" ht="17" outlineLevel="1" x14ac:dyDescent="0.2">
      <c r="C25" s="3" t="s">
        <v>24</v>
      </c>
      <c r="D25" s="49"/>
      <c r="E25" s="150">
        <f t="shared" si="9"/>
        <v>0.23</v>
      </c>
      <c r="F25" s="51">
        <f t="shared" si="10"/>
        <v>0</v>
      </c>
      <c r="G25" s="10">
        <f t="shared" si="12"/>
        <v>0</v>
      </c>
      <c r="H25" s="53"/>
      <c r="I25" s="10">
        <f t="shared" si="13"/>
        <v>0</v>
      </c>
      <c r="J25" s="10">
        <f t="shared" si="11"/>
        <v>0</v>
      </c>
      <c r="K25" s="11">
        <f t="shared" si="14"/>
        <v>0</v>
      </c>
    </row>
    <row r="26" spans="2:11" ht="17" outlineLevel="1" x14ac:dyDescent="0.2">
      <c r="C26" s="4" t="s">
        <v>25</v>
      </c>
      <c r="D26" s="50"/>
      <c r="E26" s="150">
        <f t="shared" si="9"/>
        <v>0.23</v>
      </c>
      <c r="F26" s="51">
        <f t="shared" si="10"/>
        <v>0</v>
      </c>
      <c r="G26" s="10">
        <f t="shared" si="12"/>
        <v>0</v>
      </c>
      <c r="H26" s="54"/>
      <c r="I26" s="10">
        <f t="shared" si="13"/>
        <v>0</v>
      </c>
      <c r="J26" s="10">
        <f t="shared" si="11"/>
        <v>0</v>
      </c>
      <c r="K26" s="11">
        <f t="shared" si="14"/>
        <v>0</v>
      </c>
    </row>
    <row r="27" spans="2:11" ht="17" outlineLevel="1" x14ac:dyDescent="0.2">
      <c r="C27" s="4" t="s">
        <v>26</v>
      </c>
      <c r="D27" s="50"/>
      <c r="E27" s="150">
        <f t="shared" si="9"/>
        <v>0.23</v>
      </c>
      <c r="F27" s="51">
        <f t="shared" si="10"/>
        <v>0</v>
      </c>
      <c r="G27" s="10">
        <f t="shared" si="12"/>
        <v>0</v>
      </c>
      <c r="H27" s="54"/>
      <c r="I27" s="10">
        <f t="shared" si="13"/>
        <v>0</v>
      </c>
      <c r="J27" s="10">
        <f t="shared" si="11"/>
        <v>0</v>
      </c>
      <c r="K27" s="11">
        <f t="shared" si="14"/>
        <v>0</v>
      </c>
    </row>
    <row r="28" spans="2:11" ht="17" outlineLevel="1" x14ac:dyDescent="0.2">
      <c r="C28" s="3" t="s">
        <v>27</v>
      </c>
      <c r="D28" s="50"/>
      <c r="E28" s="150">
        <f t="shared" si="9"/>
        <v>0.23</v>
      </c>
      <c r="F28" s="51">
        <f t="shared" si="10"/>
        <v>0</v>
      </c>
      <c r="G28" s="10">
        <f t="shared" si="12"/>
        <v>0</v>
      </c>
      <c r="H28" s="54"/>
      <c r="I28" s="10">
        <f t="shared" si="13"/>
        <v>0</v>
      </c>
      <c r="J28" s="10">
        <f t="shared" si="11"/>
        <v>0</v>
      </c>
      <c r="K28" s="11">
        <f t="shared" si="14"/>
        <v>0</v>
      </c>
    </row>
    <row r="29" spans="2:11" ht="17" outlineLevel="1" x14ac:dyDescent="0.2">
      <c r="C29" s="4" t="s">
        <v>28</v>
      </c>
      <c r="D29" s="50"/>
      <c r="E29" s="150">
        <f t="shared" si="9"/>
        <v>0.23</v>
      </c>
      <c r="F29" s="51">
        <f t="shared" si="10"/>
        <v>0</v>
      </c>
      <c r="G29" s="10">
        <f t="shared" si="12"/>
        <v>0</v>
      </c>
      <c r="H29" s="54"/>
      <c r="I29" s="10">
        <f t="shared" si="13"/>
        <v>0</v>
      </c>
      <c r="J29" s="10">
        <f t="shared" si="11"/>
        <v>0</v>
      </c>
      <c r="K29" s="11">
        <f t="shared" si="14"/>
        <v>0</v>
      </c>
    </row>
    <row r="30" spans="2:11" ht="17" outlineLevel="1" x14ac:dyDescent="0.2">
      <c r="C30" s="4" t="s">
        <v>29</v>
      </c>
      <c r="D30" s="50"/>
      <c r="E30" s="150">
        <f t="shared" si="9"/>
        <v>0.23</v>
      </c>
      <c r="F30" s="51">
        <f t="shared" si="10"/>
        <v>0</v>
      </c>
      <c r="G30" s="10">
        <f t="shared" si="12"/>
        <v>0</v>
      </c>
      <c r="H30" s="54"/>
      <c r="I30" s="10">
        <f t="shared" si="13"/>
        <v>0</v>
      </c>
      <c r="J30" s="10">
        <f t="shared" si="11"/>
        <v>0</v>
      </c>
      <c r="K30" s="11">
        <f t="shared" si="14"/>
        <v>0</v>
      </c>
    </row>
    <row r="31" spans="2:11" ht="17" outlineLevel="1" x14ac:dyDescent="0.2">
      <c r="C31" s="4" t="s">
        <v>30</v>
      </c>
      <c r="D31" s="50"/>
      <c r="E31" s="150">
        <f t="shared" si="9"/>
        <v>0.23</v>
      </c>
      <c r="F31" s="51">
        <f t="shared" si="10"/>
        <v>0</v>
      </c>
      <c r="G31" s="10">
        <f t="shared" si="12"/>
        <v>0</v>
      </c>
      <c r="H31" s="54"/>
      <c r="I31" s="10">
        <f t="shared" si="13"/>
        <v>0</v>
      </c>
      <c r="J31" s="10">
        <f t="shared" si="11"/>
        <v>0</v>
      </c>
      <c r="K31" s="11">
        <f t="shared" si="14"/>
        <v>0</v>
      </c>
    </row>
    <row r="32" spans="2:11" ht="34" outlineLevel="1" x14ac:dyDescent="0.2">
      <c r="C32" s="4" t="s">
        <v>31</v>
      </c>
      <c r="D32" s="50"/>
      <c r="E32" s="150">
        <f t="shared" si="9"/>
        <v>0.23</v>
      </c>
      <c r="F32" s="52">
        <f t="shared" si="10"/>
        <v>0</v>
      </c>
      <c r="G32" s="12">
        <f t="shared" si="12"/>
        <v>0</v>
      </c>
      <c r="H32" s="54"/>
      <c r="I32" s="12">
        <f t="shared" si="13"/>
        <v>0</v>
      </c>
      <c r="J32" s="10">
        <f t="shared" si="11"/>
        <v>0</v>
      </c>
      <c r="K32" s="11">
        <f t="shared" si="14"/>
        <v>0</v>
      </c>
    </row>
    <row r="33" spans="2:11" ht="18" outlineLevel="1" thickBot="1" x14ac:dyDescent="0.25">
      <c r="C33" s="9" t="s">
        <v>84</v>
      </c>
      <c r="D33" s="120" t="s">
        <v>33</v>
      </c>
      <c r="E33" s="121"/>
      <c r="F33" s="121"/>
      <c r="G33" s="121"/>
      <c r="H33" s="122"/>
      <c r="I33" s="12">
        <f>SUMIF($B$76:$B$81,$B22,I$76:I$81)</f>
        <v>0</v>
      </c>
      <c r="J33" s="10">
        <f>SUMIF($B$76:$B$81,$B22,J$76:J$81)</f>
        <v>0</v>
      </c>
      <c r="K33" s="11">
        <f>SUMIF($B$76:$B$81,$B22,K$76:K$81)</f>
        <v>0</v>
      </c>
    </row>
    <row r="34" spans="2:11" s="2" customFormat="1" ht="18" thickBot="1" x14ac:dyDescent="0.25">
      <c r="B34" s="1" t="s">
        <v>70</v>
      </c>
      <c r="C34" s="117" t="str">
        <f>VLOOKUP('Dielo NAOV - role'!$B34,'!!!'!$A$2:$B$7,2,FALSE)</f>
        <v xml:space="preserve">Modul_3 Vybudovanie portálu pre NAOV			</v>
      </c>
      <c r="D34" s="118"/>
      <c r="E34" s="118"/>
      <c r="F34" s="118"/>
      <c r="G34" s="119"/>
      <c r="H34" s="66"/>
      <c r="I34" s="68">
        <f>SUM(I35:I45)</f>
        <v>0</v>
      </c>
      <c r="J34" s="68">
        <f t="shared" ref="J34" si="15">SUM(J35:J45)</f>
        <v>0</v>
      </c>
      <c r="K34" s="69">
        <f t="shared" ref="K34" si="16">SUM(K35:K45)</f>
        <v>0</v>
      </c>
    </row>
    <row r="35" spans="2:11" ht="17" outlineLevel="1" x14ac:dyDescent="0.2">
      <c r="C35" s="3" t="s">
        <v>22</v>
      </c>
      <c r="D35" s="49"/>
      <c r="E35" s="150">
        <f t="shared" ref="E35:E44" si="17">DPH_percenta</f>
        <v>0.23</v>
      </c>
      <c r="F35" s="51">
        <f>D35*20%</f>
        <v>0</v>
      </c>
      <c r="G35" s="10">
        <f>D35+F35</f>
        <v>0</v>
      </c>
      <c r="H35" s="53"/>
      <c r="I35" s="10">
        <f>D35*H35</f>
        <v>0</v>
      </c>
      <c r="J35" s="10">
        <f t="shared" ref="J35:J44" si="18">I35*E35</f>
        <v>0</v>
      </c>
      <c r="K35" s="11">
        <f>I35+J35</f>
        <v>0</v>
      </c>
    </row>
    <row r="36" spans="2:11" ht="17" outlineLevel="1" x14ac:dyDescent="0.2">
      <c r="C36" s="4" t="s">
        <v>23</v>
      </c>
      <c r="D36" s="49"/>
      <c r="E36" s="150">
        <f t="shared" si="17"/>
        <v>0.23</v>
      </c>
      <c r="F36" s="51">
        <f t="shared" ref="F36:F44" si="19">D36*20%</f>
        <v>0</v>
      </c>
      <c r="G36" s="10">
        <f t="shared" ref="G36:G44" si="20">D36+F36</f>
        <v>0</v>
      </c>
      <c r="H36" s="53"/>
      <c r="I36" s="10">
        <f t="shared" ref="I36:I44" si="21">D36*H36</f>
        <v>0</v>
      </c>
      <c r="J36" s="10">
        <f t="shared" si="18"/>
        <v>0</v>
      </c>
      <c r="K36" s="11">
        <f t="shared" ref="K36:K44" si="22">I36+J36</f>
        <v>0</v>
      </c>
    </row>
    <row r="37" spans="2:11" ht="17" outlineLevel="1" x14ac:dyDescent="0.2">
      <c r="C37" s="3" t="s">
        <v>24</v>
      </c>
      <c r="D37" s="49"/>
      <c r="E37" s="150">
        <f t="shared" si="17"/>
        <v>0.23</v>
      </c>
      <c r="F37" s="51">
        <f t="shared" si="19"/>
        <v>0</v>
      </c>
      <c r="G37" s="10">
        <f t="shared" si="20"/>
        <v>0</v>
      </c>
      <c r="H37" s="53"/>
      <c r="I37" s="10">
        <f t="shared" si="21"/>
        <v>0</v>
      </c>
      <c r="J37" s="10">
        <f t="shared" si="18"/>
        <v>0</v>
      </c>
      <c r="K37" s="11">
        <f t="shared" si="22"/>
        <v>0</v>
      </c>
    </row>
    <row r="38" spans="2:11" ht="17" outlineLevel="1" x14ac:dyDescent="0.2">
      <c r="C38" s="4" t="s">
        <v>25</v>
      </c>
      <c r="D38" s="50"/>
      <c r="E38" s="150">
        <f t="shared" si="17"/>
        <v>0.23</v>
      </c>
      <c r="F38" s="51">
        <f t="shared" si="19"/>
        <v>0</v>
      </c>
      <c r="G38" s="10">
        <f t="shared" si="20"/>
        <v>0</v>
      </c>
      <c r="H38" s="54"/>
      <c r="I38" s="10">
        <f t="shared" si="21"/>
        <v>0</v>
      </c>
      <c r="J38" s="10">
        <f t="shared" si="18"/>
        <v>0</v>
      </c>
      <c r="K38" s="11">
        <f t="shared" si="22"/>
        <v>0</v>
      </c>
    </row>
    <row r="39" spans="2:11" ht="17" outlineLevel="1" x14ac:dyDescent="0.2">
      <c r="C39" s="4" t="s">
        <v>26</v>
      </c>
      <c r="D39" s="50"/>
      <c r="E39" s="150">
        <f t="shared" si="17"/>
        <v>0.23</v>
      </c>
      <c r="F39" s="51">
        <f t="shared" si="19"/>
        <v>0</v>
      </c>
      <c r="G39" s="10">
        <f t="shared" si="20"/>
        <v>0</v>
      </c>
      <c r="H39" s="54"/>
      <c r="I39" s="10">
        <f t="shared" si="21"/>
        <v>0</v>
      </c>
      <c r="J39" s="10">
        <f t="shared" si="18"/>
        <v>0</v>
      </c>
      <c r="K39" s="11">
        <f t="shared" si="22"/>
        <v>0</v>
      </c>
    </row>
    <row r="40" spans="2:11" ht="17" outlineLevel="1" x14ac:dyDescent="0.2">
      <c r="C40" s="3" t="s">
        <v>27</v>
      </c>
      <c r="D40" s="50"/>
      <c r="E40" s="150">
        <f t="shared" si="17"/>
        <v>0.23</v>
      </c>
      <c r="F40" s="51">
        <f t="shared" si="19"/>
        <v>0</v>
      </c>
      <c r="G40" s="10">
        <f t="shared" si="20"/>
        <v>0</v>
      </c>
      <c r="H40" s="54"/>
      <c r="I40" s="10">
        <f t="shared" si="21"/>
        <v>0</v>
      </c>
      <c r="J40" s="10">
        <f t="shared" si="18"/>
        <v>0</v>
      </c>
      <c r="K40" s="11">
        <f t="shared" si="22"/>
        <v>0</v>
      </c>
    </row>
    <row r="41" spans="2:11" ht="17" outlineLevel="1" x14ac:dyDescent="0.2">
      <c r="C41" s="4" t="s">
        <v>28</v>
      </c>
      <c r="D41" s="50"/>
      <c r="E41" s="150">
        <f t="shared" si="17"/>
        <v>0.23</v>
      </c>
      <c r="F41" s="51">
        <f t="shared" si="19"/>
        <v>0</v>
      </c>
      <c r="G41" s="10">
        <f t="shared" si="20"/>
        <v>0</v>
      </c>
      <c r="H41" s="54"/>
      <c r="I41" s="10">
        <f t="shared" si="21"/>
        <v>0</v>
      </c>
      <c r="J41" s="10">
        <f t="shared" si="18"/>
        <v>0</v>
      </c>
      <c r="K41" s="11">
        <f t="shared" si="22"/>
        <v>0</v>
      </c>
    </row>
    <row r="42" spans="2:11" ht="17" outlineLevel="1" x14ac:dyDescent="0.2">
      <c r="C42" s="4" t="s">
        <v>29</v>
      </c>
      <c r="D42" s="50"/>
      <c r="E42" s="150">
        <f t="shared" si="17"/>
        <v>0.23</v>
      </c>
      <c r="F42" s="51">
        <f t="shared" si="19"/>
        <v>0</v>
      </c>
      <c r="G42" s="10">
        <f t="shared" si="20"/>
        <v>0</v>
      </c>
      <c r="H42" s="54"/>
      <c r="I42" s="10">
        <f t="shared" si="21"/>
        <v>0</v>
      </c>
      <c r="J42" s="10">
        <f t="shared" si="18"/>
        <v>0</v>
      </c>
      <c r="K42" s="11">
        <f t="shared" si="22"/>
        <v>0</v>
      </c>
    </row>
    <row r="43" spans="2:11" ht="17" outlineLevel="1" x14ac:dyDescent="0.2">
      <c r="C43" s="4" t="s">
        <v>30</v>
      </c>
      <c r="D43" s="50"/>
      <c r="E43" s="150">
        <f t="shared" si="17"/>
        <v>0.23</v>
      </c>
      <c r="F43" s="51">
        <f t="shared" si="19"/>
        <v>0</v>
      </c>
      <c r="G43" s="10">
        <f t="shared" si="20"/>
        <v>0</v>
      </c>
      <c r="H43" s="54"/>
      <c r="I43" s="10">
        <f t="shared" si="21"/>
        <v>0</v>
      </c>
      <c r="J43" s="10">
        <f t="shared" si="18"/>
        <v>0</v>
      </c>
      <c r="K43" s="11">
        <f t="shared" si="22"/>
        <v>0</v>
      </c>
    </row>
    <row r="44" spans="2:11" ht="34" outlineLevel="1" x14ac:dyDescent="0.2">
      <c r="C44" s="4" t="s">
        <v>31</v>
      </c>
      <c r="D44" s="50"/>
      <c r="E44" s="150">
        <f t="shared" si="17"/>
        <v>0.23</v>
      </c>
      <c r="F44" s="52">
        <f t="shared" si="19"/>
        <v>0</v>
      </c>
      <c r="G44" s="12">
        <f t="shared" si="20"/>
        <v>0</v>
      </c>
      <c r="H44" s="54"/>
      <c r="I44" s="12">
        <f t="shared" si="21"/>
        <v>0</v>
      </c>
      <c r="J44" s="10">
        <f t="shared" si="18"/>
        <v>0</v>
      </c>
      <c r="K44" s="11">
        <f t="shared" si="22"/>
        <v>0</v>
      </c>
    </row>
    <row r="45" spans="2:11" ht="18" outlineLevel="1" thickBot="1" x14ac:dyDescent="0.25">
      <c r="C45" s="9" t="s">
        <v>84</v>
      </c>
      <c r="D45" s="120" t="s">
        <v>33</v>
      </c>
      <c r="E45" s="121"/>
      <c r="F45" s="121"/>
      <c r="G45" s="121"/>
      <c r="H45" s="122"/>
      <c r="I45" s="12">
        <f>SUMIF($B$76:$B$81,$B34,I$76:I$81)</f>
        <v>0</v>
      </c>
      <c r="J45" s="10">
        <f>SUMIF($B$76:$B$81,$B34,J$76:J$81)</f>
        <v>0</v>
      </c>
      <c r="K45" s="11">
        <f>SUMIF($B$76:$B$81,$B34,K$76:K$81)</f>
        <v>0</v>
      </c>
    </row>
    <row r="46" spans="2:11" s="2" customFormat="1" ht="18" customHeight="1" thickBot="1" x14ac:dyDescent="0.25">
      <c r="B46" s="1" t="s">
        <v>71</v>
      </c>
      <c r="C46" s="117" t="str">
        <f>VLOOKUP('Dielo NAOV - role'!$B46,'!!!'!$A$2:$B$7,2,FALSE)</f>
        <v xml:space="preserve">Modul_4 Vybudovanie prehliadača obrazových vyšetrení			</v>
      </c>
      <c r="D46" s="118"/>
      <c r="E46" s="118"/>
      <c r="F46" s="118"/>
      <c r="G46" s="119"/>
      <c r="H46" s="66"/>
      <c r="I46" s="68">
        <f>SUM(I47:I57)</f>
        <v>0</v>
      </c>
      <c r="J46" s="68">
        <f t="shared" ref="J46" si="23">SUM(J47:J57)</f>
        <v>0</v>
      </c>
      <c r="K46" s="69">
        <f t="shared" ref="K46" si="24">SUM(K47:K57)</f>
        <v>0</v>
      </c>
    </row>
    <row r="47" spans="2:11" ht="17" outlineLevel="1" x14ac:dyDescent="0.2">
      <c r="C47" s="3" t="s">
        <v>22</v>
      </c>
      <c r="D47" s="49"/>
      <c r="E47" s="150">
        <f t="shared" ref="E47:E56" si="25">DPH_percenta</f>
        <v>0.23</v>
      </c>
      <c r="F47" s="51">
        <f t="shared" ref="F47:F56" si="26">D47*E47</f>
        <v>0</v>
      </c>
      <c r="G47" s="10">
        <f>D47+F47</f>
        <v>0</v>
      </c>
      <c r="H47" s="53"/>
      <c r="I47" s="10">
        <f>D47*H47</f>
        <v>0</v>
      </c>
      <c r="J47" s="10">
        <f t="shared" ref="J47:J56" si="27">I47*E47</f>
        <v>0</v>
      </c>
      <c r="K47" s="11">
        <f>I47+J47</f>
        <v>0</v>
      </c>
    </row>
    <row r="48" spans="2:11" ht="17" outlineLevel="1" x14ac:dyDescent="0.2">
      <c r="C48" s="4" t="s">
        <v>23</v>
      </c>
      <c r="D48" s="49"/>
      <c r="E48" s="150">
        <f t="shared" si="25"/>
        <v>0.23</v>
      </c>
      <c r="F48" s="51">
        <f t="shared" si="26"/>
        <v>0</v>
      </c>
      <c r="G48" s="10">
        <f t="shared" ref="G48:G56" si="28">D48+F48</f>
        <v>0</v>
      </c>
      <c r="H48" s="53"/>
      <c r="I48" s="10">
        <f t="shared" ref="I48:I56" si="29">D48*H48</f>
        <v>0</v>
      </c>
      <c r="J48" s="10">
        <f t="shared" si="27"/>
        <v>0</v>
      </c>
      <c r="K48" s="11">
        <f t="shared" ref="K48:K56" si="30">I48+J48</f>
        <v>0</v>
      </c>
    </row>
    <row r="49" spans="2:11" ht="17" outlineLevel="1" x14ac:dyDescent="0.2">
      <c r="C49" s="3" t="s">
        <v>24</v>
      </c>
      <c r="D49" s="49"/>
      <c r="E49" s="150">
        <f t="shared" si="25"/>
        <v>0.23</v>
      </c>
      <c r="F49" s="51">
        <f t="shared" si="26"/>
        <v>0</v>
      </c>
      <c r="G49" s="10">
        <f t="shared" si="28"/>
        <v>0</v>
      </c>
      <c r="H49" s="53"/>
      <c r="I49" s="10">
        <f t="shared" si="29"/>
        <v>0</v>
      </c>
      <c r="J49" s="10">
        <f t="shared" si="27"/>
        <v>0</v>
      </c>
      <c r="K49" s="11">
        <f t="shared" si="30"/>
        <v>0</v>
      </c>
    </row>
    <row r="50" spans="2:11" ht="17" outlineLevel="1" x14ac:dyDescent="0.2">
      <c r="C50" s="4" t="s">
        <v>25</v>
      </c>
      <c r="D50" s="50"/>
      <c r="E50" s="150">
        <f t="shared" si="25"/>
        <v>0.23</v>
      </c>
      <c r="F50" s="51">
        <f t="shared" si="26"/>
        <v>0</v>
      </c>
      <c r="G50" s="10">
        <f t="shared" si="28"/>
        <v>0</v>
      </c>
      <c r="H50" s="54"/>
      <c r="I50" s="10">
        <f t="shared" si="29"/>
        <v>0</v>
      </c>
      <c r="J50" s="10">
        <f t="shared" si="27"/>
        <v>0</v>
      </c>
      <c r="K50" s="11">
        <f t="shared" si="30"/>
        <v>0</v>
      </c>
    </row>
    <row r="51" spans="2:11" ht="17" outlineLevel="1" x14ac:dyDescent="0.2">
      <c r="C51" s="4" t="s">
        <v>26</v>
      </c>
      <c r="D51" s="50"/>
      <c r="E51" s="150">
        <f t="shared" si="25"/>
        <v>0.23</v>
      </c>
      <c r="F51" s="51">
        <f t="shared" si="26"/>
        <v>0</v>
      </c>
      <c r="G51" s="10">
        <f t="shared" si="28"/>
        <v>0</v>
      </c>
      <c r="H51" s="54"/>
      <c r="I51" s="10">
        <f t="shared" si="29"/>
        <v>0</v>
      </c>
      <c r="J51" s="10">
        <f t="shared" si="27"/>
        <v>0</v>
      </c>
      <c r="K51" s="11">
        <f t="shared" si="30"/>
        <v>0</v>
      </c>
    </row>
    <row r="52" spans="2:11" ht="17" outlineLevel="1" x14ac:dyDescent="0.2">
      <c r="C52" s="3" t="s">
        <v>27</v>
      </c>
      <c r="D52" s="50"/>
      <c r="E52" s="150">
        <f t="shared" si="25"/>
        <v>0.23</v>
      </c>
      <c r="F52" s="51">
        <f t="shared" si="26"/>
        <v>0</v>
      </c>
      <c r="G52" s="10">
        <f t="shared" si="28"/>
        <v>0</v>
      </c>
      <c r="H52" s="54"/>
      <c r="I52" s="10">
        <f t="shared" si="29"/>
        <v>0</v>
      </c>
      <c r="J52" s="10">
        <f t="shared" si="27"/>
        <v>0</v>
      </c>
      <c r="K52" s="11">
        <f t="shared" si="30"/>
        <v>0</v>
      </c>
    </row>
    <row r="53" spans="2:11" ht="17" outlineLevel="1" x14ac:dyDescent="0.2">
      <c r="C53" s="4" t="s">
        <v>28</v>
      </c>
      <c r="D53" s="50"/>
      <c r="E53" s="150">
        <f t="shared" si="25"/>
        <v>0.23</v>
      </c>
      <c r="F53" s="51">
        <f t="shared" si="26"/>
        <v>0</v>
      </c>
      <c r="G53" s="10">
        <f t="shared" si="28"/>
        <v>0</v>
      </c>
      <c r="H53" s="54"/>
      <c r="I53" s="10">
        <f t="shared" si="29"/>
        <v>0</v>
      </c>
      <c r="J53" s="10">
        <f t="shared" si="27"/>
        <v>0</v>
      </c>
      <c r="K53" s="11">
        <f t="shared" si="30"/>
        <v>0</v>
      </c>
    </row>
    <row r="54" spans="2:11" ht="17" outlineLevel="1" x14ac:dyDescent="0.2">
      <c r="C54" s="4" t="s">
        <v>29</v>
      </c>
      <c r="D54" s="50"/>
      <c r="E54" s="150">
        <f t="shared" si="25"/>
        <v>0.23</v>
      </c>
      <c r="F54" s="51">
        <f t="shared" si="26"/>
        <v>0</v>
      </c>
      <c r="G54" s="10">
        <f t="shared" si="28"/>
        <v>0</v>
      </c>
      <c r="H54" s="54"/>
      <c r="I54" s="10">
        <f t="shared" si="29"/>
        <v>0</v>
      </c>
      <c r="J54" s="10">
        <f t="shared" si="27"/>
        <v>0</v>
      </c>
      <c r="K54" s="11">
        <f t="shared" si="30"/>
        <v>0</v>
      </c>
    </row>
    <row r="55" spans="2:11" ht="17" outlineLevel="1" x14ac:dyDescent="0.2">
      <c r="C55" s="4" t="s">
        <v>30</v>
      </c>
      <c r="D55" s="50"/>
      <c r="E55" s="150">
        <f t="shared" si="25"/>
        <v>0.23</v>
      </c>
      <c r="F55" s="51">
        <f t="shared" si="26"/>
        <v>0</v>
      </c>
      <c r="G55" s="10">
        <f t="shared" si="28"/>
        <v>0</v>
      </c>
      <c r="H55" s="54"/>
      <c r="I55" s="10">
        <f t="shared" si="29"/>
        <v>0</v>
      </c>
      <c r="J55" s="10">
        <f t="shared" si="27"/>
        <v>0</v>
      </c>
      <c r="K55" s="11">
        <f t="shared" si="30"/>
        <v>0</v>
      </c>
    </row>
    <row r="56" spans="2:11" ht="34" outlineLevel="1" x14ac:dyDescent="0.2">
      <c r="C56" s="4" t="s">
        <v>31</v>
      </c>
      <c r="D56" s="50"/>
      <c r="E56" s="150">
        <f t="shared" si="25"/>
        <v>0.23</v>
      </c>
      <c r="F56" s="52">
        <f t="shared" si="26"/>
        <v>0</v>
      </c>
      <c r="G56" s="12">
        <f t="shared" si="28"/>
        <v>0</v>
      </c>
      <c r="H56" s="54"/>
      <c r="I56" s="12">
        <f t="shared" si="29"/>
        <v>0</v>
      </c>
      <c r="J56" s="10">
        <f t="shared" si="27"/>
        <v>0</v>
      </c>
      <c r="K56" s="11">
        <f t="shared" si="30"/>
        <v>0</v>
      </c>
    </row>
    <row r="57" spans="2:11" ht="18" outlineLevel="1" thickBot="1" x14ac:dyDescent="0.25">
      <c r="C57" s="9" t="s">
        <v>84</v>
      </c>
      <c r="D57" s="120" t="s">
        <v>33</v>
      </c>
      <c r="E57" s="121"/>
      <c r="F57" s="121"/>
      <c r="G57" s="121"/>
      <c r="H57" s="122"/>
      <c r="I57" s="12">
        <f>SUMIF($B$76:$B$81,$B46,I$76:I$81)</f>
        <v>0</v>
      </c>
      <c r="J57" s="10">
        <f>SUMIF($B$76:$B$81,$B46,J$76:J$81)</f>
        <v>0</v>
      </c>
      <c r="K57" s="11">
        <f>SUMIF($B$76:$B$81,$B46,K$76:K$81)</f>
        <v>0</v>
      </c>
    </row>
    <row r="58" spans="2:11" s="2" customFormat="1" ht="18" customHeight="1" thickBot="1" x14ac:dyDescent="0.25">
      <c r="B58" s="1" t="s">
        <v>72</v>
      </c>
      <c r="C58" s="117" t="str">
        <f>VLOOKUP('Dielo NAOV - role'!$B58,'!!!'!$A$2:$B$7,2,FALSE)</f>
        <v xml:space="preserve">Modul_5 Integrácia na systémy NCZI pre potreby zabezpečenia výmeny údajov medzi CAOV a systémom eZdravie.			</v>
      </c>
      <c r="D58" s="118"/>
      <c r="E58" s="118"/>
      <c r="F58" s="118"/>
      <c r="G58" s="119"/>
      <c r="H58" s="66"/>
      <c r="I58" s="68">
        <f>SUM(I59:I69)</f>
        <v>0</v>
      </c>
      <c r="J58" s="68">
        <f t="shared" ref="J58" si="31">SUM(J59:J69)</f>
        <v>0</v>
      </c>
      <c r="K58" s="69">
        <f t="shared" ref="K58" si="32">SUM(K59:K69)</f>
        <v>0</v>
      </c>
    </row>
    <row r="59" spans="2:11" ht="17" outlineLevel="1" x14ac:dyDescent="0.2">
      <c r="C59" s="3" t="s">
        <v>22</v>
      </c>
      <c r="D59" s="49"/>
      <c r="E59" s="150">
        <f t="shared" ref="E59:E68" si="33">DPH_percenta</f>
        <v>0.23</v>
      </c>
      <c r="F59" s="51">
        <f t="shared" ref="F59:F68" si="34">D59*E59</f>
        <v>0</v>
      </c>
      <c r="G59" s="10">
        <f>D59+F59</f>
        <v>0</v>
      </c>
      <c r="H59" s="53"/>
      <c r="I59" s="10">
        <f>D59*H59</f>
        <v>0</v>
      </c>
      <c r="J59" s="10">
        <f t="shared" ref="J59:J68" si="35">I59*E59</f>
        <v>0</v>
      </c>
      <c r="K59" s="11">
        <f>I59+J59</f>
        <v>0</v>
      </c>
    </row>
    <row r="60" spans="2:11" ht="17" outlineLevel="1" x14ac:dyDescent="0.2">
      <c r="C60" s="4" t="s">
        <v>23</v>
      </c>
      <c r="D60" s="49"/>
      <c r="E60" s="150">
        <f t="shared" si="33"/>
        <v>0.23</v>
      </c>
      <c r="F60" s="51">
        <f t="shared" si="34"/>
        <v>0</v>
      </c>
      <c r="G60" s="10">
        <f t="shared" ref="G60:G68" si="36">D60+F60</f>
        <v>0</v>
      </c>
      <c r="H60" s="53"/>
      <c r="I60" s="10">
        <f t="shared" ref="I60:I68" si="37">D60*H60</f>
        <v>0</v>
      </c>
      <c r="J60" s="10">
        <f t="shared" si="35"/>
        <v>0</v>
      </c>
      <c r="K60" s="11">
        <f t="shared" ref="K60:K68" si="38">I60+J60</f>
        <v>0</v>
      </c>
    </row>
    <row r="61" spans="2:11" ht="17" outlineLevel="1" x14ac:dyDescent="0.2">
      <c r="C61" s="3" t="s">
        <v>24</v>
      </c>
      <c r="D61" s="49"/>
      <c r="E61" s="150">
        <f t="shared" si="33"/>
        <v>0.23</v>
      </c>
      <c r="F61" s="51">
        <f t="shared" si="34"/>
        <v>0</v>
      </c>
      <c r="G61" s="10">
        <f t="shared" si="36"/>
        <v>0</v>
      </c>
      <c r="H61" s="53"/>
      <c r="I61" s="10">
        <f t="shared" si="37"/>
        <v>0</v>
      </c>
      <c r="J61" s="10">
        <f t="shared" si="35"/>
        <v>0</v>
      </c>
      <c r="K61" s="11">
        <f t="shared" si="38"/>
        <v>0</v>
      </c>
    </row>
    <row r="62" spans="2:11" ht="17" outlineLevel="1" x14ac:dyDescent="0.2">
      <c r="C62" s="4" t="s">
        <v>25</v>
      </c>
      <c r="D62" s="50"/>
      <c r="E62" s="150">
        <f t="shared" si="33"/>
        <v>0.23</v>
      </c>
      <c r="F62" s="51">
        <f t="shared" si="34"/>
        <v>0</v>
      </c>
      <c r="G62" s="10">
        <f t="shared" si="36"/>
        <v>0</v>
      </c>
      <c r="H62" s="54"/>
      <c r="I62" s="10">
        <f t="shared" si="37"/>
        <v>0</v>
      </c>
      <c r="J62" s="10">
        <f t="shared" si="35"/>
        <v>0</v>
      </c>
      <c r="K62" s="11">
        <f t="shared" si="38"/>
        <v>0</v>
      </c>
    </row>
    <row r="63" spans="2:11" ht="17" outlineLevel="1" x14ac:dyDescent="0.2">
      <c r="C63" s="4" t="s">
        <v>26</v>
      </c>
      <c r="D63" s="50"/>
      <c r="E63" s="150">
        <f t="shared" si="33"/>
        <v>0.23</v>
      </c>
      <c r="F63" s="51">
        <f t="shared" si="34"/>
        <v>0</v>
      </c>
      <c r="G63" s="10">
        <f t="shared" si="36"/>
        <v>0</v>
      </c>
      <c r="H63" s="54"/>
      <c r="I63" s="10">
        <f t="shared" si="37"/>
        <v>0</v>
      </c>
      <c r="J63" s="10">
        <f t="shared" si="35"/>
        <v>0</v>
      </c>
      <c r="K63" s="11">
        <f t="shared" si="38"/>
        <v>0</v>
      </c>
    </row>
    <row r="64" spans="2:11" ht="17" outlineLevel="1" x14ac:dyDescent="0.2">
      <c r="C64" s="3" t="s">
        <v>27</v>
      </c>
      <c r="D64" s="50"/>
      <c r="E64" s="150">
        <f t="shared" si="33"/>
        <v>0.23</v>
      </c>
      <c r="F64" s="51">
        <f t="shared" si="34"/>
        <v>0</v>
      </c>
      <c r="G64" s="10">
        <f t="shared" si="36"/>
        <v>0</v>
      </c>
      <c r="H64" s="54"/>
      <c r="I64" s="10">
        <f t="shared" si="37"/>
        <v>0</v>
      </c>
      <c r="J64" s="10">
        <f t="shared" si="35"/>
        <v>0</v>
      </c>
      <c r="K64" s="11">
        <f t="shared" si="38"/>
        <v>0</v>
      </c>
    </row>
    <row r="65" spans="2:11" ht="17" outlineLevel="1" x14ac:dyDescent="0.2">
      <c r="C65" s="4" t="s">
        <v>28</v>
      </c>
      <c r="D65" s="50"/>
      <c r="E65" s="150">
        <f t="shared" si="33"/>
        <v>0.23</v>
      </c>
      <c r="F65" s="51">
        <f t="shared" si="34"/>
        <v>0</v>
      </c>
      <c r="G65" s="10">
        <f t="shared" si="36"/>
        <v>0</v>
      </c>
      <c r="H65" s="54"/>
      <c r="I65" s="10">
        <f t="shared" si="37"/>
        <v>0</v>
      </c>
      <c r="J65" s="10">
        <f t="shared" si="35"/>
        <v>0</v>
      </c>
      <c r="K65" s="11">
        <f t="shared" si="38"/>
        <v>0</v>
      </c>
    </row>
    <row r="66" spans="2:11" ht="17" outlineLevel="1" x14ac:dyDescent="0.2">
      <c r="C66" s="4" t="s">
        <v>29</v>
      </c>
      <c r="D66" s="50"/>
      <c r="E66" s="150">
        <f t="shared" si="33"/>
        <v>0.23</v>
      </c>
      <c r="F66" s="51">
        <f t="shared" si="34"/>
        <v>0</v>
      </c>
      <c r="G66" s="10">
        <f t="shared" si="36"/>
        <v>0</v>
      </c>
      <c r="H66" s="54"/>
      <c r="I66" s="10">
        <f t="shared" si="37"/>
        <v>0</v>
      </c>
      <c r="J66" s="10">
        <f t="shared" si="35"/>
        <v>0</v>
      </c>
      <c r="K66" s="11">
        <f t="shared" si="38"/>
        <v>0</v>
      </c>
    </row>
    <row r="67" spans="2:11" ht="17" outlineLevel="1" x14ac:dyDescent="0.2">
      <c r="C67" s="4" t="s">
        <v>30</v>
      </c>
      <c r="D67" s="50"/>
      <c r="E67" s="150">
        <f t="shared" si="33"/>
        <v>0.23</v>
      </c>
      <c r="F67" s="51">
        <f t="shared" si="34"/>
        <v>0</v>
      </c>
      <c r="G67" s="10">
        <f t="shared" si="36"/>
        <v>0</v>
      </c>
      <c r="H67" s="54"/>
      <c r="I67" s="10">
        <f t="shared" si="37"/>
        <v>0</v>
      </c>
      <c r="J67" s="10">
        <f t="shared" si="35"/>
        <v>0</v>
      </c>
      <c r="K67" s="11">
        <f t="shared" si="38"/>
        <v>0</v>
      </c>
    </row>
    <row r="68" spans="2:11" ht="34" outlineLevel="1" x14ac:dyDescent="0.2">
      <c r="C68" s="4" t="s">
        <v>31</v>
      </c>
      <c r="D68" s="50"/>
      <c r="E68" s="150">
        <f t="shared" si="33"/>
        <v>0.23</v>
      </c>
      <c r="F68" s="52">
        <f t="shared" si="34"/>
        <v>0</v>
      </c>
      <c r="G68" s="12">
        <f t="shared" si="36"/>
        <v>0</v>
      </c>
      <c r="H68" s="54"/>
      <c r="I68" s="12">
        <f t="shared" si="37"/>
        <v>0</v>
      </c>
      <c r="J68" s="10">
        <f t="shared" si="35"/>
        <v>0</v>
      </c>
      <c r="K68" s="11">
        <f t="shared" si="38"/>
        <v>0</v>
      </c>
    </row>
    <row r="69" spans="2:11" ht="18" outlineLevel="1" thickBot="1" x14ac:dyDescent="0.25">
      <c r="C69" s="9" t="s">
        <v>84</v>
      </c>
      <c r="D69" s="120" t="s">
        <v>33</v>
      </c>
      <c r="E69" s="121"/>
      <c r="F69" s="121"/>
      <c r="G69" s="121"/>
      <c r="H69" s="122"/>
      <c r="I69" s="12">
        <f>SUMIF($B$76:$B$81,$B58,I$76:I$81)</f>
        <v>0</v>
      </c>
      <c r="J69" s="10">
        <f>SUMIF($B$76:$B$81,$B58,J$76:J$81)</f>
        <v>0</v>
      </c>
      <c r="K69" s="11">
        <f>SUMIF($B$76:$B$81,$B58,K$76:K$81)</f>
        <v>0</v>
      </c>
    </row>
    <row r="70" spans="2:11" s="2" customFormat="1" ht="20" customHeight="1" thickBot="1" x14ac:dyDescent="0.25">
      <c r="C70" s="130" t="s">
        <v>34</v>
      </c>
      <c r="D70" s="131"/>
      <c r="E70" s="131"/>
      <c r="F70" s="131"/>
      <c r="G70" s="131"/>
      <c r="H70" s="132"/>
      <c r="I70" s="13">
        <f>I10+I22+I34+I46+I58</f>
        <v>0</v>
      </c>
      <c r="J70" s="13">
        <f t="shared" ref="J70:K70" si="39">J10+J22+J34+J46+J58</f>
        <v>0</v>
      </c>
      <c r="K70" s="14">
        <f t="shared" si="39"/>
        <v>0</v>
      </c>
    </row>
    <row r="71" spans="2:11" ht="29" customHeight="1" x14ac:dyDescent="0.2">
      <c r="C71" s="129"/>
      <c r="D71" s="100"/>
      <c r="E71" s="100"/>
      <c r="F71" s="100"/>
      <c r="G71" s="100"/>
      <c r="H71" s="100"/>
      <c r="I71" s="100"/>
      <c r="J71" s="100"/>
      <c r="K71" s="100"/>
    </row>
    <row r="72" spans="2:11" ht="27.75" customHeight="1" x14ac:dyDescent="0.2">
      <c r="C72" s="123" t="s">
        <v>85</v>
      </c>
      <c r="D72" s="124"/>
      <c r="E72" s="124"/>
      <c r="F72" s="124"/>
      <c r="G72" s="124"/>
      <c r="H72" s="124"/>
      <c r="I72" s="124"/>
      <c r="J72" s="124"/>
      <c r="K72" s="124"/>
    </row>
    <row r="73" spans="2:11" ht="17" thickBot="1" x14ac:dyDescent="0.25"/>
    <row r="74" spans="2:11" ht="22" thickBot="1" x14ac:dyDescent="0.25">
      <c r="C74" s="96" t="s">
        <v>35</v>
      </c>
      <c r="D74" s="97"/>
      <c r="E74" s="97"/>
      <c r="F74" s="97"/>
      <c r="G74" s="97"/>
      <c r="H74" s="97"/>
      <c r="I74" s="97"/>
      <c r="J74" s="97"/>
      <c r="K74" s="98"/>
    </row>
    <row r="75" spans="2:11" ht="35" thickBot="1" x14ac:dyDescent="0.25">
      <c r="C75" s="65" t="s">
        <v>36</v>
      </c>
      <c r="D75" s="70" t="s">
        <v>8</v>
      </c>
      <c r="E75" s="70" t="s">
        <v>74</v>
      </c>
      <c r="F75" s="71" t="s">
        <v>9</v>
      </c>
      <c r="G75" s="71" t="s">
        <v>37</v>
      </c>
      <c r="H75" s="71" t="s">
        <v>38</v>
      </c>
      <c r="I75" s="71" t="s">
        <v>39</v>
      </c>
      <c r="J75" s="71" t="s">
        <v>13</v>
      </c>
      <c r="K75" s="72" t="s">
        <v>14</v>
      </c>
    </row>
    <row r="76" spans="2:11" ht="51" x14ac:dyDescent="0.2">
      <c r="B76" s="1" t="s">
        <v>73</v>
      </c>
      <c r="C76" s="75" t="s">
        <v>55</v>
      </c>
      <c r="D76" s="79"/>
      <c r="E76" s="151">
        <f t="shared" ref="E76:E81" si="40">DPH_percenta</f>
        <v>0.23</v>
      </c>
      <c r="F76" s="82">
        <f t="shared" ref="F76:F81" si="41">D76*E76</f>
        <v>0</v>
      </c>
      <c r="G76" s="82">
        <f>D76+F76</f>
        <v>0</v>
      </c>
      <c r="H76" s="76"/>
      <c r="I76" s="82">
        <f>D76*H76</f>
        <v>0</v>
      </c>
      <c r="J76" s="82">
        <f>I76*E76</f>
        <v>0</v>
      </c>
      <c r="K76" s="85">
        <f>I76+J76</f>
        <v>0</v>
      </c>
    </row>
    <row r="77" spans="2:11" ht="17" x14ac:dyDescent="0.2">
      <c r="B77" s="1" t="s">
        <v>73</v>
      </c>
      <c r="C77" s="55"/>
      <c r="D77" s="80"/>
      <c r="E77" s="152">
        <f t="shared" si="40"/>
        <v>0.23</v>
      </c>
      <c r="F77" s="83">
        <f t="shared" si="41"/>
        <v>0</v>
      </c>
      <c r="G77" s="83">
        <f t="shared" ref="G77:G81" si="42">D77+F77</f>
        <v>0</v>
      </c>
      <c r="H77" s="54"/>
      <c r="I77" s="83">
        <f t="shared" ref="I77:I81" si="43">D77*H77</f>
        <v>0</v>
      </c>
      <c r="J77" s="83">
        <f t="shared" ref="J77:J81" si="44">I77*E77</f>
        <v>0</v>
      </c>
      <c r="K77" s="86">
        <f t="shared" ref="K77:K81" si="45">I77+J77</f>
        <v>0</v>
      </c>
    </row>
    <row r="78" spans="2:11" ht="17" x14ac:dyDescent="0.2">
      <c r="B78" s="1" t="s">
        <v>73</v>
      </c>
      <c r="C78" s="55"/>
      <c r="D78" s="80"/>
      <c r="E78" s="152">
        <f t="shared" si="40"/>
        <v>0.23</v>
      </c>
      <c r="F78" s="83">
        <f t="shared" si="41"/>
        <v>0</v>
      </c>
      <c r="G78" s="83">
        <f t="shared" si="42"/>
        <v>0</v>
      </c>
      <c r="H78" s="54"/>
      <c r="I78" s="83">
        <f t="shared" si="43"/>
        <v>0</v>
      </c>
      <c r="J78" s="83">
        <f t="shared" si="44"/>
        <v>0</v>
      </c>
      <c r="K78" s="86">
        <f t="shared" si="45"/>
        <v>0</v>
      </c>
    </row>
    <row r="79" spans="2:11" ht="17" x14ac:dyDescent="0.2">
      <c r="B79" s="1" t="s">
        <v>73</v>
      </c>
      <c r="C79" s="55"/>
      <c r="D79" s="80"/>
      <c r="E79" s="152">
        <f t="shared" si="40"/>
        <v>0.23</v>
      </c>
      <c r="F79" s="83">
        <f t="shared" si="41"/>
        <v>0</v>
      </c>
      <c r="G79" s="83">
        <f t="shared" si="42"/>
        <v>0</v>
      </c>
      <c r="H79" s="54"/>
      <c r="I79" s="83">
        <f t="shared" si="43"/>
        <v>0</v>
      </c>
      <c r="J79" s="83">
        <f t="shared" si="44"/>
        <v>0</v>
      </c>
      <c r="K79" s="86">
        <f t="shared" si="45"/>
        <v>0</v>
      </c>
    </row>
    <row r="80" spans="2:11" ht="17" x14ac:dyDescent="0.2">
      <c r="B80" s="1" t="s">
        <v>73</v>
      </c>
      <c r="C80" s="55"/>
      <c r="D80" s="80"/>
      <c r="E80" s="152">
        <f t="shared" si="40"/>
        <v>0.23</v>
      </c>
      <c r="F80" s="83">
        <f t="shared" si="41"/>
        <v>0</v>
      </c>
      <c r="G80" s="83">
        <f t="shared" si="42"/>
        <v>0</v>
      </c>
      <c r="H80" s="54"/>
      <c r="I80" s="83">
        <f t="shared" si="43"/>
        <v>0</v>
      </c>
      <c r="J80" s="83">
        <f t="shared" si="44"/>
        <v>0</v>
      </c>
      <c r="K80" s="86">
        <f t="shared" si="45"/>
        <v>0</v>
      </c>
    </row>
    <row r="81" spans="2:13" ht="18" thickBot="1" x14ac:dyDescent="0.25">
      <c r="B81" s="1" t="s">
        <v>73</v>
      </c>
      <c r="C81" s="77"/>
      <c r="D81" s="81"/>
      <c r="E81" s="153">
        <f t="shared" si="40"/>
        <v>0.23</v>
      </c>
      <c r="F81" s="84">
        <f t="shared" si="41"/>
        <v>0</v>
      </c>
      <c r="G81" s="84">
        <f t="shared" si="42"/>
        <v>0</v>
      </c>
      <c r="H81" s="78"/>
      <c r="I81" s="84">
        <f t="shared" si="43"/>
        <v>0</v>
      </c>
      <c r="J81" s="84">
        <f t="shared" si="44"/>
        <v>0</v>
      </c>
      <c r="K81" s="87">
        <f t="shared" si="45"/>
        <v>0</v>
      </c>
    </row>
    <row r="82" spans="2:13" ht="22" thickBot="1" x14ac:dyDescent="0.25">
      <c r="C82" s="125" t="s">
        <v>40</v>
      </c>
      <c r="D82" s="126"/>
      <c r="E82" s="126"/>
      <c r="F82" s="126"/>
      <c r="G82" s="126"/>
      <c r="H82" s="127"/>
      <c r="I82" s="73">
        <f>SUM(I76:I81)</f>
        <v>0</v>
      </c>
      <c r="J82" s="73">
        <f>SUM(J76:J81)</f>
        <v>0</v>
      </c>
      <c r="K82" s="74">
        <f>SUM(K76:K81)</f>
        <v>0</v>
      </c>
      <c r="M82"/>
    </row>
    <row r="84" spans="2:13" ht="33" customHeight="1" x14ac:dyDescent="0.2">
      <c r="C84" s="128" t="s">
        <v>86</v>
      </c>
      <c r="D84" s="128"/>
      <c r="E84" s="128"/>
      <c r="F84" s="128"/>
      <c r="G84" s="128"/>
      <c r="H84" s="128"/>
      <c r="I84" s="128"/>
      <c r="J84" s="128"/>
      <c r="K84" s="128"/>
    </row>
    <row r="85" spans="2:13" ht="43" customHeight="1" x14ac:dyDescent="0.2">
      <c r="C85" s="133" t="s">
        <v>76</v>
      </c>
      <c r="D85" s="133"/>
      <c r="E85" s="133"/>
      <c r="F85" s="133"/>
      <c r="G85" s="133"/>
      <c r="H85" s="133"/>
      <c r="I85" s="133"/>
      <c r="J85" s="133"/>
      <c r="K85" s="133"/>
    </row>
    <row r="87" spans="2:13" ht="34" customHeight="1" x14ac:dyDescent="0.2">
      <c r="C87" s="101" t="s">
        <v>53</v>
      </c>
      <c r="D87" s="101"/>
      <c r="E87" s="101"/>
      <c r="F87" s="101"/>
      <c r="G87" s="101"/>
      <c r="H87" s="101"/>
      <c r="I87" s="101"/>
      <c r="J87" s="101"/>
      <c r="K87" s="101"/>
    </row>
  </sheetData>
  <sheetProtection formatCells="0" formatColumns="0" formatRows="0" insertColumns="0" insertRows="0"/>
  <dataConsolidate/>
  <mergeCells count="25">
    <mergeCell ref="C8:K8"/>
    <mergeCell ref="C3:D3"/>
    <mergeCell ref="C4:D4"/>
    <mergeCell ref="C5:D5"/>
    <mergeCell ref="E3:K3"/>
    <mergeCell ref="E4:K4"/>
    <mergeCell ref="E5:K5"/>
    <mergeCell ref="C87:K87"/>
    <mergeCell ref="C74:K74"/>
    <mergeCell ref="D21:H21"/>
    <mergeCell ref="C72:K72"/>
    <mergeCell ref="C82:H82"/>
    <mergeCell ref="C84:K84"/>
    <mergeCell ref="C71:K71"/>
    <mergeCell ref="C70:H70"/>
    <mergeCell ref="C46:G46"/>
    <mergeCell ref="D57:H57"/>
    <mergeCell ref="C58:G58"/>
    <mergeCell ref="D69:H69"/>
    <mergeCell ref="C85:K85"/>
    <mergeCell ref="C10:G10"/>
    <mergeCell ref="C22:G22"/>
    <mergeCell ref="D33:H33"/>
    <mergeCell ref="C34:G34"/>
    <mergeCell ref="D45:H45"/>
  </mergeCells>
  <conditionalFormatting sqref="B76:B81">
    <cfRule type="beginsWith" dxfId="0" priority="1" operator="beginsWith" text="ZVOĽTE MODUL">
      <formula>LEFT(B76,LEN("ZVOĽTE MODUL"))="ZVOĽTE MODUL"</formula>
    </cfRule>
  </conditionalFormatting>
  <pageMargins left="0.7" right="0.7" top="0.75" bottom="0.75" header="0.3" footer="0.3"/>
  <pageSetup paperSize="9" scale="65" fitToHeight="3" orientation="landscape" horizontalDpi="0" verticalDpi="0"/>
  <ignoredErrors>
    <ignoredError sqref="E11:E20 E23:E32 E35:E44 E47:E56 E59:E68 B8:K10 B69:K70 B59:D68 F59:K68 B57:K58 B47:D56 F47:K56 B45:K46 B35:D44 F35:K44 B33:K34 B23:D32 F23:K32 B21:K22 B11:D20 F11:K20 E76:E81 K76 I76 G76 B74:K75 B82:K82 B76:D76 H76 J76 B77:D81 F77:K81 F7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=" xr:uid="{C661B0EF-8493-AD4A-B99A-592CA0B13A67}">
          <x14:formula1>
            <xm:f>'!!!'!$A$2:$A$7</xm:f>
          </x14:formula1>
          <xm:sqref>B58 B10 B22 B34 B46 B80:B81</xm:sqref>
        </x14:dataValidation>
        <x14:dataValidation type="list" errorStyle="warning" allowBlank="1" xr:uid="{08F91A42-32C9-0D43-8881-6C8F27340D40}">
          <x14:formula1>
            <xm:f>'!!!'!$A$2:$A$7</xm:f>
          </x14:formula1>
          <xm:sqref>B76:B79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B7C8-711E-B94A-93FE-D38625072225}">
  <sheetPr>
    <tabColor rgb="FF92D050"/>
    <outlinePr summaryBelow="0"/>
    <pageSetUpPr fitToPage="1"/>
  </sheetPr>
  <dimension ref="B2:K40"/>
  <sheetViews>
    <sheetView showGridLines="0" zoomScaleNormal="100" workbookViewId="0">
      <selection activeCell="F38" sqref="F38"/>
    </sheetView>
  </sheetViews>
  <sheetFormatPr baseColWidth="10" defaultColWidth="10.83203125" defaultRowHeight="16" outlineLevelRow="1" x14ac:dyDescent="0.2"/>
  <cols>
    <col min="1" max="1" width="10.83203125" style="1"/>
    <col min="2" max="2" width="17" style="1" customWidth="1"/>
    <col min="3" max="3" width="39.83203125" style="2" customWidth="1"/>
    <col min="4" max="4" width="21.33203125" style="1" customWidth="1"/>
    <col min="5" max="5" width="6.83203125" style="1" bestFit="1" customWidth="1"/>
    <col min="6" max="6" width="21.6640625" style="1" customWidth="1"/>
    <col min="7" max="7" width="22" style="1" customWidth="1"/>
    <col min="8" max="8" width="13.5" style="1" customWidth="1"/>
    <col min="9" max="9" width="21.1640625" style="1" customWidth="1"/>
    <col min="10" max="10" width="21.6640625" style="1" customWidth="1"/>
    <col min="11" max="11" width="21.83203125" style="1" customWidth="1"/>
    <col min="12" max="16384" width="10.83203125" style="1"/>
  </cols>
  <sheetData>
    <row r="2" spans="2:11" customFormat="1" ht="17" thickBot="1" x14ac:dyDescent="0.25">
      <c r="C2" s="15"/>
    </row>
    <row r="3" spans="2:11" customFormat="1" ht="16" customHeight="1" x14ac:dyDescent="0.2">
      <c r="C3" s="115" t="s">
        <v>0</v>
      </c>
      <c r="D3" s="116"/>
      <c r="E3" s="134">
        <f>Sumarizácia!D3</f>
        <v>0</v>
      </c>
      <c r="F3" s="135"/>
      <c r="G3" s="135"/>
      <c r="H3" s="135"/>
      <c r="I3" s="135"/>
      <c r="J3" s="135"/>
      <c r="K3" s="136"/>
    </row>
    <row r="4" spans="2:11" customFormat="1" ht="16" customHeight="1" x14ac:dyDescent="0.2">
      <c r="C4" s="105" t="s">
        <v>2</v>
      </c>
      <c r="D4" s="106"/>
      <c r="E4" s="137">
        <f>Sumarizácia!D4</f>
        <v>0</v>
      </c>
      <c r="F4" s="138"/>
      <c r="G4" s="138"/>
      <c r="H4" s="138"/>
      <c r="I4" s="138"/>
      <c r="J4" s="138"/>
      <c r="K4" s="139"/>
    </row>
    <row r="5" spans="2:11" customFormat="1" ht="16" customHeight="1" thickBot="1" x14ac:dyDescent="0.25">
      <c r="C5" s="107" t="s">
        <v>3</v>
      </c>
      <c r="D5" s="108"/>
      <c r="E5" s="140">
        <f>Sumarizácia!D5</f>
        <v>0</v>
      </c>
      <c r="F5" s="141"/>
      <c r="G5" s="141"/>
      <c r="H5" s="141"/>
      <c r="I5" s="141"/>
      <c r="J5" s="141"/>
      <c r="K5" s="142"/>
    </row>
    <row r="7" spans="2:11" ht="17" thickBot="1" x14ac:dyDescent="0.25"/>
    <row r="8" spans="2:11" ht="22" thickBot="1" x14ac:dyDescent="0.25">
      <c r="C8" s="96" t="s">
        <v>18</v>
      </c>
      <c r="D8" s="97"/>
      <c r="E8" s="97"/>
      <c r="F8" s="97"/>
      <c r="G8" s="97"/>
      <c r="H8" s="97"/>
      <c r="I8" s="97"/>
      <c r="J8" s="97"/>
      <c r="K8" s="98"/>
    </row>
    <row r="9" spans="2:11" s="2" customFormat="1" ht="35" thickBot="1" x14ac:dyDescent="0.25">
      <c r="C9" s="5" t="s">
        <v>19</v>
      </c>
      <c r="D9" s="6" t="s">
        <v>20</v>
      </c>
      <c r="E9" s="6" t="s">
        <v>74</v>
      </c>
      <c r="F9" s="7" t="s">
        <v>9</v>
      </c>
      <c r="G9" s="7" t="s">
        <v>21</v>
      </c>
      <c r="H9" s="7" t="s">
        <v>83</v>
      </c>
      <c r="I9" s="7" t="s">
        <v>12</v>
      </c>
      <c r="J9" s="7" t="s">
        <v>13</v>
      </c>
      <c r="K9" s="8" t="s">
        <v>14</v>
      </c>
    </row>
    <row r="10" spans="2:11" s="2" customFormat="1" ht="18" thickBot="1" x14ac:dyDescent="0.25">
      <c r="B10" s="1" t="s">
        <v>68</v>
      </c>
      <c r="C10" s="117" t="str">
        <f>VLOOKUP('Dielo NAOV - etapy'!$B10,'!!!'!$A$2:$B$7,2,FALSE)</f>
        <v xml:space="preserve">Modul_1: Vybudovanie centralizovaného archívu obrazových vyšetrení.			</v>
      </c>
      <c r="D10" s="118"/>
      <c r="E10" s="118"/>
      <c r="F10" s="118"/>
      <c r="G10" s="119"/>
      <c r="H10" s="66"/>
      <c r="I10" s="67">
        <f>SUM(I11:I14)</f>
        <v>0</v>
      </c>
      <c r="J10" s="68">
        <f>SUM(J11:J14)</f>
        <v>0</v>
      </c>
      <c r="K10" s="69">
        <f>SUM(K11:K14)</f>
        <v>0</v>
      </c>
    </row>
    <row r="11" spans="2:11" ht="17" outlineLevel="1" x14ac:dyDescent="0.2">
      <c r="C11" s="3" t="s">
        <v>77</v>
      </c>
      <c r="D11" s="49"/>
      <c r="E11" s="150">
        <f>DPH_percenta</f>
        <v>0.23</v>
      </c>
      <c r="F11" s="51">
        <f>D11*E11</f>
        <v>0</v>
      </c>
      <c r="G11" s="10">
        <f>D11+F11</f>
        <v>0</v>
      </c>
      <c r="H11" s="53"/>
      <c r="I11" s="10">
        <f>D11*H11</f>
        <v>0</v>
      </c>
      <c r="J11" s="10">
        <f>I11*E11</f>
        <v>0</v>
      </c>
      <c r="K11" s="11">
        <f>I11+J11</f>
        <v>0</v>
      </c>
    </row>
    <row r="12" spans="2:11" ht="17" outlineLevel="1" x14ac:dyDescent="0.2">
      <c r="C12" s="4" t="s">
        <v>78</v>
      </c>
      <c r="D12" s="49"/>
      <c r="E12" s="150">
        <f>DPH_percenta</f>
        <v>0.23</v>
      </c>
      <c r="F12" s="51">
        <f t="shared" ref="F12:F13" si="0">D12*E12</f>
        <v>0</v>
      </c>
      <c r="G12" s="10">
        <f t="shared" ref="G12:G13" si="1">D12+F12</f>
        <v>0</v>
      </c>
      <c r="H12" s="53"/>
      <c r="I12" s="10">
        <f t="shared" ref="I12:I13" si="2">D12*H12</f>
        <v>0</v>
      </c>
      <c r="J12" s="10">
        <f t="shared" ref="J12:J13" si="3">I12*E12</f>
        <v>0</v>
      </c>
      <c r="K12" s="11">
        <f t="shared" ref="K12:K13" si="4">I12+J12</f>
        <v>0</v>
      </c>
    </row>
    <row r="13" spans="2:11" ht="17" outlineLevel="1" x14ac:dyDescent="0.2">
      <c r="C13" s="3" t="s">
        <v>79</v>
      </c>
      <c r="D13" s="49"/>
      <c r="E13" s="150">
        <f>DPH_percenta</f>
        <v>0.23</v>
      </c>
      <c r="F13" s="51">
        <f t="shared" si="0"/>
        <v>0</v>
      </c>
      <c r="G13" s="10">
        <f t="shared" si="1"/>
        <v>0</v>
      </c>
      <c r="H13" s="53"/>
      <c r="I13" s="10">
        <f t="shared" si="2"/>
        <v>0</v>
      </c>
      <c r="J13" s="10">
        <f t="shared" si="3"/>
        <v>0</v>
      </c>
      <c r="K13" s="11">
        <f t="shared" si="4"/>
        <v>0</v>
      </c>
    </row>
    <row r="14" spans="2:11" ht="18" outlineLevel="1" thickBot="1" x14ac:dyDescent="0.25">
      <c r="C14" s="9" t="s">
        <v>32</v>
      </c>
      <c r="D14" s="120" t="s">
        <v>80</v>
      </c>
      <c r="E14" s="121"/>
      <c r="F14" s="121"/>
      <c r="G14" s="121"/>
      <c r="H14" s="122"/>
      <c r="I14" s="12">
        <f>'Dielo NAOV - role'!I21</f>
        <v>0</v>
      </c>
      <c r="J14" s="10">
        <f>'Dielo NAOV - role'!J21</f>
        <v>0</v>
      </c>
      <c r="K14" s="11">
        <f>'Dielo NAOV - role'!K21</f>
        <v>0</v>
      </c>
    </row>
    <row r="15" spans="2:11" s="2" customFormat="1" ht="35" customHeight="1" thickBot="1" x14ac:dyDescent="0.25">
      <c r="B15" s="1" t="s">
        <v>69</v>
      </c>
      <c r="C15" s="117" t="str">
        <f>VLOOKUP('Dielo NAOV - etapy'!$B15,'!!!'!$A$2:$B$7,2,FALSE)</f>
        <v xml:space="preserve">Modul_2: Integrácia na Poskytovateľov zdravotnej starostlivosti v rozsahu vybudovania rozhrania pre prijímanie a odosielanie údajov a otestovanie tohto rozhrania			</v>
      </c>
      <c r="D15" s="118"/>
      <c r="E15" s="118"/>
      <c r="F15" s="118"/>
      <c r="G15" s="119"/>
      <c r="H15" s="66"/>
      <c r="I15" s="68">
        <f>SUM(I16:I19)</f>
        <v>0</v>
      </c>
      <c r="J15" s="68">
        <f>SUM(J16:J19)</f>
        <v>0</v>
      </c>
      <c r="K15" s="69">
        <f>SUM(K16:K19)</f>
        <v>0</v>
      </c>
    </row>
    <row r="16" spans="2:11" ht="17" outlineLevel="1" x14ac:dyDescent="0.2">
      <c r="C16" s="3" t="s">
        <v>77</v>
      </c>
      <c r="D16" s="49"/>
      <c r="E16" s="150">
        <f>DPH_percenta</f>
        <v>0.23</v>
      </c>
      <c r="F16" s="51">
        <f t="shared" ref="F16:F18" si="5">D16*E16</f>
        <v>0</v>
      </c>
      <c r="G16" s="10">
        <f>D16+F16</f>
        <v>0</v>
      </c>
      <c r="H16" s="53"/>
      <c r="I16" s="10">
        <f>D16*H16</f>
        <v>0</v>
      </c>
      <c r="J16" s="10">
        <f t="shared" ref="J16:J18" si="6">I16*E16</f>
        <v>0</v>
      </c>
      <c r="K16" s="11">
        <f>I16+J16</f>
        <v>0</v>
      </c>
    </row>
    <row r="17" spans="2:11" ht="17" outlineLevel="1" x14ac:dyDescent="0.2">
      <c r="C17" s="4" t="s">
        <v>78</v>
      </c>
      <c r="D17" s="49"/>
      <c r="E17" s="150">
        <f>DPH_percenta</f>
        <v>0.23</v>
      </c>
      <c r="F17" s="51">
        <f t="shared" si="5"/>
        <v>0</v>
      </c>
      <c r="G17" s="10">
        <f t="shared" ref="G17:G18" si="7">D17+F17</f>
        <v>0</v>
      </c>
      <c r="H17" s="53"/>
      <c r="I17" s="10">
        <f t="shared" ref="I17:I18" si="8">D17*H17</f>
        <v>0</v>
      </c>
      <c r="J17" s="10">
        <f t="shared" si="6"/>
        <v>0</v>
      </c>
      <c r="K17" s="11">
        <f t="shared" ref="K17:K18" si="9">I17+J17</f>
        <v>0</v>
      </c>
    </row>
    <row r="18" spans="2:11" ht="17" outlineLevel="1" x14ac:dyDescent="0.2">
      <c r="C18" s="3" t="s">
        <v>79</v>
      </c>
      <c r="D18" s="49"/>
      <c r="E18" s="150">
        <f>DPH_percenta</f>
        <v>0.23</v>
      </c>
      <c r="F18" s="51">
        <f t="shared" si="5"/>
        <v>0</v>
      </c>
      <c r="G18" s="10">
        <f t="shared" si="7"/>
        <v>0</v>
      </c>
      <c r="H18" s="53"/>
      <c r="I18" s="10">
        <f t="shared" si="8"/>
        <v>0</v>
      </c>
      <c r="J18" s="10">
        <f t="shared" si="6"/>
        <v>0</v>
      </c>
      <c r="K18" s="11">
        <f t="shared" si="9"/>
        <v>0</v>
      </c>
    </row>
    <row r="19" spans="2:11" ht="18" customHeight="1" outlineLevel="1" thickBot="1" x14ac:dyDescent="0.25">
      <c r="C19" s="9" t="s">
        <v>32</v>
      </c>
      <c r="D19" s="120" t="s">
        <v>80</v>
      </c>
      <c r="E19" s="121"/>
      <c r="F19" s="121"/>
      <c r="G19" s="121"/>
      <c r="H19" s="122"/>
      <c r="I19" s="12">
        <f>'Dielo NAOV - role'!I33</f>
        <v>0</v>
      </c>
      <c r="J19" s="10">
        <f>'Dielo NAOV - role'!J33</f>
        <v>0</v>
      </c>
      <c r="K19" s="11">
        <f>'Dielo NAOV - role'!K33</f>
        <v>0</v>
      </c>
    </row>
    <row r="20" spans="2:11" s="2" customFormat="1" ht="18" thickBot="1" x14ac:dyDescent="0.25">
      <c r="B20" s="1" t="s">
        <v>70</v>
      </c>
      <c r="C20" s="117" t="str">
        <f>VLOOKUP('Dielo NAOV - etapy'!$B20,'!!!'!$A$2:$B$7,2,FALSE)</f>
        <v xml:space="preserve">Modul_3 Vybudovanie portálu pre NAOV			</v>
      </c>
      <c r="D20" s="118"/>
      <c r="E20" s="118"/>
      <c r="F20" s="118"/>
      <c r="G20" s="119"/>
      <c r="H20" s="66"/>
      <c r="I20" s="68">
        <f>SUM(I21:I24)</f>
        <v>0</v>
      </c>
      <c r="J20" s="68">
        <f>SUM(J21:J24)</f>
        <v>0</v>
      </c>
      <c r="K20" s="69">
        <f>SUM(K21:K24)</f>
        <v>0</v>
      </c>
    </row>
    <row r="21" spans="2:11" ht="17" outlineLevel="1" x14ac:dyDescent="0.2">
      <c r="C21" s="3" t="s">
        <v>77</v>
      </c>
      <c r="D21" s="49"/>
      <c r="E21" s="150">
        <f>DPH_percenta</f>
        <v>0.23</v>
      </c>
      <c r="F21" s="51">
        <f>D21*20%</f>
        <v>0</v>
      </c>
      <c r="G21" s="10">
        <f>D21+F21</f>
        <v>0</v>
      </c>
      <c r="H21" s="53"/>
      <c r="I21" s="10">
        <f>D21*H21</f>
        <v>0</v>
      </c>
      <c r="J21" s="10">
        <f t="shared" ref="J21:J23" si="10">I21*E21</f>
        <v>0</v>
      </c>
      <c r="K21" s="11">
        <f>I21+J21</f>
        <v>0</v>
      </c>
    </row>
    <row r="22" spans="2:11" ht="17" outlineLevel="1" x14ac:dyDescent="0.2">
      <c r="C22" s="4" t="s">
        <v>78</v>
      </c>
      <c r="D22" s="49"/>
      <c r="E22" s="150">
        <f>DPH_percenta</f>
        <v>0.23</v>
      </c>
      <c r="F22" s="51">
        <f t="shared" ref="F22:F23" si="11">D22*20%</f>
        <v>0</v>
      </c>
      <c r="G22" s="10">
        <f t="shared" ref="G22:G23" si="12">D22+F22</f>
        <v>0</v>
      </c>
      <c r="H22" s="53"/>
      <c r="I22" s="10">
        <f t="shared" ref="I22:I23" si="13">D22*H22</f>
        <v>0</v>
      </c>
      <c r="J22" s="10">
        <f t="shared" si="10"/>
        <v>0</v>
      </c>
      <c r="K22" s="11">
        <f t="shared" ref="K22:K23" si="14">I22+J22</f>
        <v>0</v>
      </c>
    </row>
    <row r="23" spans="2:11" ht="17" outlineLevel="1" x14ac:dyDescent="0.2">
      <c r="C23" s="3" t="s">
        <v>79</v>
      </c>
      <c r="D23" s="49"/>
      <c r="E23" s="150">
        <f>DPH_percenta</f>
        <v>0.23</v>
      </c>
      <c r="F23" s="51">
        <f t="shared" si="11"/>
        <v>0</v>
      </c>
      <c r="G23" s="10">
        <f t="shared" si="12"/>
        <v>0</v>
      </c>
      <c r="H23" s="53"/>
      <c r="I23" s="10">
        <f t="shared" si="13"/>
        <v>0</v>
      </c>
      <c r="J23" s="10">
        <f t="shared" si="10"/>
        <v>0</v>
      </c>
      <c r="K23" s="11">
        <f t="shared" si="14"/>
        <v>0</v>
      </c>
    </row>
    <row r="24" spans="2:11" ht="18" customHeight="1" outlineLevel="1" thickBot="1" x14ac:dyDescent="0.25">
      <c r="C24" s="9" t="s">
        <v>32</v>
      </c>
      <c r="D24" s="120" t="s">
        <v>80</v>
      </c>
      <c r="E24" s="121"/>
      <c r="F24" s="121"/>
      <c r="G24" s="121"/>
      <c r="H24" s="122"/>
      <c r="I24" s="12">
        <f>'Dielo NAOV - role'!I45</f>
        <v>0</v>
      </c>
      <c r="J24" s="10">
        <f>'Dielo NAOV - role'!J45</f>
        <v>0</v>
      </c>
      <c r="K24" s="11">
        <f>'Dielo NAOV - role'!K45</f>
        <v>0</v>
      </c>
    </row>
    <row r="25" spans="2:11" s="2" customFormat="1" ht="18" customHeight="1" thickBot="1" x14ac:dyDescent="0.25">
      <c r="B25" s="1" t="s">
        <v>71</v>
      </c>
      <c r="C25" s="117" t="str">
        <f>VLOOKUP('Dielo NAOV - etapy'!$B25,'!!!'!$A$2:$B$7,2,FALSE)</f>
        <v xml:space="preserve">Modul_4 Vybudovanie prehliadača obrazových vyšetrení			</v>
      </c>
      <c r="D25" s="118"/>
      <c r="E25" s="118"/>
      <c r="F25" s="118"/>
      <c r="G25" s="119"/>
      <c r="H25" s="66"/>
      <c r="I25" s="68">
        <f>SUM(I26:I29)</f>
        <v>0</v>
      </c>
      <c r="J25" s="68">
        <f>SUM(J26:J29)</f>
        <v>0</v>
      </c>
      <c r="K25" s="69">
        <f>SUM(K26:K29)</f>
        <v>0</v>
      </c>
    </row>
    <row r="26" spans="2:11" ht="17" outlineLevel="1" x14ac:dyDescent="0.2">
      <c r="C26" s="3" t="s">
        <v>77</v>
      </c>
      <c r="D26" s="49"/>
      <c r="E26" s="150">
        <f>DPH_percenta</f>
        <v>0.23</v>
      </c>
      <c r="F26" s="51">
        <f t="shared" ref="F26:F28" si="15">D26*E26</f>
        <v>0</v>
      </c>
      <c r="G26" s="10">
        <f>D26+F26</f>
        <v>0</v>
      </c>
      <c r="H26" s="53"/>
      <c r="I26" s="10">
        <f>D26*H26</f>
        <v>0</v>
      </c>
      <c r="J26" s="10">
        <f t="shared" ref="J26:J28" si="16">I26*E26</f>
        <v>0</v>
      </c>
      <c r="K26" s="11">
        <f>I26+J26</f>
        <v>0</v>
      </c>
    </row>
    <row r="27" spans="2:11" ht="17" outlineLevel="1" x14ac:dyDescent="0.2">
      <c r="C27" s="4" t="s">
        <v>78</v>
      </c>
      <c r="D27" s="49"/>
      <c r="E27" s="150">
        <f>DPH_percenta</f>
        <v>0.23</v>
      </c>
      <c r="F27" s="51">
        <f t="shared" si="15"/>
        <v>0</v>
      </c>
      <c r="G27" s="10">
        <f t="shared" ref="G27:G28" si="17">D27+F27</f>
        <v>0</v>
      </c>
      <c r="H27" s="53"/>
      <c r="I27" s="10">
        <f t="shared" ref="I27:I28" si="18">D27*H27</f>
        <v>0</v>
      </c>
      <c r="J27" s="10">
        <f t="shared" si="16"/>
        <v>0</v>
      </c>
      <c r="K27" s="11">
        <f t="shared" ref="K27:K28" si="19">I27+J27</f>
        <v>0</v>
      </c>
    </row>
    <row r="28" spans="2:11" ht="17" outlineLevel="1" x14ac:dyDescent="0.2">
      <c r="C28" s="3" t="s">
        <v>79</v>
      </c>
      <c r="D28" s="49"/>
      <c r="E28" s="150">
        <f>DPH_percenta</f>
        <v>0.23</v>
      </c>
      <c r="F28" s="51">
        <f t="shared" si="15"/>
        <v>0</v>
      </c>
      <c r="G28" s="10">
        <f t="shared" si="17"/>
        <v>0</v>
      </c>
      <c r="H28" s="53"/>
      <c r="I28" s="10">
        <f t="shared" si="18"/>
        <v>0</v>
      </c>
      <c r="J28" s="10">
        <f t="shared" si="16"/>
        <v>0</v>
      </c>
      <c r="K28" s="11">
        <f t="shared" si="19"/>
        <v>0</v>
      </c>
    </row>
    <row r="29" spans="2:11" ht="18" customHeight="1" outlineLevel="1" thickBot="1" x14ac:dyDescent="0.25">
      <c r="C29" s="9" t="s">
        <v>32</v>
      </c>
      <c r="D29" s="120" t="s">
        <v>80</v>
      </c>
      <c r="E29" s="121"/>
      <c r="F29" s="121"/>
      <c r="G29" s="121"/>
      <c r="H29" s="122"/>
      <c r="I29" s="12">
        <f>'Dielo NAOV - role'!I57</f>
        <v>0</v>
      </c>
      <c r="J29" s="10">
        <f>'Dielo NAOV - role'!J57</f>
        <v>0</v>
      </c>
      <c r="K29" s="11">
        <f>'Dielo NAOV - role'!K57</f>
        <v>0</v>
      </c>
    </row>
    <row r="30" spans="2:11" s="2" customFormat="1" ht="18" customHeight="1" thickBot="1" x14ac:dyDescent="0.25">
      <c r="B30" s="1" t="s">
        <v>72</v>
      </c>
      <c r="C30" s="117" t="str">
        <f>VLOOKUP('Dielo NAOV - etapy'!$B30,'!!!'!$A$2:$B$7,2,FALSE)</f>
        <v xml:space="preserve">Modul_5 Integrácia na systémy NCZI pre potreby zabezpečenia výmeny údajov medzi CAOV a systémom eZdravie.			</v>
      </c>
      <c r="D30" s="118"/>
      <c r="E30" s="118"/>
      <c r="F30" s="118"/>
      <c r="G30" s="119"/>
      <c r="H30" s="66"/>
      <c r="I30" s="68">
        <f>SUM(I31:I34)</f>
        <v>0</v>
      </c>
      <c r="J30" s="68">
        <f>SUM(J31:J34)</f>
        <v>0</v>
      </c>
      <c r="K30" s="69">
        <f>SUM(K31:K34)</f>
        <v>0</v>
      </c>
    </row>
    <row r="31" spans="2:11" ht="17" outlineLevel="1" x14ac:dyDescent="0.2">
      <c r="C31" s="3" t="s">
        <v>77</v>
      </c>
      <c r="D31" s="49"/>
      <c r="E31" s="150">
        <f>DPH_percenta</f>
        <v>0.23</v>
      </c>
      <c r="F31" s="51">
        <f t="shared" ref="F31:F33" si="20">D31*E31</f>
        <v>0</v>
      </c>
      <c r="G31" s="10">
        <f>D31+F31</f>
        <v>0</v>
      </c>
      <c r="H31" s="53"/>
      <c r="I31" s="10">
        <f>D31*H31</f>
        <v>0</v>
      </c>
      <c r="J31" s="10">
        <f t="shared" ref="J31:J33" si="21">I31*E31</f>
        <v>0</v>
      </c>
      <c r="K31" s="11">
        <f>I31+J31</f>
        <v>0</v>
      </c>
    </row>
    <row r="32" spans="2:11" ht="17" outlineLevel="1" x14ac:dyDescent="0.2">
      <c r="C32" s="4" t="s">
        <v>78</v>
      </c>
      <c r="D32" s="49"/>
      <c r="E32" s="150">
        <f>DPH_percenta</f>
        <v>0.23</v>
      </c>
      <c r="F32" s="51">
        <f t="shared" si="20"/>
        <v>0</v>
      </c>
      <c r="G32" s="10">
        <f t="shared" ref="G32:G33" si="22">D32+F32</f>
        <v>0</v>
      </c>
      <c r="H32" s="53"/>
      <c r="I32" s="10">
        <f t="shared" ref="I32:I33" si="23">D32*H32</f>
        <v>0</v>
      </c>
      <c r="J32" s="10">
        <f t="shared" si="21"/>
        <v>0</v>
      </c>
      <c r="K32" s="11">
        <f t="shared" ref="K32:K33" si="24">I32+J32</f>
        <v>0</v>
      </c>
    </row>
    <row r="33" spans="3:11" ht="17" outlineLevel="1" x14ac:dyDescent="0.2">
      <c r="C33" s="3" t="s">
        <v>79</v>
      </c>
      <c r="D33" s="49"/>
      <c r="E33" s="150">
        <f>DPH_percenta</f>
        <v>0.23</v>
      </c>
      <c r="F33" s="51">
        <f t="shared" si="20"/>
        <v>0</v>
      </c>
      <c r="G33" s="10">
        <f t="shared" si="22"/>
        <v>0</v>
      </c>
      <c r="H33" s="53"/>
      <c r="I33" s="10">
        <f t="shared" si="23"/>
        <v>0</v>
      </c>
      <c r="J33" s="10">
        <f t="shared" si="21"/>
        <v>0</v>
      </c>
      <c r="K33" s="11">
        <f t="shared" si="24"/>
        <v>0</v>
      </c>
    </row>
    <row r="34" spans="3:11" ht="18" customHeight="1" outlineLevel="1" thickBot="1" x14ac:dyDescent="0.25">
      <c r="C34" s="9" t="s">
        <v>32</v>
      </c>
      <c r="D34" s="120" t="s">
        <v>80</v>
      </c>
      <c r="E34" s="121"/>
      <c r="F34" s="121"/>
      <c r="G34" s="121"/>
      <c r="H34" s="122"/>
      <c r="I34" s="12">
        <f>'Dielo NAOV - role'!I69</f>
        <v>0</v>
      </c>
      <c r="J34" s="10">
        <f>'Dielo NAOV - role'!J69</f>
        <v>0</v>
      </c>
      <c r="K34" s="11">
        <f>'Dielo NAOV - role'!K69</f>
        <v>0</v>
      </c>
    </row>
    <row r="35" spans="3:11" s="2" customFormat="1" ht="20" customHeight="1" thickBot="1" x14ac:dyDescent="0.25">
      <c r="C35" s="130" t="s">
        <v>34</v>
      </c>
      <c r="D35" s="131"/>
      <c r="E35" s="131"/>
      <c r="F35" s="131"/>
      <c r="G35" s="131"/>
      <c r="H35" s="132"/>
      <c r="I35" s="13">
        <f>I10+I15+I20+I25+I30</f>
        <v>0</v>
      </c>
      <c r="J35" s="13">
        <f>J10+J15+J20+J25+J30</f>
        <v>0</v>
      </c>
      <c r="K35" s="14">
        <f>K10+K15+K20+K25+K30</f>
        <v>0</v>
      </c>
    </row>
    <row r="36" spans="3:11" ht="29" customHeight="1" x14ac:dyDescent="0.2">
      <c r="C36" s="129"/>
      <c r="D36" s="100"/>
      <c r="E36" s="100"/>
      <c r="F36" s="100"/>
      <c r="G36" s="100"/>
      <c r="H36" s="100"/>
      <c r="I36" s="100"/>
      <c r="J36" s="100"/>
      <c r="K36" s="100"/>
    </row>
    <row r="37" spans="3:11" ht="34" customHeight="1" x14ac:dyDescent="0.2">
      <c r="C37" s="101" t="s">
        <v>53</v>
      </c>
      <c r="D37" s="101"/>
      <c r="E37" s="101"/>
      <c r="F37" s="101"/>
      <c r="G37" s="101"/>
      <c r="H37" s="101"/>
      <c r="I37" s="101"/>
      <c r="J37" s="101"/>
      <c r="K37" s="101"/>
    </row>
    <row r="39" spans="3:11" x14ac:dyDescent="0.2">
      <c r="C39" s="143" t="s">
        <v>81</v>
      </c>
      <c r="D39" s="143"/>
      <c r="E39" s="143"/>
      <c r="F39" s="143"/>
      <c r="G39" s="143"/>
      <c r="H39" s="143"/>
      <c r="I39" s="143"/>
      <c r="J39" s="143"/>
      <c r="K39" s="143"/>
    </row>
    <row r="40" spans="3:11" x14ac:dyDescent="0.2">
      <c r="C40" s="154" t="s">
        <v>87</v>
      </c>
      <c r="D40" s="154"/>
      <c r="E40" s="154"/>
      <c r="F40" s="154"/>
      <c r="G40" s="154"/>
      <c r="H40" s="154"/>
      <c r="I40" s="154"/>
      <c r="J40" s="154"/>
      <c r="K40" s="154"/>
    </row>
  </sheetData>
  <sheetProtection formatCells="0" formatColumns="0" formatRows="0" insertColumns="0" insertRows="0"/>
  <dataConsolidate/>
  <mergeCells count="22">
    <mergeCell ref="C20:G20"/>
    <mergeCell ref="C3:D3"/>
    <mergeCell ref="E3:K3"/>
    <mergeCell ref="C4:D4"/>
    <mergeCell ref="E4:K4"/>
    <mergeCell ref="C5:D5"/>
    <mergeCell ref="E5:K5"/>
    <mergeCell ref="C8:K8"/>
    <mergeCell ref="C10:G10"/>
    <mergeCell ref="D14:H14"/>
    <mergeCell ref="C15:G15"/>
    <mergeCell ref="D19:H19"/>
    <mergeCell ref="C37:K37"/>
    <mergeCell ref="C39:K39"/>
    <mergeCell ref="C40:K40"/>
    <mergeCell ref="C36:K36"/>
    <mergeCell ref="D24:H24"/>
    <mergeCell ref="C25:G25"/>
    <mergeCell ref="D29:H29"/>
    <mergeCell ref="C30:G30"/>
    <mergeCell ref="D34:H34"/>
    <mergeCell ref="C35:H35"/>
  </mergeCells>
  <pageMargins left="0.7" right="0.7" top="0.75" bottom="0.75" header="0.3" footer="0.3"/>
  <pageSetup paperSize="9" scale="65" fitToHeight="3" orientation="landscape" horizontalDpi="0" verticalDpi="0"/>
  <ignoredErrors>
    <ignoredError sqref="B8:K3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=" xr:uid="{3D5B037B-0590-CE41-B9D7-446FD6D14198}">
          <x14:formula1>
            <xm:f>'!!!'!$A$2:$A$7</xm:f>
          </x14:formula1>
          <xm:sqref>B30 B10 B15 B20 B25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DFEC-E533-9946-9CDB-96BE60AACE51}">
  <sheetPr>
    <tabColor theme="8" tint="0.59999389629810485"/>
    <pageSetUpPr fitToPage="1"/>
  </sheetPr>
  <dimension ref="B1:J25"/>
  <sheetViews>
    <sheetView showGridLines="0" zoomScale="120" zoomScaleNormal="120" workbookViewId="0">
      <selection activeCell="E10" sqref="E10"/>
    </sheetView>
  </sheetViews>
  <sheetFormatPr baseColWidth="10" defaultColWidth="11" defaultRowHeight="16" x14ac:dyDescent="0.2"/>
  <cols>
    <col min="2" max="2" width="50.33203125" customWidth="1"/>
    <col min="3" max="4" width="13.83203125" customWidth="1"/>
    <col min="5" max="5" width="12.5" customWidth="1"/>
    <col min="6" max="6" width="13.1640625" customWidth="1"/>
    <col min="7" max="7" width="13.5" customWidth="1"/>
    <col min="8" max="8" width="15.6640625" customWidth="1"/>
    <col min="9" max="9" width="15" customWidth="1"/>
    <col min="10" max="10" width="17.6640625" customWidth="1"/>
  </cols>
  <sheetData>
    <row r="1" spans="2:10" s="1" customFormat="1" x14ac:dyDescent="0.2">
      <c r="B1" s="2"/>
    </row>
    <row r="2" spans="2:10" ht="17" thickBot="1" x14ac:dyDescent="0.25">
      <c r="B2" s="15"/>
    </row>
    <row r="3" spans="2:10" ht="16" customHeight="1" x14ac:dyDescent="0.2">
      <c r="B3" s="115" t="s">
        <v>0</v>
      </c>
      <c r="C3" s="116"/>
      <c r="D3" s="134">
        <f>Sumarizácia!D3</f>
        <v>0</v>
      </c>
      <c r="E3" s="135"/>
      <c r="F3" s="135"/>
      <c r="G3" s="135"/>
      <c r="H3" s="135"/>
      <c r="I3" s="135"/>
      <c r="J3" s="136"/>
    </row>
    <row r="4" spans="2:10" ht="16" customHeight="1" x14ac:dyDescent="0.2">
      <c r="B4" s="105" t="s">
        <v>2</v>
      </c>
      <c r="C4" s="106"/>
      <c r="D4" s="137">
        <f>Sumarizácia!D4</f>
        <v>0</v>
      </c>
      <c r="E4" s="138"/>
      <c r="F4" s="138"/>
      <c r="G4" s="138"/>
      <c r="H4" s="138"/>
      <c r="I4" s="138"/>
      <c r="J4" s="139"/>
    </row>
    <row r="5" spans="2:10" ht="17" customHeight="1" thickBot="1" x14ac:dyDescent="0.25">
      <c r="B5" s="107" t="s">
        <v>3</v>
      </c>
      <c r="C5" s="108"/>
      <c r="D5" s="140">
        <f>Sumarizácia!D5</f>
        <v>0</v>
      </c>
      <c r="E5" s="141"/>
      <c r="F5" s="141"/>
      <c r="G5" s="141"/>
      <c r="H5" s="141"/>
      <c r="I5" s="141"/>
      <c r="J5" s="142"/>
    </row>
    <row r="6" spans="2:10" s="1" customFormat="1" x14ac:dyDescent="0.2">
      <c r="B6" s="2"/>
    </row>
    <row r="7" spans="2:10" ht="17" thickBot="1" x14ac:dyDescent="0.25"/>
    <row r="8" spans="2:10" ht="36.75" customHeight="1" thickBot="1" x14ac:dyDescent="0.25">
      <c r="B8" s="144" t="s">
        <v>58</v>
      </c>
      <c r="C8" s="145"/>
      <c r="D8" s="145"/>
      <c r="E8" s="145"/>
      <c r="F8" s="145"/>
      <c r="G8" s="145"/>
      <c r="H8" s="145"/>
      <c r="I8" s="145"/>
      <c r="J8" s="146"/>
    </row>
    <row r="9" spans="2:10" ht="69" thickBot="1" x14ac:dyDescent="0.25">
      <c r="B9" s="26" t="s">
        <v>41</v>
      </c>
      <c r="C9" s="7" t="s">
        <v>42</v>
      </c>
      <c r="D9" s="7" t="s">
        <v>74</v>
      </c>
      <c r="E9" s="7" t="s">
        <v>9</v>
      </c>
      <c r="F9" s="7" t="s">
        <v>43</v>
      </c>
      <c r="G9" s="7" t="s">
        <v>44</v>
      </c>
      <c r="H9" s="7" t="s">
        <v>12</v>
      </c>
      <c r="I9" s="7" t="s">
        <v>13</v>
      </c>
      <c r="J9" s="8" t="s">
        <v>14</v>
      </c>
    </row>
    <row r="10" spans="2:10" ht="22" customHeight="1" x14ac:dyDescent="0.2">
      <c r="B10" s="22" t="s">
        <v>57</v>
      </c>
      <c r="C10" s="57"/>
      <c r="D10" s="155">
        <f>DPH_percenta</f>
        <v>0.23</v>
      </c>
      <c r="E10" s="58">
        <f>C10*D10</f>
        <v>0</v>
      </c>
      <c r="F10" s="23">
        <f>C10+E10</f>
        <v>0</v>
      </c>
      <c r="G10" s="24">
        <v>48</v>
      </c>
      <c r="H10" s="23">
        <f>C10*G10</f>
        <v>0</v>
      </c>
      <c r="I10" s="23">
        <f>H10*D10</f>
        <v>0</v>
      </c>
      <c r="J10" s="25">
        <f>H10+I10</f>
        <v>0</v>
      </c>
    </row>
    <row r="11" spans="2:10" ht="32" x14ac:dyDescent="0.2">
      <c r="B11" s="45" t="s">
        <v>60</v>
      </c>
      <c r="C11" s="23">
        <f>LicPopl_JC_bezDPH</f>
        <v>0</v>
      </c>
      <c r="D11" s="156">
        <f>DPH_percenta</f>
        <v>0.23</v>
      </c>
      <c r="E11" s="23">
        <f>LicPopl_JC_DPH</f>
        <v>0</v>
      </c>
      <c r="F11" s="23">
        <f>LicPopl_JC_sDPH</f>
        <v>0</v>
      </c>
      <c r="G11" s="24">
        <f>doba_pausalne_sluzby_mesiace</f>
        <v>48</v>
      </c>
      <c r="H11" s="23">
        <f>LicPopl_celkom_bezDPH</f>
        <v>0</v>
      </c>
      <c r="I11" s="23">
        <f>LicPopl_celkom_DPH</f>
        <v>0</v>
      </c>
      <c r="J11" s="25">
        <f>LicPopl_celkom_sDPH</f>
        <v>0</v>
      </c>
    </row>
    <row r="12" spans="2:10" ht="20" customHeight="1" thickBot="1" x14ac:dyDescent="0.25">
      <c r="B12" s="28" t="s">
        <v>45</v>
      </c>
      <c r="C12" s="29">
        <f>C10+C11</f>
        <v>0</v>
      </c>
      <c r="D12" s="88">
        <f>DPH_percenta</f>
        <v>0.23</v>
      </c>
      <c r="E12" s="29">
        <f>E10+E11</f>
        <v>0</v>
      </c>
      <c r="F12" s="30">
        <f>+F10+F11</f>
        <v>0</v>
      </c>
      <c r="G12" s="31">
        <f>doba_pausalne_sluzby_mesiace</f>
        <v>48</v>
      </c>
      <c r="H12" s="89">
        <f t="shared" ref="H12" si="0">C12*G12</f>
        <v>0</v>
      </c>
      <c r="I12" s="89">
        <f>H12*D12</f>
        <v>0</v>
      </c>
      <c r="J12" s="90">
        <f t="shared" ref="J12" si="1">H12+I12</f>
        <v>0</v>
      </c>
    </row>
    <row r="15" spans="2:10" ht="21" x14ac:dyDescent="0.2">
      <c r="B15" s="147" t="s">
        <v>59</v>
      </c>
      <c r="C15" s="148"/>
      <c r="D15" s="148"/>
      <c r="E15" s="148"/>
      <c r="F15" s="148"/>
      <c r="G15" s="148"/>
      <c r="H15" s="148"/>
      <c r="I15" s="148"/>
      <c r="J15" s="149"/>
    </row>
    <row r="16" spans="2:10" ht="52" thickBot="1" x14ac:dyDescent="0.25">
      <c r="B16" s="26" t="s">
        <v>46</v>
      </c>
      <c r="C16" s="7" t="s">
        <v>8</v>
      </c>
      <c r="D16" s="7" t="s">
        <v>74</v>
      </c>
      <c r="E16" s="7" t="s">
        <v>9</v>
      </c>
      <c r="F16" s="7" t="s">
        <v>37</v>
      </c>
      <c r="G16" s="7" t="s">
        <v>38</v>
      </c>
      <c r="H16" s="7" t="s">
        <v>39</v>
      </c>
      <c r="I16" s="7" t="s">
        <v>13</v>
      </c>
      <c r="J16" s="8" t="s">
        <v>14</v>
      </c>
    </row>
    <row r="17" spans="2:10" ht="34" x14ac:dyDescent="0.2">
      <c r="B17" s="59" t="s">
        <v>54</v>
      </c>
      <c r="C17" s="60"/>
      <c r="D17" s="157">
        <f t="shared" ref="D17:D22" si="2">DPH_percenta</f>
        <v>0.23</v>
      </c>
      <c r="E17" s="51">
        <f>C17*20%</f>
        <v>0</v>
      </c>
      <c r="F17" s="51">
        <f>C17+E17</f>
        <v>0</v>
      </c>
      <c r="G17" s="62">
        <f t="shared" ref="G17:G23" si="3">doba_pausalne_sluzby_mesiace</f>
        <v>48</v>
      </c>
      <c r="H17" s="51">
        <f>C17*G17</f>
        <v>0</v>
      </c>
      <c r="I17" s="51">
        <f>H17*D17</f>
        <v>0</v>
      </c>
      <c r="J17" s="61">
        <f>H17+I17</f>
        <v>0</v>
      </c>
    </row>
    <row r="18" spans="2:10" x14ac:dyDescent="0.2">
      <c r="B18" s="59"/>
      <c r="C18" s="56"/>
      <c r="D18" s="152">
        <f t="shared" si="2"/>
        <v>0.23</v>
      </c>
      <c r="E18" s="52">
        <f t="shared" ref="E18:E20" si="4">C18*20%</f>
        <v>0</v>
      </c>
      <c r="F18" s="52">
        <f t="shared" ref="F18:F20" si="5">C18+E18</f>
        <v>0</v>
      </c>
      <c r="G18" s="63">
        <f t="shared" si="3"/>
        <v>48</v>
      </c>
      <c r="H18" s="52">
        <f t="shared" ref="H18:H20" si="6">C18*G18</f>
        <v>0</v>
      </c>
      <c r="I18" s="52">
        <f t="shared" ref="I18:I22" si="7">H18*D18</f>
        <v>0</v>
      </c>
      <c r="J18" s="64">
        <f t="shared" ref="J18:J20" si="8">H18+I18</f>
        <v>0</v>
      </c>
    </row>
    <row r="19" spans="2:10" x14ac:dyDescent="0.2">
      <c r="B19" s="59"/>
      <c r="C19" s="56"/>
      <c r="D19" s="152">
        <f t="shared" si="2"/>
        <v>0.23</v>
      </c>
      <c r="E19" s="52">
        <f t="shared" si="4"/>
        <v>0</v>
      </c>
      <c r="F19" s="52">
        <f t="shared" si="5"/>
        <v>0</v>
      </c>
      <c r="G19" s="63">
        <f t="shared" si="3"/>
        <v>48</v>
      </c>
      <c r="H19" s="52">
        <f t="shared" si="6"/>
        <v>0</v>
      </c>
      <c r="I19" s="52">
        <f t="shared" si="7"/>
        <v>0</v>
      </c>
      <c r="J19" s="64">
        <f t="shared" si="8"/>
        <v>0</v>
      </c>
    </row>
    <row r="20" spans="2:10" x14ac:dyDescent="0.2">
      <c r="B20" s="59"/>
      <c r="C20" s="56"/>
      <c r="D20" s="152">
        <f t="shared" si="2"/>
        <v>0.23</v>
      </c>
      <c r="E20" s="52">
        <f t="shared" si="4"/>
        <v>0</v>
      </c>
      <c r="F20" s="52">
        <f t="shared" si="5"/>
        <v>0</v>
      </c>
      <c r="G20" s="63">
        <f t="shared" si="3"/>
        <v>48</v>
      </c>
      <c r="H20" s="52">
        <f t="shared" si="6"/>
        <v>0</v>
      </c>
      <c r="I20" s="52">
        <f t="shared" si="7"/>
        <v>0</v>
      </c>
      <c r="J20" s="64">
        <f t="shared" si="8"/>
        <v>0</v>
      </c>
    </row>
    <row r="21" spans="2:10" x14ac:dyDescent="0.2">
      <c r="B21" s="55"/>
      <c r="C21" s="56"/>
      <c r="D21" s="152">
        <f t="shared" si="2"/>
        <v>0.23</v>
      </c>
      <c r="E21" s="52">
        <f>C21*20%</f>
        <v>0</v>
      </c>
      <c r="F21" s="52">
        <f>C21+E21</f>
        <v>0</v>
      </c>
      <c r="G21" s="63">
        <f t="shared" si="3"/>
        <v>48</v>
      </c>
      <c r="H21" s="52">
        <f>C21*G21</f>
        <v>0</v>
      </c>
      <c r="I21" s="52">
        <f t="shared" si="7"/>
        <v>0</v>
      </c>
      <c r="J21" s="64">
        <f>H21+I21</f>
        <v>0</v>
      </c>
    </row>
    <row r="22" spans="2:10" x14ac:dyDescent="0.2">
      <c r="B22" s="55"/>
      <c r="C22" s="56"/>
      <c r="D22" s="152">
        <f t="shared" si="2"/>
        <v>0.23</v>
      </c>
      <c r="E22" s="52">
        <f>C22*20%</f>
        <v>0</v>
      </c>
      <c r="F22" s="52">
        <f>C22+E22</f>
        <v>0</v>
      </c>
      <c r="G22" s="63">
        <f t="shared" si="3"/>
        <v>48</v>
      </c>
      <c r="H22" s="52">
        <f>C22*G22</f>
        <v>0</v>
      </c>
      <c r="I22" s="52">
        <f t="shared" si="7"/>
        <v>0</v>
      </c>
      <c r="J22" s="64">
        <f>H22+I22</f>
        <v>0</v>
      </c>
    </row>
    <row r="23" spans="2:10" ht="22" customHeight="1" thickBot="1" x14ac:dyDescent="0.25">
      <c r="B23" s="28" t="s">
        <v>45</v>
      </c>
      <c r="C23" s="29">
        <f>SUM(C17:C22)</f>
        <v>0</v>
      </c>
      <c r="D23" s="29"/>
      <c r="E23" s="29">
        <f>SUM(E17:E22)</f>
        <v>0</v>
      </c>
      <c r="F23" s="30">
        <f>SUM(F17:F22)</f>
        <v>0</v>
      </c>
      <c r="G23" s="32">
        <f t="shared" si="3"/>
        <v>48</v>
      </c>
      <c r="H23" s="89">
        <f>C23*G23</f>
        <v>0</v>
      </c>
      <c r="I23" s="89">
        <f t="shared" ref="I23" si="9">H23*20%</f>
        <v>0</v>
      </c>
      <c r="J23" s="90">
        <f t="shared" ref="J23" si="10">H23+I23</f>
        <v>0</v>
      </c>
    </row>
    <row r="25" spans="2:10" x14ac:dyDescent="0.2">
      <c r="B25" s="101" t="s">
        <v>53</v>
      </c>
      <c r="C25" s="101"/>
      <c r="D25" s="101"/>
      <c r="E25" s="101"/>
      <c r="F25" s="101"/>
      <c r="G25" s="101"/>
      <c r="H25" s="101"/>
      <c r="I25" s="101"/>
      <c r="J25" s="101"/>
    </row>
  </sheetData>
  <sheetProtection formatCells="0" formatColumns="0" formatRows="0" insertRows="0"/>
  <mergeCells count="9">
    <mergeCell ref="B25:J25"/>
    <mergeCell ref="B8:J8"/>
    <mergeCell ref="B15:J15"/>
    <mergeCell ref="B3:C3"/>
    <mergeCell ref="B4:C4"/>
    <mergeCell ref="B5:C5"/>
    <mergeCell ref="D3:J3"/>
    <mergeCell ref="D4:J4"/>
    <mergeCell ref="D5:J5"/>
  </mergeCells>
  <pageMargins left="0.7" right="0.7" top="0.75" bottom="0.75" header="0.3" footer="0.3"/>
  <pageSetup paperSize="9" scale="78" orientation="landscape" horizontalDpi="0" verticalDpi="0"/>
  <ignoredErrors>
    <ignoredError sqref="B15:J23" unlockedFormula="1"/>
    <ignoredError sqref="D10:D11 E10" formula="1" unlockedFormula="1"/>
    <ignoredError sqref="B8:J9 B12:J12 B10:C11 E11:J11 F10:J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4E3E-2363-CC41-B4A7-B799AC7F2F21}">
  <sheetPr>
    <tabColor theme="8" tint="0.59999389629810485"/>
    <pageSetUpPr fitToPage="1"/>
  </sheetPr>
  <dimension ref="B1:K11"/>
  <sheetViews>
    <sheetView showGridLines="0" zoomScale="110" zoomScaleNormal="110" workbookViewId="0">
      <selection activeCell="C12" sqref="C12"/>
    </sheetView>
  </sheetViews>
  <sheetFormatPr baseColWidth="10" defaultColWidth="11" defaultRowHeight="16" x14ac:dyDescent="0.2"/>
  <cols>
    <col min="2" max="2" width="45.1640625" customWidth="1"/>
    <col min="3" max="3" width="18.33203125" customWidth="1"/>
    <col min="4" max="4" width="13.83203125" customWidth="1"/>
    <col min="5" max="5" width="12.5" customWidth="1"/>
    <col min="6" max="6" width="13.1640625" customWidth="1"/>
    <col min="7" max="7" width="13.5" customWidth="1"/>
    <col min="8" max="8" width="15.6640625" customWidth="1"/>
    <col min="9" max="9" width="15" customWidth="1"/>
    <col min="10" max="10" width="17.6640625" customWidth="1"/>
  </cols>
  <sheetData>
    <row r="1" spans="2:11" s="1" customFormat="1" x14ac:dyDescent="0.2">
      <c r="B1" s="2"/>
    </row>
    <row r="2" spans="2:11" ht="17" thickBot="1" x14ac:dyDescent="0.25">
      <c r="B2" s="15"/>
    </row>
    <row r="3" spans="2:11" ht="16" customHeight="1" x14ac:dyDescent="0.2">
      <c r="B3" s="115" t="s">
        <v>0</v>
      </c>
      <c r="C3" s="116"/>
      <c r="D3" s="134">
        <f>Sumarizácia!D3</f>
        <v>0</v>
      </c>
      <c r="E3" s="135"/>
      <c r="F3" s="135"/>
      <c r="G3" s="135"/>
      <c r="H3" s="135"/>
      <c r="I3" s="135"/>
      <c r="J3" s="136"/>
    </row>
    <row r="4" spans="2:11" ht="16" customHeight="1" x14ac:dyDescent="0.2">
      <c r="B4" s="105" t="s">
        <v>2</v>
      </c>
      <c r="C4" s="106"/>
      <c r="D4" s="137">
        <f>Sumarizácia!D4</f>
        <v>0</v>
      </c>
      <c r="E4" s="138"/>
      <c r="F4" s="138"/>
      <c r="G4" s="138"/>
      <c r="H4" s="138"/>
      <c r="I4" s="138"/>
      <c r="J4" s="139"/>
    </row>
    <row r="5" spans="2:11" ht="17" customHeight="1" thickBot="1" x14ac:dyDescent="0.25">
      <c r="B5" s="107" t="s">
        <v>3</v>
      </c>
      <c r="C5" s="108"/>
      <c r="D5" s="140">
        <f>Sumarizácia!D5</f>
        <v>0</v>
      </c>
      <c r="E5" s="141"/>
      <c r="F5" s="141"/>
      <c r="G5" s="141"/>
      <c r="H5" s="141"/>
      <c r="I5" s="141"/>
      <c r="J5" s="142"/>
    </row>
    <row r="6" spans="2:11" s="1" customFormat="1" ht="17" thickBot="1" x14ac:dyDescent="0.25">
      <c r="B6" s="2"/>
    </row>
    <row r="7" spans="2:11" ht="20" thickBot="1" x14ac:dyDescent="0.25">
      <c r="B7" s="144" t="s">
        <v>47</v>
      </c>
      <c r="C7" s="145"/>
      <c r="D7" s="145"/>
      <c r="E7" s="145"/>
      <c r="F7" s="145"/>
      <c r="G7" s="145"/>
      <c r="H7" s="145"/>
      <c r="I7" s="145"/>
      <c r="J7" s="146"/>
      <c r="K7" s="1"/>
    </row>
    <row r="8" spans="2:11" ht="102" x14ac:dyDescent="0.2">
      <c r="B8" s="16" t="s">
        <v>41</v>
      </c>
      <c r="C8" s="17" t="s">
        <v>48</v>
      </c>
      <c r="D8" s="17" t="s">
        <v>74</v>
      </c>
      <c r="E8" s="17" t="s">
        <v>9</v>
      </c>
      <c r="F8" s="17" t="s">
        <v>49</v>
      </c>
      <c r="G8" s="17" t="s">
        <v>88</v>
      </c>
      <c r="H8" s="17" t="s">
        <v>50</v>
      </c>
      <c r="I8" s="17" t="s">
        <v>51</v>
      </c>
      <c r="J8" s="18" t="s">
        <v>52</v>
      </c>
    </row>
    <row r="9" spans="2:11" ht="31" customHeight="1" thickBot="1" x14ac:dyDescent="0.25">
      <c r="B9" s="46" t="s">
        <v>16</v>
      </c>
      <c r="C9" s="47"/>
      <c r="D9" s="158">
        <f>DPH_percenta</f>
        <v>0.23</v>
      </c>
      <c r="E9" s="48">
        <f>C9*D9</f>
        <v>0</v>
      </c>
      <c r="F9" s="19">
        <f>C9+E9</f>
        <v>0</v>
      </c>
      <c r="G9" s="159">
        <v>4000</v>
      </c>
      <c r="H9" s="19">
        <f t="shared" ref="H9" si="0">C9*G9</f>
        <v>0</v>
      </c>
      <c r="I9" s="19">
        <f>H9*D9</f>
        <v>0</v>
      </c>
      <c r="J9" s="20">
        <f t="shared" ref="J9" si="1">H9+I9</f>
        <v>0</v>
      </c>
    </row>
    <row r="11" spans="2:11" x14ac:dyDescent="0.2">
      <c r="B11" s="101" t="s">
        <v>53</v>
      </c>
      <c r="C11" s="101"/>
      <c r="D11" s="101"/>
      <c r="E11" s="101"/>
      <c r="F11" s="101"/>
      <c r="G11" s="101"/>
      <c r="H11" s="101"/>
      <c r="I11" s="101"/>
      <c r="J11" s="101"/>
    </row>
  </sheetData>
  <sheetProtection formatCells="0" formatColumns="0" formatRows="0"/>
  <mergeCells count="8">
    <mergeCell ref="B11:J11"/>
    <mergeCell ref="B7:J7"/>
    <mergeCell ref="B3:C3"/>
    <mergeCell ref="B4:C4"/>
    <mergeCell ref="B5:C5"/>
    <mergeCell ref="D3:J3"/>
    <mergeCell ref="D4:J4"/>
    <mergeCell ref="D5:J5"/>
  </mergeCells>
  <pageMargins left="0.7" right="0.7" top="0.75" bottom="0.75" header="0.3" footer="0.3"/>
  <pageSetup paperSize="9" scale="78" orientation="landscape" horizontalDpi="0" verticalDpi="0"/>
  <ignoredErrors>
    <ignoredError sqref="B7:J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2187F975AEB44A8F490A2BDF31132E" ma:contentTypeVersion="5" ma:contentTypeDescription="Umožňuje vytvoriť nový dokument." ma:contentTypeScope="" ma:versionID="def66fd81e8fbb8d3aecd9e54be56529">
  <xsd:schema xmlns:xsd="http://www.w3.org/2001/XMLSchema" xmlns:xs="http://www.w3.org/2001/XMLSchema" xmlns:p="http://schemas.microsoft.com/office/2006/metadata/properties" xmlns:ns2="ce08390a-4113-47f1-bf2d-4f86dcbddb92" targetNamespace="http://schemas.microsoft.com/office/2006/metadata/properties" ma:root="true" ma:fieldsID="a6d8d7352a23374c46399fd5e6d43d29" ns2:_="">
    <xsd:import namespace="ce08390a-4113-47f1-bf2d-4f86dcbddb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8390a-4113-47f1-bf2d-4f86dcbddb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ozn_x00e1_mka" ma:index="12" nillable="true" ma:displayName="Poznámka" ma:format="Dropdown" ma:internalName="Pozn_x00e1_mka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ce08390a-4113-47f1-bf2d-4f86dcbddb92" xsi:nil="true"/>
  </documentManagement>
</p:properties>
</file>

<file path=customXml/itemProps1.xml><?xml version="1.0" encoding="utf-8"?>
<ds:datastoreItem xmlns:ds="http://schemas.openxmlformats.org/officeDocument/2006/customXml" ds:itemID="{B302D00D-B291-4BE0-AEA6-E0917481B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65DB5-A750-432B-9023-05B79EB35E39}"/>
</file>

<file path=customXml/itemProps3.xml><?xml version="1.0" encoding="utf-8"?>
<ds:datastoreItem xmlns:ds="http://schemas.openxmlformats.org/officeDocument/2006/customXml" ds:itemID="{9CC6EF09-222C-495D-982E-B4B749807A9A}">
  <ds:schemaRefs>
    <ds:schemaRef ds:uri="http://purl.org/dc/dcmitype/"/>
    <ds:schemaRef ds:uri="http://schemas.openxmlformats.org/package/2006/metadata/core-properties"/>
    <ds:schemaRef ds:uri="1074f8eb-a5d0-4ecf-8fc0-ae80d799c70d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3e6a7276-247f-4f0b-8510-abc4bd29a96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11</vt:i4>
      </vt:variant>
    </vt:vector>
  </HeadingPairs>
  <TitlesOfParts>
    <vt:vector size="17" baseType="lpstr">
      <vt:lpstr>!!!</vt:lpstr>
      <vt:lpstr>Sumarizácia</vt:lpstr>
      <vt:lpstr>Dielo NAOV - role</vt:lpstr>
      <vt:lpstr>Dielo NAOV - etapy</vt:lpstr>
      <vt:lpstr>SLA - paušálne služby</vt:lpstr>
      <vt:lpstr>SLA - objednávkové služby</vt:lpstr>
      <vt:lpstr>Dielo_licencie_spolu_bez_DPH</vt:lpstr>
      <vt:lpstr>Dielo_licencie_spolu_DPH</vt:lpstr>
      <vt:lpstr>Dielo_licencie_spolu_s_DPH</vt:lpstr>
      <vt:lpstr>doba_pausalne_sluzby_mesiace</vt:lpstr>
      <vt:lpstr>DPH_percenta</vt:lpstr>
      <vt:lpstr>LicPopl_celkom_bezDPH</vt:lpstr>
      <vt:lpstr>LicPopl_celkom_DPH</vt:lpstr>
      <vt:lpstr>LicPopl_celkom_sDPH</vt:lpstr>
      <vt:lpstr>LicPopl_JC_bezDPH</vt:lpstr>
      <vt:lpstr>LicPopl_JC_DPH</vt:lpstr>
      <vt:lpstr>LicPopl_JC_sDPH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2021-12-17T14:32:37Z</dcterms:created>
  <dcterms:modified xsi:type="dcterms:W3CDTF">2025-01-15T06:17:01Z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0x010100102187F975AEB44A8F490A2BDF31132E</vt:lpwstr>
  </property>
  <property fmtid="{D5CDD505-2E9C-101B-9397-08002B2CF9AE}" pid="3" name="MediaServiceImageTags">
    <vt:lpwstr/>
  </property>
</Properties>
</file>