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https://liveuniba.sharepoint.com/sites/OCOZ/Zdielane dokumenty/General/01. Zákazky 2025/01. Nadlimitné zákazky/2. Rekonštrukcia a modernizácia budovy NTˇU LF UK/SP/"/>
    </mc:Choice>
  </mc:AlternateContent>
  <xr:revisionPtr revIDLastSave="2" documentId="8_{FEC957B4-9412-40E1-A595-2491BA80FBE1}" xr6:coauthVersionLast="47" xr6:coauthVersionMax="47" xr10:uidLastSave="{9F6686B2-29A0-49B4-80CA-3CA7F58566D8}"/>
  <bookViews>
    <workbookView xWindow="2688" yWindow="0" windowWidth="20316" windowHeight="12240" activeTab="1" xr2:uid="{00000000-000D-0000-FFFF-FFFF00000000}"/>
  </bookViews>
  <sheets>
    <sheet name="Rekapitulácia stavby" sheetId="1" r:id="rId1"/>
    <sheet name="Výkaz, v 1A - 1.1 Obnova oki..." sheetId="2" r:id="rId2"/>
    <sheet name="Výkaz, v 1B - 1.2 Obnova zám..." sheetId="3" r:id="rId3"/>
    <sheet name="E.03.1.3 - 1.3 Doplnenie ..." sheetId="4" state="hidden" r:id="rId4"/>
  </sheets>
  <definedNames>
    <definedName name="_xlnm._FilterDatabase" localSheetId="3" hidden="1">'E.03.1.3 - 1.3 Doplnenie ...'!$C$120:$K$132</definedName>
    <definedName name="_xlnm._FilterDatabase" localSheetId="1" hidden="1">'Výkaz, v 1A - 1.1 Obnova oki...'!$C$123:$K$221</definedName>
    <definedName name="_xlnm._FilterDatabase" localSheetId="2" hidden="1">'Výkaz, v 1B - 1.2 Obnova zám...'!$C$122:$K$171</definedName>
    <definedName name="_xlnm.Print_Titles" localSheetId="3">'E.03.1.3 - 1.3 Doplnenie ...'!$120:$120</definedName>
    <definedName name="_xlnm.Print_Titles" localSheetId="0">'Rekapitulácia stavby'!$92:$92</definedName>
    <definedName name="_xlnm.Print_Titles" localSheetId="1">'Výkaz, v 1A - 1.1 Obnova oki...'!$123:$123</definedName>
    <definedName name="_xlnm.Print_Titles" localSheetId="2">'Výkaz, v 1B - 1.2 Obnova zám...'!$122:$122</definedName>
    <definedName name="_xlnm.Print_Area" localSheetId="3">'E.03.1.3 - 1.3 Doplnenie ...'!$C$4:$J$76,'E.03.1.3 - 1.3 Doplnenie ...'!$C$82:$J$102,'E.03.1.3 - 1.3 Doplnenie ...'!$C$108:$J$132</definedName>
    <definedName name="_xlnm.Print_Area" localSheetId="0">'Rekapitulácia stavby'!$D$4:$AO$76,'Rekapitulácia stavby'!$C$82:$AQ$97</definedName>
    <definedName name="_xlnm.Print_Area" localSheetId="1">'Výkaz, v 1A - 1.1 Obnova oki...'!$C$4:$J$76,'Výkaz, v 1A - 1.1 Obnova oki...'!$C$82:$J$105,'Výkaz, v 1A - 1.1 Obnova oki...'!$C$111:$J$221</definedName>
    <definedName name="_xlnm.Print_Area" localSheetId="2">'Výkaz, v 1B - 1.2 Obnova zám...'!$C$4:$J$76,'Výkaz, v 1B - 1.2 Obnova zám...'!$C$82:$J$104,'Výkaz, v 1B - 1.2 Obnova zám...'!$C$110:$J$171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7" i="4" l="1"/>
  <c r="J36" i="4"/>
  <c r="J35" i="4"/>
  <c r="BI132" i="4"/>
  <c r="BH132" i="4"/>
  <c r="BG132" i="4"/>
  <c r="BE132" i="4"/>
  <c r="T132" i="4"/>
  <c r="R132" i="4"/>
  <c r="P132" i="4"/>
  <c r="BI131" i="4"/>
  <c r="BH131" i="4"/>
  <c r="BG131" i="4"/>
  <c r="BE131" i="4"/>
  <c r="T131" i="4"/>
  <c r="R131" i="4"/>
  <c r="P131" i="4"/>
  <c r="BI130" i="4"/>
  <c r="BH130" i="4"/>
  <c r="BG130" i="4"/>
  <c r="BE130" i="4"/>
  <c r="T130" i="4"/>
  <c r="R130" i="4"/>
  <c r="P130" i="4"/>
  <c r="BI127" i="4"/>
  <c r="BH127" i="4"/>
  <c r="BG127" i="4"/>
  <c r="BE127" i="4"/>
  <c r="T127" i="4"/>
  <c r="T126" i="4"/>
  <c r="R127" i="4"/>
  <c r="R126" i="4"/>
  <c r="P127" i="4"/>
  <c r="P126" i="4"/>
  <c r="BI125" i="4"/>
  <c r="BH125" i="4"/>
  <c r="BG125" i="4"/>
  <c r="BE125" i="4"/>
  <c r="T125" i="4"/>
  <c r="R125" i="4"/>
  <c r="P125" i="4"/>
  <c r="BI124" i="4"/>
  <c r="BH124" i="4"/>
  <c r="BG124" i="4"/>
  <c r="BE124" i="4"/>
  <c r="T124" i="4"/>
  <c r="R124" i="4"/>
  <c r="P124" i="4"/>
  <c r="F115" i="4"/>
  <c r="E113" i="4"/>
  <c r="F89" i="4"/>
  <c r="E87" i="4"/>
  <c r="J24" i="4"/>
  <c r="E24" i="4"/>
  <c r="J118" i="4" s="1"/>
  <c r="J23" i="4"/>
  <c r="J21" i="4"/>
  <c r="E21" i="4"/>
  <c r="J91" i="4" s="1"/>
  <c r="J20" i="4"/>
  <c r="J18" i="4"/>
  <c r="E18" i="4"/>
  <c r="F118" i="4" s="1"/>
  <c r="J17" i="4"/>
  <c r="J15" i="4"/>
  <c r="E15" i="4"/>
  <c r="F117" i="4" s="1"/>
  <c r="J14" i="4"/>
  <c r="J12" i="4"/>
  <c r="J89" i="4" s="1"/>
  <c r="E7" i="4"/>
  <c r="E111" i="4" s="1"/>
  <c r="J37" i="3"/>
  <c r="J36" i="3"/>
  <c r="AY96" i="1"/>
  <c r="J35" i="3"/>
  <c r="AX96" i="1"/>
  <c r="BI171" i="3"/>
  <c r="BH171" i="3"/>
  <c r="BG171" i="3"/>
  <c r="BE171" i="3"/>
  <c r="T171" i="3"/>
  <c r="R171" i="3"/>
  <c r="P171" i="3"/>
  <c r="BI170" i="3"/>
  <c r="BH170" i="3"/>
  <c r="BG170" i="3"/>
  <c r="BE170" i="3"/>
  <c r="T170" i="3"/>
  <c r="R170" i="3"/>
  <c r="P170" i="3"/>
  <c r="BI169" i="3"/>
  <c r="BH169" i="3"/>
  <c r="BG169" i="3"/>
  <c r="BE169" i="3"/>
  <c r="T169" i="3"/>
  <c r="R169" i="3"/>
  <c r="P169" i="3"/>
  <c r="BI167" i="3"/>
  <c r="BH167" i="3"/>
  <c r="BG167" i="3"/>
  <c r="BE167" i="3"/>
  <c r="T167" i="3"/>
  <c r="R167" i="3"/>
  <c r="P167" i="3"/>
  <c r="BI166" i="3"/>
  <c r="BH166" i="3"/>
  <c r="BG166" i="3"/>
  <c r="BE166" i="3"/>
  <c r="T166" i="3"/>
  <c r="R166" i="3"/>
  <c r="P166" i="3"/>
  <c r="BI165" i="3"/>
  <c r="BH165" i="3"/>
  <c r="BG165" i="3"/>
  <c r="BE165" i="3"/>
  <c r="T165" i="3"/>
  <c r="R165" i="3"/>
  <c r="P165" i="3"/>
  <c r="BI164" i="3"/>
  <c r="BH164" i="3"/>
  <c r="BG164" i="3"/>
  <c r="BE164" i="3"/>
  <c r="T164" i="3"/>
  <c r="R164" i="3"/>
  <c r="P164" i="3"/>
  <c r="BI163" i="3"/>
  <c r="BH163" i="3"/>
  <c r="BG163" i="3"/>
  <c r="BE163" i="3"/>
  <c r="T163" i="3"/>
  <c r="R163" i="3"/>
  <c r="P163" i="3"/>
  <c r="BI162" i="3"/>
  <c r="BH162" i="3"/>
  <c r="BG162" i="3"/>
  <c r="BE162" i="3"/>
  <c r="T162" i="3"/>
  <c r="R162" i="3"/>
  <c r="P162" i="3"/>
  <c r="BI161" i="3"/>
  <c r="BH161" i="3"/>
  <c r="BG161" i="3"/>
  <c r="BE161" i="3"/>
  <c r="T161" i="3"/>
  <c r="R161" i="3"/>
  <c r="P161" i="3"/>
  <c r="BI160" i="3"/>
  <c r="BH160" i="3"/>
  <c r="BG160" i="3"/>
  <c r="BE160" i="3"/>
  <c r="T160" i="3"/>
  <c r="R160" i="3"/>
  <c r="P160" i="3"/>
  <c r="BI159" i="3"/>
  <c r="BH159" i="3"/>
  <c r="BG159" i="3"/>
  <c r="BE159" i="3"/>
  <c r="T159" i="3"/>
  <c r="R159" i="3"/>
  <c r="P159" i="3"/>
  <c r="BI158" i="3"/>
  <c r="BH158" i="3"/>
  <c r="BG158" i="3"/>
  <c r="BE158" i="3"/>
  <c r="T158" i="3"/>
  <c r="R158" i="3"/>
  <c r="P158" i="3"/>
  <c r="BI157" i="3"/>
  <c r="BH157" i="3"/>
  <c r="BG157" i="3"/>
  <c r="BE157" i="3"/>
  <c r="T157" i="3"/>
  <c r="R157" i="3"/>
  <c r="P157" i="3"/>
  <c r="BI156" i="3"/>
  <c r="BH156" i="3"/>
  <c r="BG156" i="3"/>
  <c r="BE156" i="3"/>
  <c r="T156" i="3"/>
  <c r="R156" i="3"/>
  <c r="P156" i="3"/>
  <c r="BI155" i="3"/>
  <c r="BH155" i="3"/>
  <c r="BG155" i="3"/>
  <c r="BE155" i="3"/>
  <c r="T155" i="3"/>
  <c r="R155" i="3"/>
  <c r="P155" i="3"/>
  <c r="BI154" i="3"/>
  <c r="BH154" i="3"/>
  <c r="BG154" i="3"/>
  <c r="BE154" i="3"/>
  <c r="T154" i="3"/>
  <c r="R154" i="3"/>
  <c r="P154" i="3"/>
  <c r="BI153" i="3"/>
  <c r="BH153" i="3"/>
  <c r="BG153" i="3"/>
  <c r="BE153" i="3"/>
  <c r="T153" i="3"/>
  <c r="R153" i="3"/>
  <c r="P153" i="3"/>
  <c r="BI152" i="3"/>
  <c r="BH152" i="3"/>
  <c r="BG152" i="3"/>
  <c r="BE152" i="3"/>
  <c r="T152" i="3"/>
  <c r="R152" i="3"/>
  <c r="P152" i="3"/>
  <c r="BI151" i="3"/>
  <c r="BH151" i="3"/>
  <c r="BG151" i="3"/>
  <c r="BE151" i="3"/>
  <c r="T151" i="3"/>
  <c r="R151" i="3"/>
  <c r="P151" i="3"/>
  <c r="BI150" i="3"/>
  <c r="BH150" i="3"/>
  <c r="BG150" i="3"/>
  <c r="BE150" i="3"/>
  <c r="T150" i="3"/>
  <c r="R150" i="3"/>
  <c r="P150" i="3"/>
  <c r="BI149" i="3"/>
  <c r="BH149" i="3"/>
  <c r="BG149" i="3"/>
  <c r="BE149" i="3"/>
  <c r="T149" i="3"/>
  <c r="R149" i="3"/>
  <c r="P149" i="3"/>
  <c r="BI148" i="3"/>
  <c r="BH148" i="3"/>
  <c r="BG148" i="3"/>
  <c r="BE148" i="3"/>
  <c r="T148" i="3"/>
  <c r="R148" i="3"/>
  <c r="P148" i="3"/>
  <c r="BI147" i="3"/>
  <c r="BH147" i="3"/>
  <c r="BG147" i="3"/>
  <c r="BE147" i="3"/>
  <c r="T147" i="3"/>
  <c r="R147" i="3"/>
  <c r="P147" i="3"/>
  <c r="BI146" i="3"/>
  <c r="BH146" i="3"/>
  <c r="BG146" i="3"/>
  <c r="BE146" i="3"/>
  <c r="T146" i="3"/>
  <c r="R146" i="3"/>
  <c r="P146" i="3"/>
  <c r="BI145" i="3"/>
  <c r="BH145" i="3"/>
  <c r="BG145" i="3"/>
  <c r="BE145" i="3"/>
  <c r="T145" i="3"/>
  <c r="R145" i="3"/>
  <c r="P145" i="3"/>
  <c r="BI144" i="3"/>
  <c r="BH144" i="3"/>
  <c r="BG144" i="3"/>
  <c r="BE144" i="3"/>
  <c r="T144" i="3"/>
  <c r="R144" i="3"/>
  <c r="P144" i="3"/>
  <c r="BI143" i="3"/>
  <c r="BH143" i="3"/>
  <c r="BG143" i="3"/>
  <c r="BE143" i="3"/>
  <c r="T143" i="3"/>
  <c r="R143" i="3"/>
  <c r="P143" i="3"/>
  <c r="BI142" i="3"/>
  <c r="BH142" i="3"/>
  <c r="BG142" i="3"/>
  <c r="BE142" i="3"/>
  <c r="T142" i="3"/>
  <c r="R142" i="3"/>
  <c r="P142" i="3"/>
  <c r="BI141" i="3"/>
  <c r="BH141" i="3"/>
  <c r="BG141" i="3"/>
  <c r="BE141" i="3"/>
  <c r="T141" i="3"/>
  <c r="R141" i="3"/>
  <c r="P141" i="3"/>
  <c r="BI138" i="3"/>
  <c r="BH138" i="3"/>
  <c r="BG138" i="3"/>
  <c r="BE138" i="3"/>
  <c r="T138" i="3"/>
  <c r="T137" i="3"/>
  <c r="R138" i="3"/>
  <c r="R137" i="3"/>
  <c r="P138" i="3"/>
  <c r="P137" i="3"/>
  <c r="BI136" i="3"/>
  <c r="BH136" i="3"/>
  <c r="BG136" i="3"/>
  <c r="BE136" i="3"/>
  <c r="T136" i="3"/>
  <c r="R136" i="3"/>
  <c r="P136" i="3"/>
  <c r="BI135" i="3"/>
  <c r="BH135" i="3"/>
  <c r="BG135" i="3"/>
  <c r="BE135" i="3"/>
  <c r="T135" i="3"/>
  <c r="R135" i="3"/>
  <c r="P135" i="3"/>
  <c r="BI134" i="3"/>
  <c r="BH134" i="3"/>
  <c r="BG134" i="3"/>
  <c r="BE134" i="3"/>
  <c r="T134" i="3"/>
  <c r="R134" i="3"/>
  <c r="P134" i="3"/>
  <c r="BI133" i="3"/>
  <c r="BH133" i="3"/>
  <c r="BG133" i="3"/>
  <c r="BE133" i="3"/>
  <c r="T133" i="3"/>
  <c r="R133" i="3"/>
  <c r="P133" i="3"/>
  <c r="BI132" i="3"/>
  <c r="BH132" i="3"/>
  <c r="BG132" i="3"/>
  <c r="BE132" i="3"/>
  <c r="T132" i="3"/>
  <c r="R132" i="3"/>
  <c r="P132" i="3"/>
  <c r="BI131" i="3"/>
  <c r="BH131" i="3"/>
  <c r="BG131" i="3"/>
  <c r="BE131" i="3"/>
  <c r="T131" i="3"/>
  <c r="R131" i="3"/>
  <c r="P131" i="3"/>
  <c r="BI130" i="3"/>
  <c r="BH130" i="3"/>
  <c r="BG130" i="3"/>
  <c r="BE130" i="3"/>
  <c r="T130" i="3"/>
  <c r="R130" i="3"/>
  <c r="P130" i="3"/>
  <c r="BI129" i="3"/>
  <c r="BH129" i="3"/>
  <c r="BG129" i="3"/>
  <c r="BE129" i="3"/>
  <c r="T129" i="3"/>
  <c r="R129" i="3"/>
  <c r="P129" i="3"/>
  <c r="BI128" i="3"/>
  <c r="BH128" i="3"/>
  <c r="BG128" i="3"/>
  <c r="BE128" i="3"/>
  <c r="T128" i="3"/>
  <c r="R128" i="3"/>
  <c r="P128" i="3"/>
  <c r="BI126" i="3"/>
  <c r="BH126" i="3"/>
  <c r="BG126" i="3"/>
  <c r="BE126" i="3"/>
  <c r="T126" i="3"/>
  <c r="T125" i="3"/>
  <c r="R126" i="3"/>
  <c r="R125" i="3"/>
  <c r="P126" i="3"/>
  <c r="P125" i="3"/>
  <c r="F117" i="3"/>
  <c r="E115" i="3"/>
  <c r="F89" i="3"/>
  <c r="E87" i="3"/>
  <c r="J24" i="3"/>
  <c r="E24" i="3"/>
  <c r="J92" i="3"/>
  <c r="J23" i="3"/>
  <c r="J21" i="3"/>
  <c r="E21" i="3"/>
  <c r="J91" i="3" s="1"/>
  <c r="J20" i="3"/>
  <c r="J18" i="3"/>
  <c r="E18" i="3"/>
  <c r="F120" i="3"/>
  <c r="J17" i="3"/>
  <c r="J15" i="3"/>
  <c r="E15" i="3"/>
  <c r="F91" i="3" s="1"/>
  <c r="J14" i="3"/>
  <c r="J12" i="3"/>
  <c r="J117" i="3" s="1"/>
  <c r="E7" i="3"/>
  <c r="E85" i="3"/>
  <c r="J37" i="2"/>
  <c r="J36" i="2"/>
  <c r="AY95" i="1"/>
  <c r="J35" i="2"/>
  <c r="AX95" i="1"/>
  <c r="BI221" i="2"/>
  <c r="BH221" i="2"/>
  <c r="BG221" i="2"/>
  <c r="BE221" i="2"/>
  <c r="T221" i="2"/>
  <c r="R221" i="2"/>
  <c r="P221" i="2"/>
  <c r="BI220" i="2"/>
  <c r="BH220" i="2"/>
  <c r="BG220" i="2"/>
  <c r="BE220" i="2"/>
  <c r="T220" i="2"/>
  <c r="R220" i="2"/>
  <c r="P220" i="2"/>
  <c r="BI218" i="2"/>
  <c r="BH218" i="2"/>
  <c r="BG218" i="2"/>
  <c r="BE218" i="2"/>
  <c r="T218" i="2"/>
  <c r="R218" i="2"/>
  <c r="P218" i="2"/>
  <c r="BI217" i="2"/>
  <c r="BH217" i="2"/>
  <c r="BG217" i="2"/>
  <c r="BE217" i="2"/>
  <c r="T217" i="2"/>
  <c r="R217" i="2"/>
  <c r="P217" i="2"/>
  <c r="BI216" i="2"/>
  <c r="BH216" i="2"/>
  <c r="BG216" i="2"/>
  <c r="BE216" i="2"/>
  <c r="T216" i="2"/>
  <c r="R216" i="2"/>
  <c r="P216" i="2"/>
  <c r="BI215" i="2"/>
  <c r="BH215" i="2"/>
  <c r="BG215" i="2"/>
  <c r="BE215" i="2"/>
  <c r="T215" i="2"/>
  <c r="R215" i="2"/>
  <c r="P215" i="2"/>
  <c r="BI214" i="2"/>
  <c r="BH214" i="2"/>
  <c r="BG214" i="2"/>
  <c r="BE214" i="2"/>
  <c r="T214" i="2"/>
  <c r="R214" i="2"/>
  <c r="P214" i="2"/>
  <c r="BI213" i="2"/>
  <c r="BH213" i="2"/>
  <c r="BG213" i="2"/>
  <c r="BE213" i="2"/>
  <c r="T213" i="2"/>
  <c r="R213" i="2"/>
  <c r="P213" i="2"/>
  <c r="BI212" i="2"/>
  <c r="BH212" i="2"/>
  <c r="BG212" i="2"/>
  <c r="BE212" i="2"/>
  <c r="T212" i="2"/>
  <c r="R212" i="2"/>
  <c r="P212" i="2"/>
  <c r="BI211" i="2"/>
  <c r="BH211" i="2"/>
  <c r="BG211" i="2"/>
  <c r="BE211" i="2"/>
  <c r="T211" i="2"/>
  <c r="R211" i="2"/>
  <c r="P211" i="2"/>
  <c r="BI210" i="2"/>
  <c r="BH210" i="2"/>
  <c r="BG210" i="2"/>
  <c r="BE210" i="2"/>
  <c r="T210" i="2"/>
  <c r="R210" i="2"/>
  <c r="P210" i="2"/>
  <c r="BI209" i="2"/>
  <c r="BH209" i="2"/>
  <c r="BG209" i="2"/>
  <c r="BE209" i="2"/>
  <c r="T209" i="2"/>
  <c r="R209" i="2"/>
  <c r="P209" i="2"/>
  <c r="BI208" i="2"/>
  <c r="BH208" i="2"/>
  <c r="BG208" i="2"/>
  <c r="BE208" i="2"/>
  <c r="T208" i="2"/>
  <c r="R208" i="2"/>
  <c r="P208" i="2"/>
  <c r="BI207" i="2"/>
  <c r="BH207" i="2"/>
  <c r="BG207" i="2"/>
  <c r="BE207" i="2"/>
  <c r="T207" i="2"/>
  <c r="R207" i="2"/>
  <c r="P207" i="2"/>
  <c r="BI206" i="2"/>
  <c r="BH206" i="2"/>
  <c r="BG206" i="2"/>
  <c r="BE206" i="2"/>
  <c r="T206" i="2"/>
  <c r="R206" i="2"/>
  <c r="P206" i="2"/>
  <c r="BI205" i="2"/>
  <c r="BH205" i="2"/>
  <c r="BG205" i="2"/>
  <c r="BE205" i="2"/>
  <c r="T205" i="2"/>
  <c r="R205" i="2"/>
  <c r="P205" i="2"/>
  <c r="BI204" i="2"/>
  <c r="BH204" i="2"/>
  <c r="BG204" i="2"/>
  <c r="BE204" i="2"/>
  <c r="T204" i="2"/>
  <c r="R204" i="2"/>
  <c r="P204" i="2"/>
  <c r="BI203" i="2"/>
  <c r="BH203" i="2"/>
  <c r="BG203" i="2"/>
  <c r="BE203" i="2"/>
  <c r="T203" i="2"/>
  <c r="R203" i="2"/>
  <c r="P203" i="2"/>
  <c r="BI202" i="2"/>
  <c r="BH202" i="2"/>
  <c r="BG202" i="2"/>
  <c r="BE202" i="2"/>
  <c r="T202" i="2"/>
  <c r="R202" i="2"/>
  <c r="P202" i="2"/>
  <c r="BI201" i="2"/>
  <c r="BH201" i="2"/>
  <c r="BG201" i="2"/>
  <c r="BE201" i="2"/>
  <c r="T201" i="2"/>
  <c r="R201" i="2"/>
  <c r="P201" i="2"/>
  <c r="BI200" i="2"/>
  <c r="BH200" i="2"/>
  <c r="BG200" i="2"/>
  <c r="BE200" i="2"/>
  <c r="T200" i="2"/>
  <c r="R200" i="2"/>
  <c r="P200" i="2"/>
  <c r="BI199" i="2"/>
  <c r="BH199" i="2"/>
  <c r="BG199" i="2"/>
  <c r="BE199" i="2"/>
  <c r="T199" i="2"/>
  <c r="R199" i="2"/>
  <c r="P199" i="2"/>
  <c r="BI198" i="2"/>
  <c r="BH198" i="2"/>
  <c r="BG198" i="2"/>
  <c r="BE198" i="2"/>
  <c r="T198" i="2"/>
  <c r="R198" i="2"/>
  <c r="P198" i="2"/>
  <c r="BI197" i="2"/>
  <c r="BH197" i="2"/>
  <c r="BG197" i="2"/>
  <c r="BE197" i="2"/>
  <c r="T197" i="2"/>
  <c r="R197" i="2"/>
  <c r="P197" i="2"/>
  <c r="BI196" i="2"/>
  <c r="BH196" i="2"/>
  <c r="BG196" i="2"/>
  <c r="BE196" i="2"/>
  <c r="T196" i="2"/>
  <c r="R196" i="2"/>
  <c r="P196" i="2"/>
  <c r="BI195" i="2"/>
  <c r="BH195" i="2"/>
  <c r="BG195" i="2"/>
  <c r="BE195" i="2"/>
  <c r="T195" i="2"/>
  <c r="R195" i="2"/>
  <c r="P195" i="2"/>
  <c r="BI194" i="2"/>
  <c r="BH194" i="2"/>
  <c r="BG194" i="2"/>
  <c r="BE194" i="2"/>
  <c r="T194" i="2"/>
  <c r="R194" i="2"/>
  <c r="P194" i="2"/>
  <c r="BI193" i="2"/>
  <c r="BH193" i="2"/>
  <c r="BG193" i="2"/>
  <c r="BE193" i="2"/>
  <c r="T193" i="2"/>
  <c r="R193" i="2"/>
  <c r="P193" i="2"/>
  <c r="BI192" i="2"/>
  <c r="BH192" i="2"/>
  <c r="BG192" i="2"/>
  <c r="BE192" i="2"/>
  <c r="T192" i="2"/>
  <c r="R192" i="2"/>
  <c r="P192" i="2"/>
  <c r="BI191" i="2"/>
  <c r="BH191" i="2"/>
  <c r="BG191" i="2"/>
  <c r="BE191" i="2"/>
  <c r="T191" i="2"/>
  <c r="R191" i="2"/>
  <c r="P191" i="2"/>
  <c r="BI190" i="2"/>
  <c r="BH190" i="2"/>
  <c r="BG190" i="2"/>
  <c r="BE190" i="2"/>
  <c r="T190" i="2"/>
  <c r="R190" i="2"/>
  <c r="P190" i="2"/>
  <c r="BI189" i="2"/>
  <c r="BH189" i="2"/>
  <c r="BG189" i="2"/>
  <c r="BE189" i="2"/>
  <c r="T189" i="2"/>
  <c r="R189" i="2"/>
  <c r="P189" i="2"/>
  <c r="BI188" i="2"/>
  <c r="BH188" i="2"/>
  <c r="BG188" i="2"/>
  <c r="BE188" i="2"/>
  <c r="T188" i="2"/>
  <c r="R188" i="2"/>
  <c r="P188" i="2"/>
  <c r="BI187" i="2"/>
  <c r="BH187" i="2"/>
  <c r="BG187" i="2"/>
  <c r="BE187" i="2"/>
  <c r="T187" i="2"/>
  <c r="R187" i="2"/>
  <c r="P187" i="2"/>
  <c r="BI186" i="2"/>
  <c r="BH186" i="2"/>
  <c r="BG186" i="2"/>
  <c r="BE186" i="2"/>
  <c r="T186" i="2"/>
  <c r="R186" i="2"/>
  <c r="P186" i="2"/>
  <c r="BI185" i="2"/>
  <c r="BH185" i="2"/>
  <c r="BG185" i="2"/>
  <c r="BE185" i="2"/>
  <c r="T185" i="2"/>
  <c r="R185" i="2"/>
  <c r="P185" i="2"/>
  <c r="BI184" i="2"/>
  <c r="BH184" i="2"/>
  <c r="BG184" i="2"/>
  <c r="BE184" i="2"/>
  <c r="T184" i="2"/>
  <c r="R184" i="2"/>
  <c r="P184" i="2"/>
  <c r="BI183" i="2"/>
  <c r="BH183" i="2"/>
  <c r="BG183" i="2"/>
  <c r="BE183" i="2"/>
  <c r="T183" i="2"/>
  <c r="R183" i="2"/>
  <c r="P183" i="2"/>
  <c r="BI182" i="2"/>
  <c r="BH182" i="2"/>
  <c r="BG182" i="2"/>
  <c r="BE182" i="2"/>
  <c r="T182" i="2"/>
  <c r="R182" i="2"/>
  <c r="P182" i="2"/>
  <c r="BI181" i="2"/>
  <c r="BH181" i="2"/>
  <c r="BG181" i="2"/>
  <c r="BE181" i="2"/>
  <c r="T181" i="2"/>
  <c r="R181" i="2"/>
  <c r="P181" i="2"/>
  <c r="BI180" i="2"/>
  <c r="BH180" i="2"/>
  <c r="BG180" i="2"/>
  <c r="BE180" i="2"/>
  <c r="T180" i="2"/>
  <c r="R180" i="2"/>
  <c r="P180" i="2"/>
  <c r="BI179" i="2"/>
  <c r="BH179" i="2"/>
  <c r="BG179" i="2"/>
  <c r="BE179" i="2"/>
  <c r="T179" i="2"/>
  <c r="R179" i="2"/>
  <c r="P179" i="2"/>
  <c r="BI178" i="2"/>
  <c r="BH178" i="2"/>
  <c r="BG178" i="2"/>
  <c r="BE178" i="2"/>
  <c r="T178" i="2"/>
  <c r="R178" i="2"/>
  <c r="P178" i="2"/>
  <c r="BI177" i="2"/>
  <c r="BH177" i="2"/>
  <c r="BG177" i="2"/>
  <c r="BE177" i="2"/>
  <c r="T177" i="2"/>
  <c r="R177" i="2"/>
  <c r="P177" i="2"/>
  <c r="BI176" i="2"/>
  <c r="BH176" i="2"/>
  <c r="BG176" i="2"/>
  <c r="BE176" i="2"/>
  <c r="T176" i="2"/>
  <c r="R176" i="2"/>
  <c r="P176" i="2"/>
  <c r="BI175" i="2"/>
  <c r="BH175" i="2"/>
  <c r="BG175" i="2"/>
  <c r="BE175" i="2"/>
  <c r="T175" i="2"/>
  <c r="R175" i="2"/>
  <c r="P175" i="2"/>
  <c r="BI174" i="2"/>
  <c r="BH174" i="2"/>
  <c r="BG174" i="2"/>
  <c r="BE174" i="2"/>
  <c r="T174" i="2"/>
  <c r="R174" i="2"/>
  <c r="P174" i="2"/>
  <c r="BI173" i="2"/>
  <c r="BH173" i="2"/>
  <c r="BG173" i="2"/>
  <c r="BE173" i="2"/>
  <c r="T173" i="2"/>
  <c r="R173" i="2"/>
  <c r="P173" i="2"/>
  <c r="BI172" i="2"/>
  <c r="BH172" i="2"/>
  <c r="BG172" i="2"/>
  <c r="BE172" i="2"/>
  <c r="T172" i="2"/>
  <c r="R172" i="2"/>
  <c r="P172" i="2"/>
  <c r="BI171" i="2"/>
  <c r="BH171" i="2"/>
  <c r="BG171" i="2"/>
  <c r="BE171" i="2"/>
  <c r="T171" i="2"/>
  <c r="R171" i="2"/>
  <c r="P171" i="2"/>
  <c r="BI170" i="2"/>
  <c r="BH170" i="2"/>
  <c r="BG170" i="2"/>
  <c r="BE170" i="2"/>
  <c r="T170" i="2"/>
  <c r="R170" i="2"/>
  <c r="P170" i="2"/>
  <c r="BI169" i="2"/>
  <c r="BH169" i="2"/>
  <c r="BG169" i="2"/>
  <c r="BE169" i="2"/>
  <c r="T169" i="2"/>
  <c r="R169" i="2"/>
  <c r="P169" i="2"/>
  <c r="BI168" i="2"/>
  <c r="BH168" i="2"/>
  <c r="BG168" i="2"/>
  <c r="BE168" i="2"/>
  <c r="T168" i="2"/>
  <c r="R168" i="2"/>
  <c r="P168" i="2"/>
  <c r="BI167" i="2"/>
  <c r="BH167" i="2"/>
  <c r="BG167" i="2"/>
  <c r="BE167" i="2"/>
  <c r="T167" i="2"/>
  <c r="R167" i="2"/>
  <c r="P167" i="2"/>
  <c r="BI166" i="2"/>
  <c r="BH166" i="2"/>
  <c r="BG166" i="2"/>
  <c r="BE166" i="2"/>
  <c r="T166" i="2"/>
  <c r="R166" i="2"/>
  <c r="P166" i="2"/>
  <c r="BI165" i="2"/>
  <c r="BH165" i="2"/>
  <c r="BG165" i="2"/>
  <c r="BE165" i="2"/>
  <c r="T165" i="2"/>
  <c r="R165" i="2"/>
  <c r="P165" i="2"/>
  <c r="BI164" i="2"/>
  <c r="BH164" i="2"/>
  <c r="BG164" i="2"/>
  <c r="BE164" i="2"/>
  <c r="T164" i="2"/>
  <c r="R164" i="2"/>
  <c r="P164" i="2"/>
  <c r="BI162" i="2"/>
  <c r="BH162" i="2"/>
  <c r="BG162" i="2"/>
  <c r="BE162" i="2"/>
  <c r="T162" i="2"/>
  <c r="R162" i="2"/>
  <c r="P162" i="2"/>
  <c r="BI161" i="2"/>
  <c r="BH161" i="2"/>
  <c r="BG161" i="2"/>
  <c r="BE161" i="2"/>
  <c r="T161" i="2"/>
  <c r="R161" i="2"/>
  <c r="P161" i="2"/>
  <c r="BI160" i="2"/>
  <c r="BH160" i="2"/>
  <c r="BG160" i="2"/>
  <c r="BE160" i="2"/>
  <c r="T160" i="2"/>
  <c r="R160" i="2"/>
  <c r="P160" i="2"/>
  <c r="BI159" i="2"/>
  <c r="BH159" i="2"/>
  <c r="BG159" i="2"/>
  <c r="BE159" i="2"/>
  <c r="T159" i="2"/>
  <c r="R159" i="2"/>
  <c r="P159" i="2"/>
  <c r="BI156" i="2"/>
  <c r="BH156" i="2"/>
  <c r="BG156" i="2"/>
  <c r="BE156" i="2"/>
  <c r="T156" i="2"/>
  <c r="T155" i="2"/>
  <c r="R156" i="2"/>
  <c r="R155" i="2"/>
  <c r="P156" i="2"/>
  <c r="P155" i="2"/>
  <c r="BI154" i="2"/>
  <c r="BH154" i="2"/>
  <c r="BG154" i="2"/>
  <c r="BE154" i="2"/>
  <c r="T154" i="2"/>
  <c r="R154" i="2"/>
  <c r="P154" i="2"/>
  <c r="BI153" i="2"/>
  <c r="BH153" i="2"/>
  <c r="BG153" i="2"/>
  <c r="BE153" i="2"/>
  <c r="T153" i="2"/>
  <c r="R153" i="2"/>
  <c r="P153" i="2"/>
  <c r="BI152" i="2"/>
  <c r="BH152" i="2"/>
  <c r="BG152" i="2"/>
  <c r="BE152" i="2"/>
  <c r="T152" i="2"/>
  <c r="R152" i="2"/>
  <c r="P152" i="2"/>
  <c r="BI151" i="2"/>
  <c r="BH151" i="2"/>
  <c r="BG151" i="2"/>
  <c r="BE151" i="2"/>
  <c r="T151" i="2"/>
  <c r="R151" i="2"/>
  <c r="P151" i="2"/>
  <c r="BI150" i="2"/>
  <c r="BH150" i="2"/>
  <c r="BG150" i="2"/>
  <c r="BE150" i="2"/>
  <c r="T150" i="2"/>
  <c r="R150" i="2"/>
  <c r="P150" i="2"/>
  <c r="BI149" i="2"/>
  <c r="BH149" i="2"/>
  <c r="BG149" i="2"/>
  <c r="BE149" i="2"/>
  <c r="T149" i="2"/>
  <c r="R149" i="2"/>
  <c r="P149" i="2"/>
  <c r="BI148" i="2"/>
  <c r="BH148" i="2"/>
  <c r="BG148" i="2"/>
  <c r="BE148" i="2"/>
  <c r="T148" i="2"/>
  <c r="R148" i="2"/>
  <c r="P148" i="2"/>
  <c r="BI147" i="2"/>
  <c r="BH147" i="2"/>
  <c r="BG147" i="2"/>
  <c r="BE147" i="2"/>
  <c r="T147" i="2"/>
  <c r="R147" i="2"/>
  <c r="P147" i="2"/>
  <c r="BI146" i="2"/>
  <c r="BH146" i="2"/>
  <c r="BG146" i="2"/>
  <c r="BE146" i="2"/>
  <c r="T146" i="2"/>
  <c r="R146" i="2"/>
  <c r="P146" i="2"/>
  <c r="BI145" i="2"/>
  <c r="BH145" i="2"/>
  <c r="BG145" i="2"/>
  <c r="BE145" i="2"/>
  <c r="T145" i="2"/>
  <c r="R145" i="2"/>
  <c r="P145" i="2"/>
  <c r="BI144" i="2"/>
  <c r="BH144" i="2"/>
  <c r="BG144" i="2"/>
  <c r="BE144" i="2"/>
  <c r="T144" i="2"/>
  <c r="R144" i="2"/>
  <c r="P144" i="2"/>
  <c r="BI143" i="2"/>
  <c r="BH143" i="2"/>
  <c r="BG143" i="2"/>
  <c r="BE143" i="2"/>
  <c r="T143" i="2"/>
  <c r="R143" i="2"/>
  <c r="P143" i="2"/>
  <c r="BI142" i="2"/>
  <c r="BH142" i="2"/>
  <c r="BG142" i="2"/>
  <c r="BE142" i="2"/>
  <c r="T142" i="2"/>
  <c r="R142" i="2"/>
  <c r="P142" i="2"/>
  <c r="BI141" i="2"/>
  <c r="BH141" i="2"/>
  <c r="BG141" i="2"/>
  <c r="BE141" i="2"/>
  <c r="T141" i="2"/>
  <c r="R141" i="2"/>
  <c r="P141" i="2"/>
  <c r="BI140" i="2"/>
  <c r="BH140" i="2"/>
  <c r="BG140" i="2"/>
  <c r="BE140" i="2"/>
  <c r="T140" i="2"/>
  <c r="R140" i="2"/>
  <c r="P140" i="2"/>
  <c r="BI139" i="2"/>
  <c r="BH139" i="2"/>
  <c r="BG139" i="2"/>
  <c r="BE139" i="2"/>
  <c r="T139" i="2"/>
  <c r="R139" i="2"/>
  <c r="P139" i="2"/>
  <c r="BI138" i="2"/>
  <c r="BH138" i="2"/>
  <c r="BG138" i="2"/>
  <c r="BE138" i="2"/>
  <c r="T138" i="2"/>
  <c r="R138" i="2"/>
  <c r="P138" i="2"/>
  <c r="BI137" i="2"/>
  <c r="BH137" i="2"/>
  <c r="BG137" i="2"/>
  <c r="BE137" i="2"/>
  <c r="T137" i="2"/>
  <c r="R137" i="2"/>
  <c r="P137" i="2"/>
  <c r="BI136" i="2"/>
  <c r="BH136" i="2"/>
  <c r="BG136" i="2"/>
  <c r="BE136" i="2"/>
  <c r="T136" i="2"/>
  <c r="R136" i="2"/>
  <c r="P136" i="2"/>
  <c r="BI135" i="2"/>
  <c r="BH135" i="2"/>
  <c r="BG135" i="2"/>
  <c r="BE135" i="2"/>
  <c r="T135" i="2"/>
  <c r="R135" i="2"/>
  <c r="P135" i="2"/>
  <c r="BI134" i="2"/>
  <c r="BH134" i="2"/>
  <c r="BG134" i="2"/>
  <c r="BE134" i="2"/>
  <c r="T134" i="2"/>
  <c r="R134" i="2"/>
  <c r="P134" i="2"/>
  <c r="BI132" i="2"/>
  <c r="BH132" i="2"/>
  <c r="BG132" i="2"/>
  <c r="BE132" i="2"/>
  <c r="T132" i="2"/>
  <c r="R132" i="2"/>
  <c r="P132" i="2"/>
  <c r="BI131" i="2"/>
  <c r="BH131" i="2"/>
  <c r="BG131" i="2"/>
  <c r="BE131" i="2"/>
  <c r="T131" i="2"/>
  <c r="R131" i="2"/>
  <c r="P131" i="2"/>
  <c r="BI130" i="2"/>
  <c r="BH130" i="2"/>
  <c r="BG130" i="2"/>
  <c r="BE130" i="2"/>
  <c r="T130" i="2"/>
  <c r="R130" i="2"/>
  <c r="P130" i="2"/>
  <c r="BI129" i="2"/>
  <c r="BH129" i="2"/>
  <c r="BG129" i="2"/>
  <c r="BE129" i="2"/>
  <c r="T129" i="2"/>
  <c r="R129" i="2"/>
  <c r="P129" i="2"/>
  <c r="BI128" i="2"/>
  <c r="BH128" i="2"/>
  <c r="BG128" i="2"/>
  <c r="BE128" i="2"/>
  <c r="T128" i="2"/>
  <c r="R128" i="2"/>
  <c r="P128" i="2"/>
  <c r="BI127" i="2"/>
  <c r="BH127" i="2"/>
  <c r="BG127" i="2"/>
  <c r="BE127" i="2"/>
  <c r="T127" i="2"/>
  <c r="R127" i="2"/>
  <c r="P127" i="2"/>
  <c r="F118" i="2"/>
  <c r="E116" i="2"/>
  <c r="F89" i="2"/>
  <c r="E87" i="2"/>
  <c r="J24" i="2"/>
  <c r="E24" i="2"/>
  <c r="J92" i="2" s="1"/>
  <c r="J23" i="2"/>
  <c r="J21" i="2"/>
  <c r="E21" i="2"/>
  <c r="J120" i="2"/>
  <c r="J20" i="2"/>
  <c r="J18" i="2"/>
  <c r="E18" i="2"/>
  <c r="F92" i="2" s="1"/>
  <c r="J17" i="2"/>
  <c r="J15" i="2"/>
  <c r="E15" i="2"/>
  <c r="F120" i="2" s="1"/>
  <c r="J14" i="2"/>
  <c r="J12" i="2"/>
  <c r="J118" i="2" s="1"/>
  <c r="E7" i="2"/>
  <c r="E114" i="2"/>
  <c r="L90" i="1"/>
  <c r="AM90" i="1"/>
  <c r="AM89" i="1"/>
  <c r="L89" i="1"/>
  <c r="AM87" i="1"/>
  <c r="L87" i="1"/>
  <c r="L85" i="1"/>
  <c r="L84" i="1"/>
  <c r="J210" i="2"/>
  <c r="J198" i="2"/>
  <c r="BK177" i="2"/>
  <c r="BK145" i="2"/>
  <c r="BK212" i="2"/>
  <c r="J197" i="2"/>
  <c r="BK174" i="2"/>
  <c r="BK153" i="2"/>
  <c r="J141" i="2"/>
  <c r="J180" i="2"/>
  <c r="BK137" i="2"/>
  <c r="BK220" i="2"/>
  <c r="BK215" i="2"/>
  <c r="BK194" i="2"/>
  <c r="J175" i="2"/>
  <c r="BK134" i="2"/>
  <c r="J181" i="2"/>
  <c r="BK161" i="2"/>
  <c r="BK209" i="2"/>
  <c r="BK189" i="2"/>
  <c r="J150" i="2"/>
  <c r="J187" i="2"/>
  <c r="J166" i="2"/>
  <c r="J139" i="2"/>
  <c r="J145" i="2"/>
  <c r="J147" i="3"/>
  <c r="BK131" i="3"/>
  <c r="J156" i="3"/>
  <c r="J136" i="3"/>
  <c r="BK146" i="3"/>
  <c r="BK148" i="3"/>
  <c r="J153" i="3"/>
  <c r="BK156" i="3"/>
  <c r="J164" i="3"/>
  <c r="J149" i="3"/>
  <c r="BK167" i="3"/>
  <c r="BK141" i="3"/>
  <c r="BK132" i="4"/>
  <c r="J125" i="4"/>
  <c r="BK203" i="2"/>
  <c r="J189" i="2"/>
  <c r="BK178" i="2"/>
  <c r="BK152" i="2"/>
  <c r="BK128" i="2"/>
  <c r="J207" i="2"/>
  <c r="J186" i="2"/>
  <c r="BK166" i="2"/>
  <c r="J147" i="2"/>
  <c r="J211" i="2"/>
  <c r="J192" i="2"/>
  <c r="J162" i="2"/>
  <c r="J127" i="2"/>
  <c r="J218" i="2"/>
  <c r="BK214" i="2"/>
  <c r="J191" i="2"/>
  <c r="BK149" i="2"/>
  <c r="J204" i="2"/>
  <c r="BK173" i="2"/>
  <c r="J144" i="2"/>
  <c r="J206" i="2"/>
  <c r="J200" i="2"/>
  <c r="BK182" i="2"/>
  <c r="J154" i="2"/>
  <c r="BK140" i="2"/>
  <c r="BK169" i="2"/>
  <c r="BK129" i="2"/>
  <c r="BK143" i="3"/>
  <c r="J171" i="3"/>
  <c r="BK155" i="3"/>
  <c r="BK154" i="3"/>
  <c r="J141" i="3"/>
  <c r="J146" i="3"/>
  <c r="BK132" i="3"/>
  <c r="J131" i="3"/>
  <c r="J158" i="3"/>
  <c r="J148" i="3"/>
  <c r="BK150" i="3"/>
  <c r="J128" i="3"/>
  <c r="BK124" i="4"/>
  <c r="BK208" i="2"/>
  <c r="J193" i="2"/>
  <c r="J183" i="2"/>
  <c r="BK170" i="2"/>
  <c r="J134" i="2"/>
  <c r="J209" i="2"/>
  <c r="BK190" i="2"/>
  <c r="BK168" i="2"/>
  <c r="BK154" i="2"/>
  <c r="BK143" i="2"/>
  <c r="J199" i="2"/>
  <c r="BK175" i="2"/>
  <c r="BK138" i="2"/>
  <c r="J221" i="2"/>
  <c r="BK216" i="2"/>
  <c r="J212" i="2"/>
  <c r="J201" i="2"/>
  <c r="J170" i="2"/>
  <c r="BK205" i="2"/>
  <c r="J179" i="2"/>
  <c r="J153" i="2"/>
  <c r="J130" i="2"/>
  <c r="J194" i="2"/>
  <c r="BK188" i="2"/>
  <c r="J172" i="2"/>
  <c r="J149" i="2"/>
  <c r="J161" i="2"/>
  <c r="J163" i="3"/>
  <c r="J133" i="3"/>
  <c r="J170" i="3"/>
  <c r="BK149" i="3"/>
  <c r="BK159" i="3"/>
  <c r="J145" i="3"/>
  <c r="J126" i="3"/>
  <c r="J169" i="3"/>
  <c r="J154" i="3"/>
  <c r="BK160" i="3"/>
  <c r="BK134" i="3"/>
  <c r="BK147" i="3"/>
  <c r="J129" i="3"/>
  <c r="BK127" i="4"/>
  <c r="BK131" i="4"/>
  <c r="BK200" i="2"/>
  <c r="J188" i="2"/>
  <c r="J182" i="2"/>
  <c r="BK160" i="2"/>
  <c r="J140" i="2"/>
  <c r="BK127" i="2"/>
  <c r="BK198" i="2"/>
  <c r="BK176" i="2"/>
  <c r="J156" i="2"/>
  <c r="J142" i="2"/>
  <c r="BK196" i="2"/>
  <c r="BK172" i="2"/>
  <c r="J135" i="2"/>
  <c r="BK217" i="2"/>
  <c r="J213" i="2"/>
  <c r="BK183" i="2"/>
  <c r="J159" i="2"/>
  <c r="AS94" i="1"/>
  <c r="J137" i="2"/>
  <c r="BK195" i="2"/>
  <c r="BK171" i="2"/>
  <c r="BK197" i="2"/>
  <c r="BK132" i="2"/>
  <c r="BK159" i="2"/>
  <c r="BK169" i="3"/>
  <c r="J138" i="3"/>
  <c r="BK163" i="3"/>
  <c r="J134" i="3"/>
  <c r="J135" i="3"/>
  <c r="J144" i="3"/>
  <c r="J150" i="3"/>
  <c r="BK153" i="3"/>
  <c r="J161" i="3"/>
  <c r="BK166" i="3"/>
  <c r="J131" i="4"/>
  <c r="BK199" i="2"/>
  <c r="BK184" i="2"/>
  <c r="J171" i="2"/>
  <c r="J138" i="2"/>
  <c r="J208" i="2"/>
  <c r="J185" i="2"/>
  <c r="J165" i="2"/>
  <c r="J152" i="2"/>
  <c r="BK204" i="2"/>
  <c r="J177" i="2"/>
  <c r="J148" i="2"/>
  <c r="J128" i="2"/>
  <c r="BK218" i="2"/>
  <c r="J215" i="2"/>
  <c r="J202" i="2"/>
  <c r="BK165" i="2"/>
  <c r="BK131" i="2"/>
  <c r="J190" i="2"/>
  <c r="J160" i="2"/>
  <c r="BK141" i="2"/>
  <c r="BK207" i="2"/>
  <c r="BK192" i="2"/>
  <c r="J169" i="2"/>
  <c r="BK148" i="2"/>
  <c r="J184" i="2"/>
  <c r="BK150" i="2"/>
  <c r="J167" i="2"/>
  <c r="BK171" i="3"/>
  <c r="J132" i="3"/>
  <c r="J159" i="3"/>
  <c r="J160" i="3"/>
  <c r="BK170" i="3"/>
  <c r="BK130" i="3"/>
  <c r="J143" i="3"/>
  <c r="J155" i="3"/>
  <c r="BK126" i="3"/>
  <c r="BK136" i="3"/>
  <c r="J130" i="4"/>
  <c r="BK125" i="4"/>
  <c r="J214" i="2"/>
  <c r="BK186" i="2"/>
  <c r="BK162" i="2"/>
  <c r="BK136" i="2"/>
  <c r="BK202" i="2"/>
  <c r="BK181" i="2"/>
  <c r="BK151" i="2"/>
  <c r="BK213" i="2"/>
  <c r="BK187" i="2"/>
  <c r="BK156" i="2"/>
  <c r="J129" i="2"/>
  <c r="J220" i="2"/>
  <c r="J216" i="2"/>
  <c r="BK206" i="2"/>
  <c r="BK180" i="2"/>
  <c r="J143" i="2"/>
  <c r="J196" i="2"/>
  <c r="J176" i="2"/>
  <c r="BK147" i="2"/>
  <c r="J205" i="2"/>
  <c r="J173" i="2"/>
  <c r="J203" i="2"/>
  <c r="BK185" i="2"/>
  <c r="J151" i="2"/>
  <c r="J131" i="2"/>
  <c r="J146" i="2"/>
  <c r="J165" i="3"/>
  <c r="BK135" i="3"/>
  <c r="J167" i="3"/>
  <c r="J142" i="3"/>
  <c r="J152" i="3"/>
  <c r="BK158" i="3"/>
  <c r="BK165" i="3"/>
  <c r="BK164" i="3"/>
  <c r="BK144" i="3"/>
  <c r="J151" i="3"/>
  <c r="BK162" i="3"/>
  <c r="BK133" i="3"/>
  <c r="J132" i="4"/>
  <c r="J127" i="4"/>
  <c r="BK142" i="2"/>
  <c r="BK211" i="2"/>
  <c r="J195" i="2"/>
  <c r="BK164" i="2"/>
  <c r="BK144" i="2"/>
  <c r="J178" i="2"/>
  <c r="J136" i="2"/>
  <c r="BK221" i="2"/>
  <c r="J217" i="2"/>
  <c r="BK210" i="2"/>
  <c r="BK179" i="2"/>
  <c r="J132" i="2"/>
  <c r="BK191" i="2"/>
  <c r="BK167" i="2"/>
  <c r="BK139" i="2"/>
  <c r="BK201" i="2"/>
  <c r="J174" i="2"/>
  <c r="J164" i="2"/>
  <c r="BK193" i="2"/>
  <c r="J168" i="2"/>
  <c r="BK146" i="2"/>
  <c r="BK130" i="2"/>
  <c r="BK135" i="2"/>
  <c r="BK145" i="3"/>
  <c r="BK129" i="3"/>
  <c r="J157" i="3"/>
  <c r="BK138" i="3"/>
  <c r="BK151" i="3"/>
  <c r="BK152" i="3"/>
  <c r="BK161" i="3"/>
  <c r="J162" i="3"/>
  <c r="J166" i="3"/>
  <c r="BK157" i="3"/>
  <c r="BK128" i="3"/>
  <c r="BK142" i="3"/>
  <c r="J130" i="3"/>
  <c r="BK130" i="4"/>
  <c r="J124" i="4"/>
  <c r="P126" i="2" l="1"/>
  <c r="P133" i="2"/>
  <c r="R158" i="2"/>
  <c r="R157" i="2" s="1"/>
  <c r="T219" i="2"/>
  <c r="R133" i="2"/>
  <c r="R125" i="2" s="1"/>
  <c r="BK158" i="2"/>
  <c r="BK157" i="2" s="1"/>
  <c r="J157" i="2" s="1"/>
  <c r="J101" i="2" s="1"/>
  <c r="J158" i="2"/>
  <c r="J102" i="2"/>
  <c r="T158" i="2"/>
  <c r="P219" i="2"/>
  <c r="R140" i="3"/>
  <c r="BK133" i="2"/>
  <c r="J133" i="2"/>
  <c r="J99" i="2"/>
  <c r="T133" i="2"/>
  <c r="P158" i="2"/>
  <c r="P157" i="2" s="1"/>
  <c r="BK219" i="2"/>
  <c r="J219" i="2"/>
  <c r="J104" i="2"/>
  <c r="P140" i="3"/>
  <c r="BK168" i="3"/>
  <c r="J168" i="3"/>
  <c r="J103" i="3"/>
  <c r="BK123" i="4"/>
  <c r="R126" i="2"/>
  <c r="P163" i="2"/>
  <c r="BK127" i="3"/>
  <c r="J127" i="3"/>
  <c r="J99" i="3"/>
  <c r="T127" i="3"/>
  <c r="T124" i="3" s="1"/>
  <c r="R168" i="3"/>
  <c r="BK163" i="2"/>
  <c r="J163" i="2" s="1"/>
  <c r="J103" i="2" s="1"/>
  <c r="R219" i="2"/>
  <c r="P127" i="3"/>
  <c r="P124" i="3" s="1"/>
  <c r="T140" i="3"/>
  <c r="R123" i="4"/>
  <c r="R122" i="4" s="1"/>
  <c r="P129" i="4"/>
  <c r="P128" i="4"/>
  <c r="T126" i="2"/>
  <c r="T125" i="2"/>
  <c r="T124" i="2" s="1"/>
  <c r="T163" i="2"/>
  <c r="T157" i="2"/>
  <c r="R127" i="3"/>
  <c r="R124" i="3"/>
  <c r="P168" i="3"/>
  <c r="T123" i="4"/>
  <c r="T122" i="4"/>
  <c r="BK129" i="4"/>
  <c r="J129" i="4"/>
  <c r="J101" i="4"/>
  <c r="R129" i="4"/>
  <c r="R128" i="4"/>
  <c r="BK126" i="2"/>
  <c r="BK125" i="2" s="1"/>
  <c r="J125" i="2" s="1"/>
  <c r="J97" i="2" s="1"/>
  <c r="R163" i="2"/>
  <c r="BK140" i="3"/>
  <c r="BK139" i="3" s="1"/>
  <c r="J139" i="3" s="1"/>
  <c r="J101" i="3" s="1"/>
  <c r="T168" i="3"/>
  <c r="P123" i="4"/>
  <c r="P122" i="4" s="1"/>
  <c r="P121" i="4" s="1"/>
  <c r="T129" i="4"/>
  <c r="T128" i="4"/>
  <c r="BK155" i="2"/>
  <c r="J155" i="2"/>
  <c r="J100" i="2"/>
  <c r="BK125" i="3"/>
  <c r="J125" i="3"/>
  <c r="J98" i="3" s="1"/>
  <c r="BK137" i="3"/>
  <c r="J137" i="3"/>
  <c r="J100" i="3"/>
  <c r="BK126" i="4"/>
  <c r="J126" i="4"/>
  <c r="J99" i="4" s="1"/>
  <c r="J92" i="4"/>
  <c r="BF124" i="4"/>
  <c r="J117" i="4"/>
  <c r="E85" i="4"/>
  <c r="F92" i="4"/>
  <c r="BF131" i="4"/>
  <c r="F91" i="4"/>
  <c r="J115" i="4"/>
  <c r="BF127" i="4"/>
  <c r="BF130" i="4"/>
  <c r="BF125" i="4"/>
  <c r="BF132" i="4"/>
  <c r="F92" i="3"/>
  <c r="J120" i="3"/>
  <c r="BF144" i="3"/>
  <c r="BF148" i="3"/>
  <c r="BF152" i="3"/>
  <c r="BF170" i="3"/>
  <c r="E113" i="3"/>
  <c r="BF131" i="3"/>
  <c r="BF142" i="3"/>
  <c r="BF143" i="3"/>
  <c r="BF146" i="3"/>
  <c r="BF167" i="3"/>
  <c r="J89" i="3"/>
  <c r="J119" i="3"/>
  <c r="BF128" i="3"/>
  <c r="BF133" i="3"/>
  <c r="BF138" i="3"/>
  <c r="BF149" i="3"/>
  <c r="BF150" i="3"/>
  <c r="BF159" i="3"/>
  <c r="F119" i="3"/>
  <c r="BF135" i="3"/>
  <c r="BF136" i="3"/>
  <c r="BF145" i="3"/>
  <c r="BF147" i="3"/>
  <c r="BF154" i="3"/>
  <c r="BF157" i="3"/>
  <c r="BF158" i="3"/>
  <c r="BF163" i="3"/>
  <c r="BF166" i="3"/>
  <c r="BF129" i="3"/>
  <c r="BF134" i="3"/>
  <c r="BF153" i="3"/>
  <c r="BF165" i="3"/>
  <c r="BF169" i="3"/>
  <c r="BF155" i="3"/>
  <c r="BF162" i="3"/>
  <c r="BF164" i="3"/>
  <c r="BF171" i="3"/>
  <c r="BF130" i="3"/>
  <c r="BF132" i="3"/>
  <c r="BF160" i="3"/>
  <c r="BF126" i="3"/>
  <c r="BF141" i="3"/>
  <c r="BF151" i="3"/>
  <c r="BF156" i="3"/>
  <c r="BF161" i="3"/>
  <c r="J89" i="2"/>
  <c r="BF131" i="2"/>
  <c r="BF136" i="2"/>
  <c r="BF139" i="2"/>
  <c r="BF149" i="2"/>
  <c r="BF150" i="2"/>
  <c r="BF152" i="2"/>
  <c r="F91" i="2"/>
  <c r="F121" i="2"/>
  <c r="BF127" i="2"/>
  <c r="BF128" i="2"/>
  <c r="BF135" i="2"/>
  <c r="BF159" i="2"/>
  <c r="BF162" i="2"/>
  <c r="BF178" i="2"/>
  <c r="BF180" i="2"/>
  <c r="BF189" i="2"/>
  <c r="BF191" i="2"/>
  <c r="BF192" i="2"/>
  <c r="BF193" i="2"/>
  <c r="BF196" i="2"/>
  <c r="BF167" i="2"/>
  <c r="BF175" i="2"/>
  <c r="BF176" i="2"/>
  <c r="BF179" i="2"/>
  <c r="BF181" i="2"/>
  <c r="BF182" i="2"/>
  <c r="BF185" i="2"/>
  <c r="BF199" i="2"/>
  <c r="E85" i="2"/>
  <c r="BF132" i="2"/>
  <c r="BF138" i="2"/>
  <c r="BF142" i="2"/>
  <c r="BF151" i="2"/>
  <c r="BF165" i="2"/>
  <c r="BF177" i="2"/>
  <c r="BF183" i="2"/>
  <c r="BF188" i="2"/>
  <c r="BF198" i="2"/>
  <c r="BF208" i="2"/>
  <c r="BF209" i="2"/>
  <c r="J121" i="2"/>
  <c r="BF146" i="2"/>
  <c r="BF153" i="2"/>
  <c r="BF173" i="2"/>
  <c r="BF184" i="2"/>
  <c r="BF186" i="2"/>
  <c r="BF187" i="2"/>
  <c r="BF195" i="2"/>
  <c r="BF203" i="2"/>
  <c r="BF207" i="2"/>
  <c r="BF213" i="2"/>
  <c r="BF214" i="2"/>
  <c r="BF215" i="2"/>
  <c r="BF216" i="2"/>
  <c r="BF217" i="2"/>
  <c r="BF218" i="2"/>
  <c r="BF220" i="2"/>
  <c r="BF221" i="2"/>
  <c r="J91" i="2"/>
  <c r="BF134" i="2"/>
  <c r="BF141" i="2"/>
  <c r="BF143" i="2"/>
  <c r="BF144" i="2"/>
  <c r="BF160" i="2"/>
  <c r="BF164" i="2"/>
  <c r="BF166" i="2"/>
  <c r="BF170" i="2"/>
  <c r="BF197" i="2"/>
  <c r="BF200" i="2"/>
  <c r="BF202" i="2"/>
  <c r="BF204" i="2"/>
  <c r="BF210" i="2"/>
  <c r="BF212" i="2"/>
  <c r="BF137" i="2"/>
  <c r="BF145" i="2"/>
  <c r="BF161" i="2"/>
  <c r="BF169" i="2"/>
  <c r="BF171" i="2"/>
  <c r="BF172" i="2"/>
  <c r="BF129" i="2"/>
  <c r="BF130" i="2"/>
  <c r="BF140" i="2"/>
  <c r="BF147" i="2"/>
  <c r="BF148" i="2"/>
  <c r="BF154" i="2"/>
  <c r="BF156" i="2"/>
  <c r="BF168" i="2"/>
  <c r="BF174" i="2"/>
  <c r="BF190" i="2"/>
  <c r="BF194" i="2"/>
  <c r="BF201" i="2"/>
  <c r="BF205" i="2"/>
  <c r="BF206" i="2"/>
  <c r="BF211" i="2"/>
  <c r="F33" i="3"/>
  <c r="AZ96" i="1" s="1"/>
  <c r="J33" i="3"/>
  <c r="AV96" i="1" s="1"/>
  <c r="F37" i="4"/>
  <c r="F35" i="4"/>
  <c r="F37" i="3"/>
  <c r="BD96" i="1" s="1"/>
  <c r="F35" i="3"/>
  <c r="BB96" i="1" s="1"/>
  <c r="F36" i="4"/>
  <c r="J33" i="2"/>
  <c r="AV95" i="1" s="1"/>
  <c r="F33" i="4"/>
  <c r="J33" i="4"/>
  <c r="F37" i="2"/>
  <c r="BD95" i="1" s="1"/>
  <c r="F35" i="2"/>
  <c r="BB95" i="1" s="1"/>
  <c r="F36" i="2"/>
  <c r="BC95" i="1" s="1"/>
  <c r="F33" i="2"/>
  <c r="AZ95" i="1" s="1"/>
  <c r="F36" i="3"/>
  <c r="BC96" i="1" s="1"/>
  <c r="J126" i="2" l="1"/>
  <c r="J98" i="2" s="1"/>
  <c r="J140" i="3"/>
  <c r="J102" i="3" s="1"/>
  <c r="T121" i="4"/>
  <c r="R121" i="4"/>
  <c r="BK122" i="4"/>
  <c r="J122" i="4"/>
  <c r="J97" i="4" s="1"/>
  <c r="P139" i="3"/>
  <c r="P123" i="3" s="1"/>
  <c r="AU96" i="1" s="1"/>
  <c r="R124" i="2"/>
  <c r="R139" i="3"/>
  <c r="R123" i="3" s="1"/>
  <c r="T139" i="3"/>
  <c r="T123" i="3"/>
  <c r="P125" i="2"/>
  <c r="P124" i="2"/>
  <c r="AU95" i="1" s="1"/>
  <c r="J123" i="4"/>
  <c r="J98" i="4" s="1"/>
  <c r="BK124" i="3"/>
  <c r="J124" i="3" s="1"/>
  <c r="J97" i="3" s="1"/>
  <c r="BK128" i="4"/>
  <c r="J128" i="4"/>
  <c r="J100" i="4" s="1"/>
  <c r="BK124" i="2"/>
  <c r="J124" i="2" s="1"/>
  <c r="J96" i="2" s="1"/>
  <c r="J34" i="2"/>
  <c r="AW95" i="1" s="1"/>
  <c r="AT95" i="1" s="1"/>
  <c r="J34" i="3"/>
  <c r="AW96" i="1" s="1"/>
  <c r="AT96" i="1" s="1"/>
  <c r="BB94" i="1"/>
  <c r="AX94" i="1" s="1"/>
  <c r="F34" i="4"/>
  <c r="BC94" i="1"/>
  <c r="AY94" i="1" s="1"/>
  <c r="J34" i="4"/>
  <c r="F34" i="2"/>
  <c r="BA95" i="1" s="1"/>
  <c r="F34" i="3"/>
  <c r="BA96" i="1" s="1"/>
  <c r="BD94" i="1"/>
  <c r="W33" i="1" s="1"/>
  <c r="AZ94" i="1"/>
  <c r="W29" i="1" s="1"/>
  <c r="BK123" i="3" l="1"/>
  <c r="J123" i="3"/>
  <c r="BK121" i="4"/>
  <c r="J121" i="4" s="1"/>
  <c r="J96" i="4" s="1"/>
  <c r="AU94" i="1"/>
  <c r="J30" i="3"/>
  <c r="AG96" i="1" s="1"/>
  <c r="J30" i="2"/>
  <c r="AG95" i="1" s="1"/>
  <c r="W31" i="1"/>
  <c r="AV94" i="1"/>
  <c r="AK29" i="1" s="1"/>
  <c r="BA94" i="1"/>
  <c r="W30" i="1" s="1"/>
  <c r="W32" i="1"/>
  <c r="J39" i="3" l="1"/>
  <c r="J96" i="3"/>
  <c r="J39" i="2"/>
  <c r="AN95" i="1"/>
  <c r="AN96" i="1"/>
  <c r="J30" i="4"/>
  <c r="AG94" i="1" s="1"/>
  <c r="AK26" i="1" s="1"/>
  <c r="AW94" i="1"/>
  <c r="AK30" i="1" s="1"/>
  <c r="AK35" i="1" l="1"/>
  <c r="J39" i="4"/>
  <c r="AT94" i="1"/>
  <c r="AN94" i="1" l="1"/>
</calcChain>
</file>

<file path=xl/sharedStrings.xml><?xml version="1.0" encoding="utf-8"?>
<sst xmlns="http://schemas.openxmlformats.org/spreadsheetml/2006/main" count="2527" uniqueCount="533">
  <si>
    <t>Export Komplet</t>
  </si>
  <si>
    <t/>
  </si>
  <si>
    <t>2.0</t>
  </si>
  <si>
    <t>False</t>
  </si>
  <si>
    <t>{3024693c-5260-45e5-9e9f-fea3f963ff7d}</t>
  </si>
  <si>
    <t>&gt;&gt;  skryté stĺpce  &lt;&lt;</t>
  </si>
  <si>
    <t>0,01</t>
  </si>
  <si>
    <t>23</t>
  </si>
  <si>
    <t>REKAPITULÁCIA STAVBY</t>
  </si>
  <si>
    <t>v ---  nižšie sa nachádzajú doplnkové a pomocné údaje k zostavám  --- v</t>
  </si>
  <si>
    <t>Návod na vyplnenie</t>
  </si>
  <si>
    <t>0,001</t>
  </si>
  <si>
    <t>Kód:</t>
  </si>
  <si>
    <t>24022301</t>
  </si>
  <si>
    <t>Meniť je možné iba bunky so žltým podfarbením!_x000D_
_x000D_
1) na prvom liste Rekapitulácie stavby vyplňte v zostave_x000D_
_x000D_
    a) Rekapitulácia stavby_x000D_
       - údaje o Zhotoviteľovi_x000D_
         (prenesú sa do ostatných zostáv aj v iných listoch)_x000D_
_x000D_
    b) Rekapitulácia objektov stavby_x000D_
       - potrebné Ostatné náklady_x000D_
_x000D_
2) na vybraných listoch vyplňte v zostave_x000D_
_x000D_
    a) Krycí list_x000D_
       - údaje o Zhotoviteľovi, pokiaľ sa líšia od údajov o Zhotoviteľovi na Rekapitulácii stavby_x000D_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</si>
  <si>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</si>
  <si>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>Obnova okien a dverí na budove Nových teoretických ústavov Lekárskej fakulty UK- 3. etapa</t>
  </si>
  <si>
    <t>JKSO:</t>
  </si>
  <si>
    <t>KS:</t>
  </si>
  <si>
    <t>Miesto:</t>
  </si>
  <si>
    <t>Sasinkova4, Bratislava</t>
  </si>
  <si>
    <t>Dátum:</t>
  </si>
  <si>
    <t>Objednávateľ:</t>
  </si>
  <si>
    <t>IČO:</t>
  </si>
  <si>
    <t>OPSM Lekárska Fakulta ÚK</t>
  </si>
  <si>
    <t>IČ DPH:</t>
  </si>
  <si>
    <t>Zhotoviteľ:</t>
  </si>
  <si>
    <t>Vyplň údaj</t>
  </si>
  <si>
    <t>Projektant:</t>
  </si>
  <si>
    <t>Ing. Eva Zradulová</t>
  </si>
  <si>
    <t>True</t>
  </si>
  <si>
    <t>Spracovateľ:</t>
  </si>
  <si>
    <t>Rosoft s.r.o.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</si>
  <si>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</si>
  <si>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</si>
  <si>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</si>
  <si>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</si>
  <si>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</si>
  <si>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</si>
  <si>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</si>
  <si>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</si>
  <si>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</si>
  <si>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</si>
  <si>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</si>
  <si>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</si>
  <si>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</si>
  <si>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</si>
  <si>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</si>
  <si>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</si>
  <si>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</si>
  <si>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</si>
  <si>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</si>
  <si>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</si>
  <si>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</si>
  <si>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</si>
  <si>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</si>
  <si>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</si>
  <si>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</si>
  <si>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</si>
  <si>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</si>
  <si>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</si>
  <si>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</si>
  <si>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</si>
  <si>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</si>
  <si>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</si>
  <si>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</si>
  <si>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</si>
  <si>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</si>
  <si>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</si>
  <si>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</si>
  <si>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</si>
  <si>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</si>
  <si>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</si>
  <si>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</si>
  <si>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</si>
  <si>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###NOIMPORT###</t>
  </si>
  <si>
    <t>IMPORT</t>
  </si>
  <si>
    <t>{00000000-0000-0000-0000-000000000000}</t>
  </si>
  <si>
    <t>/</t>
  </si>
  <si>
    <t>E.03.1.1</t>
  </si>
  <si>
    <t>STA</t>
  </si>
  <si>
    <t>1</t>
  </si>
  <si>
    <t>{0552416e-a9ba-4538-ad8c-a861672e086c}</t>
  </si>
  <si>
    <t>E.03.1.2</t>
  </si>
  <si>
    <t>{c2466c2c-9cb8-4aee-9e2b-154f9a3ebb35}</t>
  </si>
  <si>
    <t>{1ff10221-bdf4-414c-977b-1b58ff23e3c5}</t>
  </si>
  <si>
    <t>KRYCÍ LIST ROZPOČTU</t>
  </si>
  <si>
    <t>Objekt:</t>
  </si>
  <si>
    <t>E.03.1.1 - 1.1 Obnova oki...</t>
  </si>
  <si>
    <t xml:space="preserve"> </t>
  </si>
  <si>
    <t>REKAPITULÁCIA ROZPOČTU</t>
  </si>
  <si>
    <t>Kód dielu - Popis</t>
  </si>
  <si>
    <t>Cena celkom [EUR]</t>
  </si>
  <si>
    <t>Náklady z rozpočtu</t>
  </si>
  <si>
    <t>-1</t>
  </si>
  <si>
    <t>HSV - Práce a dodávky HSV</t>
  </si>
  <si>
    <t xml:space="preserve">    6 - Úpravy povrchov, podlahy, osadenie</t>
  </si>
  <si>
    <t xml:space="preserve">    9 - Ostatné konštrukcie a práce-búranie</t>
  </si>
  <si>
    <t xml:space="preserve">    99 - Presun hmôt HSV</t>
  </si>
  <si>
    <t>PSV - Práce a dodávky PSV</t>
  </si>
  <si>
    <t xml:space="preserve">    764 - Konštrukcie klampiarske</t>
  </si>
  <si>
    <t xml:space="preserve">    766 - Konštrukcie stolárske</t>
  </si>
  <si>
    <t xml:space="preserve">    784 - Maľby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</si>
  <si>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</si>
  <si>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</si>
  <si>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</si>
  <si>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</si>
  <si>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</si>
  <si>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</si>
  <si>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</si>
  <si>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</si>
  <si>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</si>
  <si>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</si>
  <si>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</si>
  <si>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</si>
  <si>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</si>
  <si>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</si>
  <si>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</si>
  <si>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6</t>
  </si>
  <si>
    <t>Úpravy povrchov, podlahy, osadenie</t>
  </si>
  <si>
    <t>K</t>
  </si>
  <si>
    <t>610991111.S</t>
  </si>
  <si>
    <t>Zakrývanie výplní okenných otvorov, predmetov a konštrukcií pred znečistením</t>
  </si>
  <si>
    <t>m2</t>
  </si>
  <si>
    <t>4</t>
  </si>
  <si>
    <t>2</t>
  </si>
  <si>
    <t>612401391.S</t>
  </si>
  <si>
    <t>Omietka jednotlivých malých plôch vnútorných stien akoukoľvek maltou nad 0, 25 do 1 m2</t>
  </si>
  <si>
    <t>ks</t>
  </si>
  <si>
    <t>3</t>
  </si>
  <si>
    <t>612403399.S</t>
  </si>
  <si>
    <t>Hrubá výplň rýh na stenách akoukoľvek maltou, akejkoľvek šírky ryhy</t>
  </si>
  <si>
    <t>612409991.S01</t>
  </si>
  <si>
    <t>Začistenie omietok (s dodaním jadrovej omietky) okolo okien, dverí, podláh, obkladov atď.</t>
  </si>
  <si>
    <t>m</t>
  </si>
  <si>
    <t>8</t>
  </si>
  <si>
    <t>5</t>
  </si>
  <si>
    <t>612409991.S02</t>
  </si>
  <si>
    <t>Začistenie omietok (s dodaním hmoty) po odstránení krycej dosky parapetu</t>
  </si>
  <si>
    <t>10</t>
  </si>
  <si>
    <t>612409991.S03</t>
  </si>
  <si>
    <t>Začistenie omietok (s dodaním jedrovej omietky)po odstránení exist. roliet</t>
  </si>
  <si>
    <t>12</t>
  </si>
  <si>
    <t>9</t>
  </si>
  <si>
    <t>Ostatné konštrukcie a práce-búranie</t>
  </si>
  <si>
    <t>7</t>
  </si>
  <si>
    <t>941955001.S</t>
  </si>
  <si>
    <t>Lešenie ľahké pracovné pomocné, s výškou lešeňovej podlahy do 1,20 m</t>
  </si>
  <si>
    <t>14</t>
  </si>
  <si>
    <t>941955002.S</t>
  </si>
  <si>
    <t>Lešenie ľahké pracovné pomocné s výškou lešeňovej podlahy nad 1,20 do 1,90 m</t>
  </si>
  <si>
    <t>16</t>
  </si>
  <si>
    <t>962081141.S</t>
  </si>
  <si>
    <t>Búranie muriva priečok zo sklenených tvárnic nad otvorom , hr. do 150 mm,  -0,08200t (D04)</t>
  </si>
  <si>
    <t>18</t>
  </si>
  <si>
    <t>968061112.S</t>
  </si>
  <si>
    <t>Vyvesenie dreveného okenného krídla do suti plochy do 1,5 m2, -0,01200t</t>
  </si>
  <si>
    <t>20</t>
  </si>
  <si>
    <t>11</t>
  </si>
  <si>
    <t>968061113.S</t>
  </si>
  <si>
    <t>Vyvesenie dreveného okenného krídla do suti plochy nad 1,5 m2, -0,01600t</t>
  </si>
  <si>
    <t>22</t>
  </si>
  <si>
    <t>968061125.S</t>
  </si>
  <si>
    <t>Vyvesenie dreveného dverného krídla do suti plochy do 2 m2, -0,02400t</t>
  </si>
  <si>
    <t>24</t>
  </si>
  <si>
    <t>13</t>
  </si>
  <si>
    <t>968061126.S</t>
  </si>
  <si>
    <t>Vyvesenie dreveného dverného krídla do suti plochy nad 2 m2, -0,02700t</t>
  </si>
  <si>
    <t>26</t>
  </si>
  <si>
    <t>968062244.S</t>
  </si>
  <si>
    <t>Vybúranie drevených rámov okien jednod. plochy do 1 m2,  -0,04100t</t>
  </si>
  <si>
    <t>28</t>
  </si>
  <si>
    <t>15</t>
  </si>
  <si>
    <t>968062245.S</t>
  </si>
  <si>
    <t>Vybúranie drevených rámov okien jednoduchých plochy do 2 m2,  -0,03100t</t>
  </si>
  <si>
    <t>30</t>
  </si>
  <si>
    <t>968062246.S</t>
  </si>
  <si>
    <t>Vybúranie drevených rámov okien, balkonových dverí, jednoduchých plochy do 4 m2,  -0,02700t</t>
  </si>
  <si>
    <t>32</t>
  </si>
  <si>
    <t>17</t>
  </si>
  <si>
    <t>968062247.S</t>
  </si>
  <si>
    <t>Vybúranie drevených rámov okien, balkonových dverí, jednoduchých plochy nad 4 m2,  -0,02300t</t>
  </si>
  <si>
    <t>34</t>
  </si>
  <si>
    <t>968062455.S</t>
  </si>
  <si>
    <t>Vybúranie drevených/kovových dverových zárubní plochy do 2 m2,  -0,08800t</t>
  </si>
  <si>
    <t>36</t>
  </si>
  <si>
    <t>19</t>
  </si>
  <si>
    <t>968062456.S</t>
  </si>
  <si>
    <t>Vybúranie drevených/kovových dverových zárubní plochy nad 2 m2,  -0,06700t</t>
  </si>
  <si>
    <t>38</t>
  </si>
  <si>
    <t>968062745.S</t>
  </si>
  <si>
    <t>Vybúranie drevených stien plných, zasklených alebo výkladných,  -0,02400t</t>
  </si>
  <si>
    <t>40</t>
  </si>
  <si>
    <t>21</t>
  </si>
  <si>
    <t>979011111.S</t>
  </si>
  <si>
    <t>Zvislá doprava sutiny a vybúraných hmôt za prvé podlažie nad alebo pod základným podlažím</t>
  </si>
  <si>
    <t>t</t>
  </si>
  <si>
    <t>42</t>
  </si>
  <si>
    <t>979011121.S</t>
  </si>
  <si>
    <t>Zvislá doprava sutiny a vybúraných hmôt za každé ďalšie podlažie-  uvažované spolu 8 podlaží !</t>
  </si>
  <si>
    <t>44</t>
  </si>
  <si>
    <t>979081111.S</t>
  </si>
  <si>
    <t>Odvoz sutiny a vybúraných hmôt na skládku do 1 km</t>
  </si>
  <si>
    <t>46</t>
  </si>
  <si>
    <t>979081121.S</t>
  </si>
  <si>
    <t>Odvoz sutiny a vybúraných hmôt na skládku za každý ďalší 1 km - uvažovaný odvoz do 12 km, dodávateľ nacení podľa svojich možností!</t>
  </si>
  <si>
    <t>48</t>
  </si>
  <si>
    <t>25</t>
  </si>
  <si>
    <t>979082111.S</t>
  </si>
  <si>
    <t>Vnútrostavenisková doprava sutiny a vybúraných hmôt do 10 m</t>
  </si>
  <si>
    <t>50</t>
  </si>
  <si>
    <t>979082121.S</t>
  </si>
  <si>
    <t>Vnútrostavenisková doprava sutiny a vybúraných hmôt za každých ďalších 5 m</t>
  </si>
  <si>
    <t>52</t>
  </si>
  <si>
    <t>27</t>
  </si>
  <si>
    <t>979089112.S</t>
  </si>
  <si>
    <t>Poplatok za skladovanie - drevo, sklo, plasty (17 02 ), ostatné</t>
  </si>
  <si>
    <t>54</t>
  </si>
  <si>
    <t>99</t>
  </si>
  <si>
    <t>Presun hmôt HSV</t>
  </si>
  <si>
    <t>999281112.S</t>
  </si>
  <si>
    <t>Presun hmôt pre opravy a údržbu objektov vrátane vonkajších plášťov výšky 25-36 m</t>
  </si>
  <si>
    <t>56</t>
  </si>
  <si>
    <t>PSV</t>
  </si>
  <si>
    <t>Práce a dodávky PSV</t>
  </si>
  <si>
    <t>764</t>
  </si>
  <si>
    <t>Konštrukcie klampiarske</t>
  </si>
  <si>
    <t>29</t>
  </si>
  <si>
    <t>764410250r</t>
  </si>
  <si>
    <t>M+D oplechovanie parapetov z pozinkovaného PZ plechu, vrátane rohov r.š. cca 330, vrátane potrebného príslušenstva viď PD</t>
  </si>
  <si>
    <t>58</t>
  </si>
  <si>
    <t>764410850.S</t>
  </si>
  <si>
    <t>Demontáž oplechovania parapetov rš od 100 do 330 mm,  -0,00135t</t>
  </si>
  <si>
    <t>60</t>
  </si>
  <si>
    <t>31</t>
  </si>
  <si>
    <t>764510210.S</t>
  </si>
  <si>
    <t>M+D oplechovanie prekrytie styku okna a kamenného parapetu z medeného Cu plechu, vrátane rohov r.š. 80 mm, vrátane potrebného príslušenstva viď PD</t>
  </si>
  <si>
    <t>62</t>
  </si>
  <si>
    <t>998764204.S</t>
  </si>
  <si>
    <t>Presun hmôt pre konštrukcie klampiarske v objektoch výšky nad 24 do 36 m</t>
  </si>
  <si>
    <t>%</t>
  </si>
  <si>
    <t>64</t>
  </si>
  <si>
    <t>766</t>
  </si>
  <si>
    <t>Konštrukcie stolárske</t>
  </si>
  <si>
    <t>33</t>
  </si>
  <si>
    <t>766621001r</t>
  </si>
  <si>
    <t>M+D komprimačných pások okien (v kontakte s kamenným/keramickým obkladom) po obvode</t>
  </si>
  <si>
    <t>66</t>
  </si>
  <si>
    <t>76662126.RF</t>
  </si>
  <si>
    <t>M+D reflexnej fólie pre okná O 03F1</t>
  </si>
  <si>
    <t>68</t>
  </si>
  <si>
    <t>35</t>
  </si>
  <si>
    <t>76662126.ZF</t>
  </si>
  <si>
    <t>M+D zatemnovcia fólie pre okná O 08F3</t>
  </si>
  <si>
    <t>70</t>
  </si>
  <si>
    <t>7666212603</t>
  </si>
  <si>
    <t>M+D drevenné okno 1450x2000 mm, dvojkrídlové, otváravo-sklopné+sklopné s izolačným trojsklom, číre, vrátane kovania, tesniacich pások a potrebného príslušenstva viď PD - O03</t>
  </si>
  <si>
    <t>72</t>
  </si>
  <si>
    <t>37</t>
  </si>
  <si>
    <t>7666212603F1</t>
  </si>
  <si>
    <t>M+D drevenné okno 1450x2000 mm, dvojkrídlové, otváravo-sklopné+sklopné s izolačným trojsklom číre,reflexná fólia, vrátane kovania, tesniacich pások a potrebného príslušenstva viď PD - O03F1</t>
  </si>
  <si>
    <t>74</t>
  </si>
  <si>
    <t>7666212603F2</t>
  </si>
  <si>
    <t>M+D drevenné okno 1450x2000 mm, dvojkrídlové, otváravo-sklopné+sklopné s izolačným trojsklom, matné zasklenie, vrátane kovania, tesniacich pások a potrebného príslušenstva viď PD - O03F2</t>
  </si>
  <si>
    <t>76</t>
  </si>
  <si>
    <t>39</t>
  </si>
  <si>
    <t>7666212604</t>
  </si>
  <si>
    <t>M+D drevenné okno 1200x2000 mm, dvojkrídlové, otváravo-sklopné+sklopné s izolačným trojsklom, matné zasklenie, vrátane kovania, tesniacich pások a potrebného príslušenstva viď PD - O04</t>
  </si>
  <si>
    <t>78</t>
  </si>
  <si>
    <t>7666212605</t>
  </si>
  <si>
    <t>M+D drevenné okno 1400x1800 mm, jednokrídlové,otváravo-sklopné s izolačným trojsklom, číre, vrátane kovania, tesniacich pások a potrebného príslušenstva viď PD - O05</t>
  </si>
  <si>
    <t>80</t>
  </si>
  <si>
    <t>41</t>
  </si>
  <si>
    <t>7666212606</t>
  </si>
  <si>
    <t>M+D drevenné okno 1400x1500 mm, jednokrídlové, otváravo-sklopné s izolačným trojsklom, číre, vrátane kovania, tesniacich pások a potrebného príslušenstva viď PD - O06</t>
  </si>
  <si>
    <t>82</t>
  </si>
  <si>
    <t>7666212606F2</t>
  </si>
  <si>
    <t>M+D drevenné okno 1400x1500 mm, jednokrídlové, otváravo-sklopné s izolačným trojsklom, matné zasklenie, vrátane kovania, tesniacich pások a potrebného príslušenstva viď PD - O06F2</t>
  </si>
  <si>
    <t>84</t>
  </si>
  <si>
    <t>43</t>
  </si>
  <si>
    <t>7666212607</t>
  </si>
  <si>
    <t>M+D drevenné okno 1200x1500 mm, jednokrídlové, otváravo-sklopné s izolačným trojsklom, číre, vrátane kovania, tesniacich pások a potrebného príslušenstva viď PD - O07</t>
  </si>
  <si>
    <t>86</t>
  </si>
  <si>
    <t>7666212608</t>
  </si>
  <si>
    <t>M+D drevenné okno 1450x1400 mm, jednokrídlové, otváravo-sklopné s izolačným trojsklom, číre, vrátane kovania, tesniacich pások a potrebného príslušenstva viď PD - O08</t>
  </si>
  <si>
    <t>88</t>
  </si>
  <si>
    <t>45</t>
  </si>
  <si>
    <t>7666212608F2</t>
  </si>
  <si>
    <t>M+D drevenné okno 1450x1400 mm, jednokrídlové, otváravo-sklopné s izolačným trojsklom, matné zasklenie, vrátane kovania, tesniacich pások a potrebného príslušenstva viď PD - O08F2</t>
  </si>
  <si>
    <t>90</t>
  </si>
  <si>
    <t>7666212608F3</t>
  </si>
  <si>
    <t>M+D drevenné okno 1450x1400 mm, jednokrídlové, otváravo-sklopné s izolačným trojsklom, číre, zatemnovacia fólia, vrátane kovania, tesniacich pások a potrebného príslušenstva viď PD - O08F3</t>
  </si>
  <si>
    <t>92</t>
  </si>
  <si>
    <t>47</t>
  </si>
  <si>
    <t>7666212609</t>
  </si>
  <si>
    <t>M+D drevenné okno 950x950 mm, jednokrídlové, otváravo-sklopné s izolačným trojsklom, číre, vrátane kovania, tesniacich pások a potrebného príslušenstva viď PD - O09</t>
  </si>
  <si>
    <t>94</t>
  </si>
  <si>
    <t>7666212610a</t>
  </si>
  <si>
    <t>M+D drevenné okno 1000x2000 mm, jednokrídlové, pevné s izolačným trojsklom, číre, vrátane kovania, tesniacich pások a potrebného príslušenstva viď PD - O10a</t>
  </si>
  <si>
    <t>96</t>
  </si>
  <si>
    <t>49</t>
  </si>
  <si>
    <t>7666212610b</t>
  </si>
  <si>
    <t>M+D drevenné okno 1000x2000 mm, jednokrídlové, otváravo-sklopné s izolačným trojsklom, číre, vrátane kovania, tesniacich pások a potrebného príslušenstva viď PD - O10b</t>
  </si>
  <si>
    <t>98</t>
  </si>
  <si>
    <t>7666212613</t>
  </si>
  <si>
    <t>M+D drevenné okno 2500x3000 mm, jednokrídlové, pevné s izolačným trojsklom, číre, vrátane kovania, tesniacich pások a potrebného príslušenstva viď PD - O13</t>
  </si>
  <si>
    <t>100</t>
  </si>
  <si>
    <t>51</t>
  </si>
  <si>
    <t>7666212615</t>
  </si>
  <si>
    <t>M+D drevenné okno 2100x1450 mm, trojkrídlové, otváravo-sklopné+2xpevné s izolačným trojsklom, číre, vrátane kovania, tesniacich pások a potrebného príslušenstva viď PD - O15</t>
  </si>
  <si>
    <t>102</t>
  </si>
  <si>
    <t>7666212616</t>
  </si>
  <si>
    <t>M+D drevenné okno 2250x2900 mm, štvorkrídlové, pevné s izolačným trojsklom, matné, vrátane kovania, tesniacich pások a potrebného príslušenstva viď PD - O16</t>
  </si>
  <si>
    <t>104</t>
  </si>
  <si>
    <t>53</t>
  </si>
  <si>
    <t>7666212617</t>
  </si>
  <si>
    <t>M+D drevenné okno 1600x550 mm, dvojkrídlové, sklopné s izolačným trojsklom, matné, vrátane kovania, tesniacich pások a potrebného príslušenstva viď PD - O17</t>
  </si>
  <si>
    <t>106</t>
  </si>
  <si>
    <t>7666212618</t>
  </si>
  <si>
    <t>M+D drevenné okno 950x500 mm, jednokrídlové, sklopné s izolačným trojsklom, matné, vrátane kovania, tesniacich pások a potrebného príslušenstva viď PD - O18</t>
  </si>
  <si>
    <t>108</t>
  </si>
  <si>
    <t>55</t>
  </si>
  <si>
    <t>7666212619</t>
  </si>
  <si>
    <t>M+D drevenné okno 3050x950 mm, trojkrídlové, sklopné s izolačným trojsklom, matné, vrátane kovania, tesniacich pások a potrebného príslušenstva viď PD - O19</t>
  </si>
  <si>
    <t>110</t>
  </si>
  <si>
    <t>7666212620</t>
  </si>
  <si>
    <t>M+D drevenné okno 1600x650 mm, jednokrídlové, sklopné s izolačným trojsklom, matné, vrátane kovania, tesniacich pások a potrebného príslušenstva viď PD - O20</t>
  </si>
  <si>
    <t>112</t>
  </si>
  <si>
    <t>57</t>
  </si>
  <si>
    <t>7666212621</t>
  </si>
  <si>
    <t>M+D drevenné okno 2250x2000 mm, štvorkrídlové, 2xotváravo-sklopné+2xotvaravé s izolačným trojsklom, matné, vrátane kovania, tesniacich pások a potrebného príslušenstva viď PD - O21</t>
  </si>
  <si>
    <t>114</t>
  </si>
  <si>
    <t>7666212622</t>
  </si>
  <si>
    <t>M+D drevenné okno 1400x1500 mm, dvojdielne, pevné+plné s výrezom pre ventilátor, s izolačným trojsklom, matné, vrátane kovania, tesniacich pások a potrebného príslušenstva viď PD - O22</t>
  </si>
  <si>
    <t>116</t>
  </si>
  <si>
    <t>59</t>
  </si>
  <si>
    <t>7666212623</t>
  </si>
  <si>
    <t>M+D drevenné okno 1450x1400 mm, jednodielne, plné s výrezom pre ventilátor, s tepelnoizolačnou doskou, vrátane kovania, tesniacich pások a potrebného príslušenstva viď PD - O23</t>
  </si>
  <si>
    <t>118</t>
  </si>
  <si>
    <t>7666212624</t>
  </si>
  <si>
    <t>M+D drevenné okno 9800x3000 mm, 14-krídlové, 7xsklopné+7xpevné s izolačným trojsklom, matné, vrátane kovania, tesniacich pások a potrebného príslušenstva viď PD - O24</t>
  </si>
  <si>
    <t>120</t>
  </si>
  <si>
    <t>61</t>
  </si>
  <si>
    <t>7666212625</t>
  </si>
  <si>
    <t>M+D drevenné okno 1400x1800 mm, dvojdielne, otváravé+plné s výrezom pre ventilátor, s izolačným trojsklom, matné, vrátane kovania, tesniacich pások a potrebného príslušenstva viď PD - O25</t>
  </si>
  <si>
    <t>122</t>
  </si>
  <si>
    <t>7666212802</t>
  </si>
  <si>
    <t>M+D vchodové drevenné dvere 1400x2480 mm, dvojkrídlové, otváravé plné s presvetlením, izolačným trojsklom, číre, vrátane západky, vložkového zámku, kovanie klučka-klučka a potrebného príslušenstva viď PD - D02</t>
  </si>
  <si>
    <t>124</t>
  </si>
  <si>
    <t>63</t>
  </si>
  <si>
    <t>7666212803</t>
  </si>
  <si>
    <t>M+D vchodové drevenné dvere 1400x2400 mm, dvojkrídlové, otváravé plné s presvetlením, izolačným trojsklom, číre, vrátane západky, vložkového zámku, kovanie klučka-klučka a potrebného príslušenstva viď PD - D03</t>
  </si>
  <si>
    <t>126</t>
  </si>
  <si>
    <t>7666212804</t>
  </si>
  <si>
    <t>M+D vchodové drevenné dvere 1400x2400 mm, dvojkrídlové, otváravé plné s nadsvetlíkom, vrátane západky, vložkového zámku, kovanie klučka-gula, samozatvárača a potrebného príslušenstva viď PD - D04</t>
  </si>
  <si>
    <t>128</t>
  </si>
  <si>
    <t>65</t>
  </si>
  <si>
    <t>7666212805</t>
  </si>
  <si>
    <t>M+D vchodové drevenné dvere 2400x2350 mm, dvojkrídlové+pevný pás, otváravé plné s presvetlením, izolačným trojsklom, číre, vrátane západky, vložkového zámku, kovanie klučka-guľa a potrebného príslušenstva viď PD - D05</t>
  </si>
  <si>
    <t>130</t>
  </si>
  <si>
    <t>7666212906</t>
  </si>
  <si>
    <t>M+D balkónová stena drevenná 2250x2900 mm, jednokrídlové dvere otváravé+nadsvetlík sklopný+pevné pásy, s izolačným trojsklom, číre, vrátane kovania - klučka, tesniacich pások a potrebného príslušenstva viď PD - D06</t>
  </si>
  <si>
    <t>132</t>
  </si>
  <si>
    <t>67</t>
  </si>
  <si>
    <t>7666212907</t>
  </si>
  <si>
    <t>M+D balkónová stena drevenná 2250x2450 mm, jednokrídlové dvere otváravé+nadsvetlík sklopný+pevné pásy, s izolačným trojsklom, číre, vrátane kovania - klučka, tesniacich pások, stieťka proti hmyzu 900x2000 mm a potrebného príslušenstva viď PD - D07</t>
  </si>
  <si>
    <t>134</t>
  </si>
  <si>
    <t>7666212908</t>
  </si>
  <si>
    <t>M+D balkónová stena drevenná 2250x2450 mm, jednokrídlové dvere otváravé+nadsvetlík VZT mriežka+pevné pásy, s izolačným trojsklom, číre, vrátane kovania - klučka, tesniacich pások a potrebného príslušenstva viď PD - D08</t>
  </si>
  <si>
    <t>136</t>
  </si>
  <si>
    <t>69</t>
  </si>
  <si>
    <t>7666212909</t>
  </si>
  <si>
    <t>M+D drevené dvojkrídlové presklené dvere 1700x2050 mm, otváravé, s izolačným trojsklom, číre, vrátane kovania klučka-klučka, zámok vložkový, tesniacich pások a potrebného príslušenstva viď PD - D09</t>
  </si>
  <si>
    <t>138</t>
  </si>
  <si>
    <t>7666212910</t>
  </si>
  <si>
    <t>M+D drevenné jednojkrídlové dvere 900x2050 mm, otváravé plné, číre, vrátane kovania klučka-guľa, zámok vložkový, tesniacich pások a potrebného príslušenstva viď PD- D10</t>
  </si>
  <si>
    <t>140</t>
  </si>
  <si>
    <t>71</t>
  </si>
  <si>
    <t>7666212912</t>
  </si>
  <si>
    <t>M+D balkónová stena drevenná 2950x2450 mm, dvojkrídlové dvere otváravé+pevné pásy, s izolačným trojsklom, číre, vrátane kovania - klučka, tesniacich pások a potrebného príslušenstva viď PD - D12</t>
  </si>
  <si>
    <t>142</t>
  </si>
  <si>
    <t>7666212913</t>
  </si>
  <si>
    <t>M+D balkónová stena drevenná 1400x2400 mm, dvojkrídlové dvere otváravé, s izolačným trojsklom, číre, vrátane kovania - klučka, tesniacich pások a potrebného príslušenstva viď PD - D13</t>
  </si>
  <si>
    <t>144</t>
  </si>
  <si>
    <t>73</t>
  </si>
  <si>
    <t>7666212914</t>
  </si>
  <si>
    <t>M+D balkónová stena drevenná 950x2400 mm, jednokrídlové dvere otváravé, s izolačným trojsklom, číre, vrátane kovania - klučka, tesniacich pások a potrebného príslušenstva viď PD - D14</t>
  </si>
  <si>
    <t>146</t>
  </si>
  <si>
    <t>7666212915</t>
  </si>
  <si>
    <t>M+D balkónová stena drevenná 2950x2600 mm, dvojkrídlové dvere otváravé+pevné pásy, s izolačným trojsklom, číre, vrátane kovania klučka-klučka, tesniacich pások a potrebného príslušenstva viď PD - D15</t>
  </si>
  <si>
    <t>148</t>
  </si>
  <si>
    <t>75</t>
  </si>
  <si>
    <t>7666213S01</t>
  </si>
  <si>
    <t>M+D sieťka proti hmyzu 1450x1400 mm na okná O08 a O23, vrátane potrebného príslušenstva viď. PD - S01</t>
  </si>
  <si>
    <t>150</t>
  </si>
  <si>
    <t>7666213S02</t>
  </si>
  <si>
    <t>M+D sieťka proti hmyzu 900x2000 mm na dvere D08, vrátane potrebného príslušenstva viď. PD - S02</t>
  </si>
  <si>
    <t>152</t>
  </si>
  <si>
    <t>77</t>
  </si>
  <si>
    <t>7666213S03</t>
  </si>
  <si>
    <t>M+D sieťka proti hmyzu 800x2000 mm na dvere D12, vrátane potrebného príslušenstva viď. PD - S03</t>
  </si>
  <si>
    <t>154</t>
  </si>
  <si>
    <t>7666213S04</t>
  </si>
  <si>
    <t>M+D sieťka proti hmyzu 1400x2400 mm na dvere D13, vrátane potrebného príslušenstva viď. PD - S04</t>
  </si>
  <si>
    <t>156</t>
  </si>
  <si>
    <t>79</t>
  </si>
  <si>
    <t>7666213SP101</t>
  </si>
  <si>
    <t>Demontáž na následné použitie predsadenej izolačnej stienky vr. kovových profilov pre osadenie</t>
  </si>
  <si>
    <t>158</t>
  </si>
  <si>
    <t>7666213SP102</t>
  </si>
  <si>
    <t>Montáž predsadenej izolačnej stienky do kovových profil vr tesnenia po obvode</t>
  </si>
  <si>
    <t>160</t>
  </si>
  <si>
    <t>81</t>
  </si>
  <si>
    <t>766681801.S01</t>
  </si>
  <si>
    <t>Demontáž vn. roliet vr.puzdra roliet</t>
  </si>
  <si>
    <t>162</t>
  </si>
  <si>
    <t>766694111.S</t>
  </si>
  <si>
    <t>Montáž parapetnej dosky drevotrieskovej šírky cca 300-350 mm, dĺžky do 1000 mm</t>
  </si>
  <si>
    <t>164</t>
  </si>
  <si>
    <t>83</t>
  </si>
  <si>
    <t>766694112.S</t>
  </si>
  <si>
    <t>Montáž parapetnej dosky drevotrieskovej šírky cca 300-350 mm, dĺžky 1000-1600 mm</t>
  </si>
  <si>
    <t>166</t>
  </si>
  <si>
    <t>766694113.S</t>
  </si>
  <si>
    <t>Montáž parapetnej dosky drevotrieskovej šírky cca 300-350 mm, dĺžky 1600-2600 mm</t>
  </si>
  <si>
    <t>168</t>
  </si>
  <si>
    <t>85</t>
  </si>
  <si>
    <t>766694114.S</t>
  </si>
  <si>
    <t>Montáž parapetnej dosky drevotrieskovej šírky cca 300-350 mm, dĺžky nad 2600 mm</t>
  </si>
  <si>
    <t>170</t>
  </si>
  <si>
    <t>M</t>
  </si>
  <si>
    <t>611550000400.S</t>
  </si>
  <si>
    <t>Parapetná doska vnútorná, šírka cca 300- 350 mm, z drevotriesky s fóliou, farba ako okno</t>
  </si>
  <si>
    <t>172</t>
  </si>
  <si>
    <t>87</t>
  </si>
  <si>
    <t>998766204.S</t>
  </si>
  <si>
    <t>Presun hmot pre konštrukcie stolárske v objektoch výšky nad 24 do 36 m</t>
  </si>
  <si>
    <t>174</t>
  </si>
  <si>
    <t>784</t>
  </si>
  <si>
    <t>Maľby</t>
  </si>
  <si>
    <t>784410100</t>
  </si>
  <si>
    <t>Penetrovanie jednonásobné jemnozrnných podkladov výšky do 3,80 m</t>
  </si>
  <si>
    <t>176</t>
  </si>
  <si>
    <t>89</t>
  </si>
  <si>
    <t>784452261</t>
  </si>
  <si>
    <t>Maľby z maliarskych zmesí (napr. Primalex, Farmal), ručne nanášané jednonásobné základné na podklad jemnozrnný</t>
  </si>
  <si>
    <t>178</t>
  </si>
  <si>
    <t>E.03.1.2 - 1.2 Obnova zám...</t>
  </si>
  <si>
    <t xml:space="preserve">    767 - Konštrukcie doplnkové kovové</t>
  </si>
  <si>
    <t xml:space="preserve">    783 - Nátery</t>
  </si>
  <si>
    <t>767</t>
  </si>
  <si>
    <t>Konštrukcie doplnkové kovové</t>
  </si>
  <si>
    <t>767330821r</t>
  </si>
  <si>
    <t>Demontáž pôvodneho prístrešku nad vstupom (Z27, Z28)</t>
  </si>
  <si>
    <t>7673400301</t>
  </si>
  <si>
    <t>M+D prístrešku nad vstupom (2,875*2+1,9) m x š. od steny 1,2 m, oc. profily a polykarbonát, vrátane kotvenia do steny viď PD Z27</t>
  </si>
  <si>
    <t>7673400302</t>
  </si>
  <si>
    <t>M+D prístrešku nad vstupom (2,225*2+1,9) m x š. od steny 2,0 m, oc. profily a polykarbonát, vrátane kotvenia do steny viď PD Z28</t>
  </si>
  <si>
    <t>767712811r</t>
  </si>
  <si>
    <t>Demontáž pôvodných mreží,  -0,01200t</t>
  </si>
  <si>
    <t>767995001</t>
  </si>
  <si>
    <t>M+D novej exterierovej oc. mreže 1600x550 mm, tyče a uholníky, pevné uchitenie, vrátane kotvenia do steny a povrchovej úpravy - Z01</t>
  </si>
  <si>
    <t>767995002</t>
  </si>
  <si>
    <t>M+D novej exterierovej oc. mreže 1600x650 mm, tyče a uholníky, pevné uchitenie, vrátane kotvenia do steny a povrchovej úpravy - Z02</t>
  </si>
  <si>
    <t>767995003</t>
  </si>
  <si>
    <t>M+D novej exterierovej oc. mreže 900x500 mm, tyče a uholníky, pevné uchitenie, vrátane kotvenia do steny a povrchovej úpravy - Z03</t>
  </si>
  <si>
    <t>767995004</t>
  </si>
  <si>
    <t>Demontáž a spätná montáž exterierovej oc. mreže 900x500 mm, tyče a uholníky, pevné uchytenie, vrátane kotvenia do steny a obnovenie povrchovej úpravy - Z04</t>
  </si>
  <si>
    <t>767995005</t>
  </si>
  <si>
    <t>Demontáž a spätná montáž exterierovej oc. mreže 950x950 mm, tyče a uholníky, pevné uchytenie, vrátane kotvenia do steny a obnovenie povrchovej úpravy - Z05</t>
  </si>
  <si>
    <t>767995007</t>
  </si>
  <si>
    <t>Demontáž a spätná montáž exterierovej oc. mreže 3050x950 mm, tyče a uholníky, pevné uchytenie, vrátane kotvenia do steny a obnovenie povrchovej úpravy - Z07</t>
  </si>
  <si>
    <t>767995008</t>
  </si>
  <si>
    <t>Demontáž a spätná montáž exterierovej oc. mreže 1450x2000 mm, tyče a uholníky, pevné uchytenie, vrátane kotvenia do steny a obnovenie povrchovej úpravy - Z08</t>
  </si>
  <si>
    <t>767995009</t>
  </si>
  <si>
    <t>Demontáž a spätná montáž exterierovej oc. mreže 1400x1500 mm, tyče a uholníky, pevné uchytenie, vrátane kotvenia do steny a obnovenie povrchovej úpravy - Z09</t>
  </si>
  <si>
    <t>767995010</t>
  </si>
  <si>
    <t>Demontáž a spätná montáž exterierovej oc. mreže 1200x1500 mm, tyče a uholníky, pevné uchytenie, vrátane kotvenia do steny a obnovenie povrchovej úpravy - Z10</t>
  </si>
  <si>
    <t>767995011</t>
  </si>
  <si>
    <t>M+D novej exterierovej oc. mreže 1400x1500 mm, tyče a uholníky, pevné uchitenie, vrátane kotvenia do steny a povrchovej úpravy - Z11</t>
  </si>
  <si>
    <t>767995012</t>
  </si>
  <si>
    <t>Demontáž a spätná montáž exterierovej oc. mreže 1450x1400 mm, tyče a uholníky, pevné uchytenie, vrátane kotvenia do steny a obnovenie povrchovej úpravy - Z12</t>
  </si>
  <si>
    <t>767995013</t>
  </si>
  <si>
    <t>Demontáž a spätná montáž exterierovej oc. mreže 2100x1450 mm, tyče a uholníky, pevné uchytenie, vrátane kotvenia do steny a obnovenie povrchovej úpravy - Z13</t>
  </si>
  <si>
    <t>767995014</t>
  </si>
  <si>
    <t>Demontáž a spätná montáž exterierovej oc. mreže 2250x2000 mm, tyče a uholníky, pevné uchytenie, vrátane kotvenia do steny a obnovenie povrchovej úpravy - Z14</t>
  </si>
  <si>
    <t>767995015</t>
  </si>
  <si>
    <t>Demontáž a spätná montáž interierovej oc. mreže 1450x2000 mm, tyče a uholníky, pevné uchytenie s možnosťou demotáže, vrátane kotvenia do steny a obnovenie povrchovej úpravy - Z15</t>
  </si>
  <si>
    <t>767995017</t>
  </si>
  <si>
    <t>Demontáž a spätná montáž interierovej oc. mreže 1400x1800 mm, tyče a uholníky, prerábka na otváravé- závesné pánty, uzamykatelné, vrátane kotvenia do steny a obnovenie povrchovej úpravy - Z17</t>
  </si>
  <si>
    <t>767995018</t>
  </si>
  <si>
    <t>Demontáž a spätná montáž exterierovej oc. mreže na dverách 1450x2400 mm, tyče a uholníky, otvaravé. obnoviť na mieste+ rám, vrátane kotvenia do steny a obnovenie povrchovej úpravy - Z18</t>
  </si>
  <si>
    <t>767995019</t>
  </si>
  <si>
    <t>Demontáž a spätná montáž exterierovej oc. mreže na dverách 1400x2480 mm, tyče a uholníky, otvaravé. obnoviť na mieste+ rám, vrátane kotvenia do steny a obnovenie povrchovej úpravy - Z19</t>
  </si>
  <si>
    <t>767995020</t>
  </si>
  <si>
    <t>Demontáž a spätná montáž exterierovej oc. mreže na dverách 900x2050 mm, tyče a uholníky, otvaravé. obnoviť na mieste+ rám, vrátane kotvenia do steny a obnovenie povrchovej úpravy - Z20</t>
  </si>
  <si>
    <t>767995021</t>
  </si>
  <si>
    <t>Demontáž a spätná montáž exterierovej oc. mreže na dverách 1400x2050 mm, tyče a uholníky, otvaravé. obnoviť na mieste+ rám, vrátane kotvenia do steny a obnovenie povrchovej úpravy - Z21</t>
  </si>
  <si>
    <t>767995022</t>
  </si>
  <si>
    <t>Demontáž a spätná montáž exterierovej oc. mreže na dverách 2400x2350 mm, tyče a uholníky, otvaravé. obnoviť na mieste+ rám, vrátane kotvenia do steny a obnovenie povrchovej úpravy - Z22</t>
  </si>
  <si>
    <t>767995023</t>
  </si>
  <si>
    <t>Demontáž a spätná montáž exterierovej oc. mreže na dverách 1700x2050 mm, tyče a uholníky, otvaravé. obnoviť na mieste+ rám, vrátane kotvenia do steny a obnovenie povrchovej úpravy - Z23</t>
  </si>
  <si>
    <t>767995026</t>
  </si>
  <si>
    <t>Demontáž a spätná montáž interierovej oc. mreže 2250x2900 mm, tyče a uholníky, pevné uchytenie s možnosťou demotáže, vrátane kotvenia do steny a obnovenie povrchovej úpravy - Z26</t>
  </si>
  <si>
    <t>998767204.S</t>
  </si>
  <si>
    <t>Presun hmôt pre kovové stavebné doplnkové konštrukcie v objektoch výšky nad 24 do 36 m</t>
  </si>
  <si>
    <t>783</t>
  </si>
  <si>
    <t>Nátery</t>
  </si>
  <si>
    <t>783201811</t>
  </si>
  <si>
    <t>Odstránenie starých nesúdržnych náterov, odmastenie z kovových stavebných doplnkových konštrukcií oškrabaním, vrátane prípravy proti znečisteniu okolia (Z24, Z25)</t>
  </si>
  <si>
    <t>783224900</t>
  </si>
  <si>
    <t>Oprava náterov kov.stav.doplnk.konštr. syntetické na vzduchu schnúce jednonásobné s 1x emailovaním - 70μm (Z24, Z25)</t>
  </si>
  <si>
    <t>783226100</t>
  </si>
  <si>
    <t>Nátery kov.stav.doplnk.konštr. syntetické na vzduchu schnúce základný - 35µm (Z24, Z25)</t>
  </si>
  <si>
    <t>E.03.1.3 - 1.3 Doplnenie ...</t>
  </si>
  <si>
    <t xml:space="preserve">    786 - Čalúnnické práce</t>
  </si>
  <si>
    <t>786</t>
  </si>
  <si>
    <t>Čalúnnické práce</t>
  </si>
  <si>
    <t>786641111.S01</t>
  </si>
  <si>
    <t>M+D rolety 1600x2200 s reflexným povlakom z exteriérovej strany, montované na konzoly do steny</t>
  </si>
  <si>
    <t>786641111.S02</t>
  </si>
  <si>
    <t>M+D rolety 1600x1600 s reflexným povlakom z exteriérovej strany, montované na konzoly do steny</t>
  </si>
  <si>
    <t>998786204.S</t>
  </si>
  <si>
    <t>Presun hmôt pre čalúnnické úpravy v objektoch výšky (hĺbky) nad 24 do 36 m</t>
  </si>
  <si>
    <t>1.1 Obnova okien a dverí</t>
  </si>
  <si>
    <t>1.2 Obnova zámočníckych výrobkov</t>
  </si>
  <si>
    <t>Poznámky:</t>
  </si>
  <si>
    <t xml:space="preserve">K správnemu naceneniu výkazu výmer je potrebné naštudovanie PD. Naceniť je potrebné jestvujúci výkaz výmer podľa pokynov tendrového zadávateľa, resp. navrhu zmluvy o dielo.		</t>
  </si>
  <si>
    <t xml:space="preserve">Výkaz výmer je neoddeliteľnou súčasťou celej PD. Materiál výrobkov je definovaný vo VV a zároveň sú položky jednoznačne určené a spárovateľné k výkresovej alebo textovej časti projektovej dokumentácie, ktorá dané materiály, v potrebných prípadoch ešte presnejšie podrobnejšie špecifikuje, upresňuje ci konkretizuje technicky, parametricky. 		</t>
  </si>
  <si>
    <t xml:space="preserve">Informácie o materiáloch výrobkov vo výkresovej časti alebo technických správach môžu byť aj výrazne rozsiahlejšie ako je možné uviesť technicky v texte názvu položky vo výkaze výmer, preto je potrebné naštudovanie projektovej dokumentácie a oceňovať výkaz výmer ako celok a neoddeliteňú súčasť projektovej dokumentácie.	</t>
  </si>
  <si>
    <t xml:space="preserve">Výmery položiek presunov hmot PSV vyjadrených mernými jednotkami v percentách % si uchádzač výpĺna sám podla metodiky rozpočtárskych programov napr. Cenkros, ODIS.	</t>
  </si>
  <si>
    <t xml:space="preserve">V prípade, že sa v projekte/rozpočte uvedie konkrétny výrobok, jedná sa len o referenciu a je možné ho nahradiť materiálmi a výrobkami s rovnocennými alebo lepšími technickými prarametrami, podľa pravidla pre ekvivalent, uvedeného v súťažných podkladov.	</t>
  </si>
  <si>
    <t xml:space="preserve">Dodávateľ môže pouziť VRN-y a zahrnie si do nich alebo do jednotkových cien aj napr. označenie staveniska, čistenie komunikacií, opatrenia pre stav. v zimnom období, poistenie, geodet. merania a dokumentáciu, skúšky, vzorky, dielenskú dokumentáciu(okrem oceĺ.haly a fasády - položky oddiel K, staveb. výťah, žeriav v súčinnosti a položkami pre zvislý presun hmôt vo všetkých výkazoch, vyčistenie všetkých dotknutých plôch od stavebného odpadu, aj ako príprava pre sadové úpravy a režijné náklady, vzniknuté odpady počas výstavby napr. obalové materiály. Ak zhotoviteľ neuvedie VRN-y a zahrnie si ich do jednotkových cien, tak nebude vylúčený zo súťaže. Súčasťou odovzdanej cenovej ponuky musia aj tieto náklady už byť zahrnuté.				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</si>
</sst>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41" x14ac:knownFonts="1">
    <font>
      <sz val="8"/>
      <name val="Arial CE"/>
      <family val="2"/>
    </font>
    <font>
      <sz val="10"/>
      <color rgb="FF969696"/>
      <name val="Arial CE"/>
      <family val="2"/>
      <charset val="238"/>
    </font>
    <font>
      <sz val="10"/>
      <name val="Arial CE"/>
      <family val="2"/>
      <charset val="238"/>
    </font>
    <font>
      <b/>
      <sz val="11"/>
      <name val="Arial CE"/>
      <family val="2"/>
      <charset val="238"/>
    </font>
    <font>
      <b/>
      <sz val="12"/>
      <name val="Arial CE"/>
      <family val="2"/>
      <charset val="238"/>
    </font>
    <font>
      <sz val="11"/>
      <name val="Arial CE"/>
      <family val="2"/>
      <charset val="238"/>
    </font>
    <font>
      <sz val="12"/>
      <color rgb="FF003366"/>
      <name val="Arial CE"/>
      <family val="2"/>
      <charset val="238"/>
    </font>
    <font>
      <sz val="10"/>
      <color rgb="FF003366"/>
      <name val="Arial CE"/>
      <family val="2"/>
      <charset val="238"/>
    </font>
    <font>
      <sz val="8"/>
      <color rgb="FF003366"/>
      <name val="Arial CE"/>
      <family val="2"/>
      <charset val="238"/>
    </font>
    <font>
      <sz val="8"/>
      <color rgb="FFFFFFFF"/>
      <name val="Arial CE"/>
      <family val="2"/>
      <charset val="238"/>
    </font>
    <font>
      <sz val="8"/>
      <color rgb="FF3366FF"/>
      <name val="Arial CE"/>
      <family val="2"/>
      <charset val="238"/>
    </font>
    <font>
      <b/>
      <sz val="14"/>
      <name val="Arial CE"/>
      <family val="2"/>
      <charset val="238"/>
    </font>
    <font>
      <b/>
      <sz val="12"/>
      <color rgb="FF969696"/>
      <name val="Arial CE"/>
      <family val="2"/>
      <charset val="238"/>
    </font>
    <font>
      <b/>
      <sz val="8"/>
      <color rgb="FF969696"/>
      <name val="Arial CE"/>
      <family val="2"/>
      <charset val="238"/>
    </font>
    <font>
      <b/>
      <sz val="10"/>
      <name val="Arial CE"/>
      <family val="2"/>
      <charset val="238"/>
    </font>
    <font>
      <sz val="10"/>
      <color rgb="FFFFFFFF"/>
      <name val="Arial CE"/>
      <family val="2"/>
      <charset val="238"/>
    </font>
    <font>
      <b/>
      <sz val="10"/>
      <color rgb="FFFFFFFF"/>
      <name val="Arial CE"/>
      <family val="2"/>
      <charset val="238"/>
    </font>
    <font>
      <b/>
      <sz val="10"/>
      <color rgb="FF969696"/>
      <name val="Arial CE"/>
      <family val="2"/>
      <charset val="238"/>
    </font>
    <font>
      <b/>
      <sz val="10"/>
      <color rgb="FF464646"/>
      <name val="Arial CE"/>
      <family val="2"/>
      <charset val="238"/>
    </font>
    <font>
      <sz val="12"/>
      <color rgb="FF969696"/>
      <name val="Arial CE"/>
      <family val="2"/>
      <charset val="238"/>
    </font>
    <font>
      <sz val="8"/>
      <color rgb="FF969696"/>
      <name val="Arial CE"/>
      <family val="2"/>
      <charset val="238"/>
    </font>
    <font>
      <sz val="9"/>
      <name val="Arial CE"/>
      <family val="2"/>
      <charset val="238"/>
    </font>
    <font>
      <sz val="9"/>
      <color rgb="FF969696"/>
      <name val="Arial CE"/>
      <family val="2"/>
      <charset val="238"/>
    </font>
    <font>
      <b/>
      <sz val="12"/>
      <color rgb="FF960000"/>
      <name val="Arial CE"/>
      <family val="2"/>
      <charset val="238"/>
    </font>
    <font>
      <sz val="12"/>
      <name val="Arial CE"/>
      <family val="2"/>
      <charset val="238"/>
    </font>
    <font>
      <sz val="18"/>
      <color theme="10"/>
      <name val="Wingdings 2"/>
      <family val="1"/>
      <charset val="2"/>
    </font>
    <font>
      <b/>
      <sz val="11"/>
      <color rgb="FF003366"/>
      <name val="Arial CE"/>
      <family val="2"/>
      <charset val="238"/>
    </font>
    <font>
      <sz val="11"/>
      <color rgb="FF003366"/>
      <name val="Arial CE"/>
      <family val="2"/>
      <charset val="238"/>
    </font>
    <font>
      <sz val="11"/>
      <color rgb="FF969696"/>
      <name val="Arial CE"/>
      <family val="2"/>
      <charset val="238"/>
    </font>
    <font>
      <sz val="10"/>
      <color rgb="FF3366FF"/>
      <name val="Arial CE"/>
      <family val="2"/>
      <charset val="238"/>
    </font>
    <font>
      <b/>
      <sz val="12"/>
      <color rgb="FF800000"/>
      <name val="Arial CE"/>
      <family val="2"/>
      <charset val="238"/>
    </font>
    <font>
      <sz val="8"/>
      <color rgb="FF960000"/>
      <name val="Arial CE"/>
      <family val="2"/>
      <charset val="238"/>
    </font>
    <font>
      <b/>
      <sz val="8"/>
      <name val="Arial CE"/>
      <family val="2"/>
      <charset val="238"/>
    </font>
    <font>
      <i/>
      <sz val="9"/>
      <color rgb="FF0000FF"/>
      <name val="Arial CE"/>
      <family val="2"/>
      <charset val="238"/>
    </font>
    <font>
      <i/>
      <sz val="8"/>
      <color rgb="FF0000FF"/>
      <name val="Arial CE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8"/>
      <name val="Arial CE"/>
      <family val="2"/>
      <charset val="238"/>
    </font>
    <font>
      <sz val="8"/>
      <name val="MS Sans Serif"/>
      <family val="2"/>
    </font>
    <font>
      <b/>
      <sz val="8"/>
      <name val="MS Sans Serif"/>
      <family val="2"/>
    </font>
    <font>
      <b/>
      <sz val="10"/>
      <name val="Arial"/>
      <family val="2"/>
      <charset val="238"/>
    </font>
    <font>
      <b/>
      <sz val="9"/>
      <name val="MS Sans Serif"/>
      <charset val="238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0" fontId="35" fillId="0" borderId="0" applyNumberFormat="0" applyFill="0" applyBorder="0" applyAlignment="0" applyProtection="0"/>
    <xf numFmtId="0" fontId="37" fillId="0" borderId="0" applyAlignment="0">
      <alignment vertical="top" wrapText="1"/>
      <protection locked="0"/>
    </xf>
  </cellStyleXfs>
  <cellXfs count="228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/>
    <xf numFmtId="0" fontId="9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3" xfId="0" applyBorder="1" applyAlignment="1">
      <alignment vertical="center"/>
    </xf>
    <xf numFmtId="0" fontId="14" fillId="0" borderId="5" xfId="0" applyFont="1" applyBorder="1" applyAlignment="1">
      <alignment horizontal="left"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0" fontId="15" fillId="0" borderId="3" xfId="0" applyFont="1" applyBorder="1" applyAlignment="1">
      <alignment vertical="center"/>
    </xf>
    <xf numFmtId="0" fontId="0" fillId="4" borderId="0" xfId="0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ill="1" applyBorder="1" applyAlignment="1">
      <alignment vertical="center"/>
    </xf>
    <xf numFmtId="0" fontId="4" fillId="4" borderId="7" xfId="0" applyFont="1" applyFill="1" applyBorder="1" applyAlignment="1">
      <alignment horizontal="center" vertical="center"/>
    </xf>
    <xf numFmtId="0" fontId="18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0" fillId="0" borderId="0" xfId="0" applyFont="1" applyAlignment="1">
      <alignment horizontal="left" vertical="center"/>
    </xf>
    <xf numFmtId="0" fontId="0" fillId="0" borderId="15" xfId="0" applyBorder="1" applyAlignment="1">
      <alignment vertical="center"/>
    </xf>
    <xf numFmtId="0" fontId="0" fillId="5" borderId="7" xfId="0" applyFill="1" applyBorder="1" applyAlignment="1">
      <alignment vertical="center"/>
    </xf>
    <xf numFmtId="0" fontId="21" fillId="5" borderId="0" xfId="0" applyFont="1" applyFill="1" applyAlignment="1">
      <alignment horizontal="center" vertical="center"/>
    </xf>
    <xf numFmtId="0" fontId="22" fillId="0" borderId="16" xfId="0" applyFont="1" applyBorder="1" applyAlignment="1">
      <alignment horizontal="center" vertical="center" wrapText="1"/>
    </xf>
    <xf numFmtId="0" fontId="22" fillId="0" borderId="17" xfId="0" applyFont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 wrapText="1"/>
    </xf>
    <xf numFmtId="0" fontId="0" fillId="0" borderId="11" xfId="0" applyBorder="1" applyAlignment="1">
      <alignment vertical="center"/>
    </xf>
    <xf numFmtId="0" fontId="4" fillId="0" borderId="3" xfId="0" applyFont="1" applyBorder="1" applyAlignment="1">
      <alignment vertical="center"/>
    </xf>
    <xf numFmtId="0" fontId="23" fillId="0" borderId="0" xfId="0" applyFont="1" applyAlignment="1">
      <alignment horizontal="left" vertical="center"/>
    </xf>
    <xf numFmtId="0" fontId="23" fillId="0" borderId="0" xfId="0" applyFont="1" applyAlignment="1">
      <alignment vertical="center"/>
    </xf>
    <xf numFmtId="4" fontId="23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9" fillId="0" borderId="14" xfId="0" applyNumberFormat="1" applyFont="1" applyBorder="1" applyAlignment="1">
      <alignment vertical="center"/>
    </xf>
    <xf numFmtId="4" fontId="19" fillId="0" borderId="0" xfId="0" applyNumberFormat="1" applyFont="1" applyAlignment="1">
      <alignment vertical="center"/>
    </xf>
    <xf numFmtId="166" fontId="19" fillId="0" borderId="0" xfId="0" applyNumberFormat="1" applyFont="1" applyAlignment="1">
      <alignment vertical="center"/>
    </xf>
    <xf numFmtId="4" fontId="19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5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6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8" fillId="0" borderId="14" xfId="0" applyNumberFormat="1" applyFont="1" applyBorder="1" applyAlignment="1">
      <alignment vertical="center"/>
    </xf>
    <xf numFmtId="4" fontId="28" fillId="0" borderId="0" xfId="0" applyNumberFormat="1" applyFont="1" applyAlignment="1">
      <alignment vertical="center"/>
    </xf>
    <xf numFmtId="166" fontId="28" fillId="0" borderId="0" xfId="0" applyNumberFormat="1" applyFont="1" applyAlignment="1">
      <alignment vertical="center"/>
    </xf>
    <xf numFmtId="4" fontId="28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0" fillId="0" borderId="3" xfId="0" applyBorder="1" applyAlignment="1">
      <alignment vertical="center" wrapText="1"/>
    </xf>
    <xf numFmtId="0" fontId="14" fillId="0" borderId="0" xfId="0" applyFont="1" applyAlignment="1">
      <alignment horizontal="left" vertical="center"/>
    </xf>
    <xf numFmtId="4" fontId="15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164" fontId="15" fillId="0" borderId="0" xfId="0" applyNumberFormat="1" applyFont="1" applyAlignment="1">
      <alignment horizontal="righ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5" borderId="0" xfId="0" applyFill="1" applyAlignment="1">
      <alignment vertical="center"/>
    </xf>
    <xf numFmtId="0" fontId="4" fillId="5" borderId="6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right" vertical="center"/>
    </xf>
    <xf numFmtId="0" fontId="4" fillId="5" borderId="7" xfId="0" applyFont="1" applyFill="1" applyBorder="1" applyAlignment="1">
      <alignment horizontal="center" vertical="center"/>
    </xf>
    <xf numFmtId="4" fontId="4" fillId="5" borderId="7" xfId="0" applyNumberFormat="1" applyFont="1" applyFill="1" applyBorder="1" applyAlignment="1">
      <alignment vertical="center"/>
    </xf>
    <xf numFmtId="0" fontId="0" fillId="5" borderId="8" xfId="0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21" fillId="5" borderId="0" xfId="0" applyFont="1" applyFill="1" applyAlignment="1">
      <alignment horizontal="left" vertical="center"/>
    </xf>
    <xf numFmtId="0" fontId="21" fillId="5" borderId="0" xfId="0" applyFont="1" applyFill="1" applyAlignment="1">
      <alignment horizontal="right" vertical="center"/>
    </xf>
    <xf numFmtId="0" fontId="30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3" xfId="0" applyBorder="1" applyAlignment="1">
      <alignment horizontal="center" vertical="center" wrapText="1"/>
    </xf>
    <xf numFmtId="0" fontId="21" fillId="5" borderId="16" xfId="0" applyFont="1" applyFill="1" applyBorder="1" applyAlignment="1">
      <alignment horizontal="center" vertical="center" wrapText="1"/>
    </xf>
    <xf numFmtId="0" fontId="21" fillId="5" borderId="17" xfId="0" applyFont="1" applyFill="1" applyBorder="1" applyAlignment="1">
      <alignment horizontal="center" vertical="center" wrapText="1"/>
    </xf>
    <xf numFmtId="0" fontId="21" fillId="5" borderId="18" xfId="0" applyFont="1" applyFill="1" applyBorder="1" applyAlignment="1">
      <alignment horizontal="center" vertical="center" wrapText="1"/>
    </xf>
    <xf numFmtId="0" fontId="21" fillId="5" borderId="0" xfId="0" applyFont="1" applyFill="1" applyAlignment="1">
      <alignment horizontal="center" vertical="center" wrapText="1"/>
    </xf>
    <xf numFmtId="4" fontId="23" fillId="0" borderId="0" xfId="0" applyNumberFormat="1" applyFont="1"/>
    <xf numFmtId="166" fontId="31" fillId="0" borderId="12" xfId="0" applyNumberFormat="1" applyFont="1" applyBorder="1"/>
    <xf numFmtId="166" fontId="31" fillId="0" borderId="13" xfId="0" applyNumberFormat="1" applyFont="1" applyBorder="1"/>
    <xf numFmtId="4" fontId="32" fillId="0" borderId="0" xfId="0" applyNumberFormat="1" applyFont="1" applyAlignment="1">
      <alignment vertical="center"/>
    </xf>
    <xf numFmtId="0" fontId="8" fillId="0" borderId="3" xfId="0" applyFont="1" applyBorder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Protection="1">
      <protection locked="0"/>
    </xf>
    <xf numFmtId="4" fontId="6" fillId="0" borderId="0" xfId="0" applyNumberFormat="1" applyFont="1"/>
    <xf numFmtId="0" fontId="8" fillId="0" borderId="14" xfId="0" applyFont="1" applyBorder="1"/>
    <xf numFmtId="166" fontId="8" fillId="0" borderId="0" xfId="0" applyNumberFormat="1" applyFont="1"/>
    <xf numFmtId="166" fontId="8" fillId="0" borderId="15" xfId="0" applyNumberFormat="1" applyFont="1" applyBorder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/>
    <xf numFmtId="0" fontId="0" fillId="0" borderId="3" xfId="0" applyBorder="1" applyAlignment="1" applyProtection="1">
      <alignment vertical="center"/>
      <protection locked="0"/>
    </xf>
    <xf numFmtId="0" fontId="21" fillId="0" borderId="22" xfId="0" applyFont="1" applyBorder="1" applyAlignment="1" applyProtection="1">
      <alignment horizontal="center" vertical="center"/>
      <protection locked="0"/>
    </xf>
    <xf numFmtId="49" fontId="21" fillId="0" borderId="22" xfId="0" applyNumberFormat="1" applyFont="1" applyBorder="1" applyAlignment="1" applyProtection="1">
      <alignment horizontal="left" vertical="center" wrapText="1"/>
      <protection locked="0"/>
    </xf>
    <xf numFmtId="0" fontId="21" fillId="0" borderId="22" xfId="0" applyFont="1" applyBorder="1" applyAlignment="1" applyProtection="1">
      <alignment horizontal="left" vertical="center" wrapText="1"/>
      <protection locked="0"/>
    </xf>
    <xf numFmtId="0" fontId="21" fillId="0" borderId="22" xfId="0" applyFont="1" applyBorder="1" applyAlignment="1" applyProtection="1">
      <alignment horizontal="center" vertical="center" wrapText="1"/>
      <protection locked="0"/>
    </xf>
    <xf numFmtId="167" fontId="21" fillId="0" borderId="22" xfId="0" applyNumberFormat="1" applyFont="1" applyBorder="1" applyAlignment="1" applyProtection="1">
      <alignment vertical="center"/>
      <protection locked="0"/>
    </xf>
    <xf numFmtId="4" fontId="21" fillId="3" borderId="22" xfId="0" applyNumberFormat="1" applyFont="1" applyFill="1" applyBorder="1" applyAlignment="1" applyProtection="1">
      <alignment vertical="center"/>
      <protection locked="0"/>
    </xf>
    <xf numFmtId="4" fontId="21" fillId="0" borderId="22" xfId="0" applyNumberFormat="1" applyFont="1" applyBorder="1" applyAlignment="1" applyProtection="1">
      <alignment vertical="center"/>
      <protection locked="0"/>
    </xf>
    <xf numFmtId="0" fontId="0" fillId="0" borderId="22" xfId="0" applyBorder="1" applyAlignment="1" applyProtection="1">
      <alignment vertical="center"/>
      <protection locked="0"/>
    </xf>
    <xf numFmtId="0" fontId="22" fillId="3" borderId="14" xfId="0" applyFont="1" applyFill="1" applyBorder="1" applyAlignment="1" applyProtection="1">
      <alignment horizontal="left" vertical="center"/>
      <protection locked="0"/>
    </xf>
    <xf numFmtId="0" fontId="22" fillId="0" borderId="0" xfId="0" applyFont="1" applyAlignment="1">
      <alignment horizontal="center" vertical="center"/>
    </xf>
    <xf numFmtId="166" fontId="22" fillId="0" borderId="0" xfId="0" applyNumberFormat="1" applyFont="1" applyAlignment="1">
      <alignment vertical="center"/>
    </xf>
    <xf numFmtId="166" fontId="22" fillId="0" borderId="15" xfId="0" applyNumberFormat="1" applyFont="1" applyBorder="1" applyAlignment="1">
      <alignment vertical="center"/>
    </xf>
    <xf numFmtId="0" fontId="21" fillId="0" borderId="0" xfId="0" applyFont="1" applyAlignment="1">
      <alignment horizontal="left" vertical="center"/>
    </xf>
    <xf numFmtId="4" fontId="0" fillId="0" borderId="0" xfId="0" applyNumberFormat="1" applyAlignment="1">
      <alignment vertical="center"/>
    </xf>
    <xf numFmtId="167" fontId="21" fillId="3" borderId="22" xfId="0" applyNumberFormat="1" applyFont="1" applyFill="1" applyBorder="1" applyAlignment="1" applyProtection="1">
      <alignment vertical="center"/>
      <protection locked="0"/>
    </xf>
    <xf numFmtId="0" fontId="33" fillId="0" borderId="22" xfId="0" applyFont="1" applyBorder="1" applyAlignment="1" applyProtection="1">
      <alignment horizontal="center" vertical="center"/>
      <protection locked="0"/>
    </xf>
    <xf numFmtId="49" fontId="33" fillId="0" borderId="22" xfId="0" applyNumberFormat="1" applyFont="1" applyBorder="1" applyAlignment="1" applyProtection="1">
      <alignment horizontal="left" vertical="center" wrapText="1"/>
      <protection locked="0"/>
    </xf>
    <xf numFmtId="0" fontId="33" fillId="0" borderId="22" xfId="0" applyFont="1" applyBorder="1" applyAlignment="1" applyProtection="1">
      <alignment horizontal="left" vertical="center" wrapText="1"/>
      <protection locked="0"/>
    </xf>
    <xf numFmtId="0" fontId="33" fillId="0" borderId="22" xfId="0" applyFont="1" applyBorder="1" applyAlignment="1" applyProtection="1">
      <alignment horizontal="center" vertical="center" wrapText="1"/>
      <protection locked="0"/>
    </xf>
    <xf numFmtId="167" fontId="33" fillId="0" borderId="22" xfId="0" applyNumberFormat="1" applyFont="1" applyBorder="1" applyAlignment="1" applyProtection="1">
      <alignment vertical="center"/>
      <protection locked="0"/>
    </xf>
    <xf numFmtId="4" fontId="33" fillId="3" borderId="22" xfId="0" applyNumberFormat="1" applyFont="1" applyFill="1" applyBorder="1" applyAlignment="1" applyProtection="1">
      <alignment vertical="center"/>
      <protection locked="0"/>
    </xf>
    <xf numFmtId="4" fontId="33" fillId="0" borderId="22" xfId="0" applyNumberFormat="1" applyFont="1" applyBorder="1" applyAlignment="1" applyProtection="1">
      <alignment vertical="center"/>
      <protection locked="0"/>
    </xf>
    <xf numFmtId="0" fontId="34" fillId="0" borderId="22" xfId="0" applyFont="1" applyBorder="1" applyAlignment="1" applyProtection="1">
      <alignment vertical="center"/>
      <protection locked="0"/>
    </xf>
    <xf numFmtId="0" fontId="34" fillId="0" borderId="3" xfId="0" applyFont="1" applyBorder="1" applyAlignment="1">
      <alignment vertical="center"/>
    </xf>
    <xf numFmtId="0" fontId="33" fillId="3" borderId="14" xfId="0" applyFont="1" applyFill="1" applyBorder="1" applyAlignment="1" applyProtection="1">
      <alignment horizontal="left" vertical="center"/>
      <protection locked="0"/>
    </xf>
    <xf numFmtId="0" fontId="33" fillId="0" borderId="0" xfId="0" applyFont="1" applyAlignment="1">
      <alignment horizontal="center" vertical="center"/>
    </xf>
    <xf numFmtId="0" fontId="22" fillId="3" borderId="19" xfId="0" applyFont="1" applyFill="1" applyBorder="1" applyAlignment="1" applyProtection="1">
      <alignment horizontal="left" vertical="center"/>
      <protection locked="0"/>
    </xf>
    <xf numFmtId="0" fontId="22" fillId="0" borderId="20" xfId="0" applyFont="1" applyBorder="1" applyAlignment="1">
      <alignment horizontal="center" vertical="center"/>
    </xf>
    <xf numFmtId="0" fontId="0" fillId="0" borderId="20" xfId="0" applyBorder="1" applyAlignment="1">
      <alignment vertical="center"/>
    </xf>
    <xf numFmtId="166" fontId="22" fillId="0" borderId="20" xfId="0" applyNumberFormat="1" applyFont="1" applyBorder="1" applyAlignment="1">
      <alignment vertical="center"/>
    </xf>
    <xf numFmtId="166" fontId="22" fillId="0" borderId="21" xfId="0" applyNumberFormat="1" applyFont="1" applyBorder="1" applyAlignment="1">
      <alignment vertical="center"/>
    </xf>
    <xf numFmtId="4" fontId="2" fillId="0" borderId="0" xfId="0" applyNumberFormat="1" applyFont="1" applyAlignment="1">
      <alignment vertical="center"/>
    </xf>
    <xf numFmtId="0" fontId="36" fillId="0" borderId="0" xfId="0" applyFont="1" applyAlignment="1">
      <alignment vertical="center"/>
    </xf>
    <xf numFmtId="164" fontId="2" fillId="0" borderId="0" xfId="0" applyNumberFormat="1" applyFont="1" applyAlignment="1">
      <alignment horizontal="right" vertical="center"/>
    </xf>
    <xf numFmtId="14" fontId="2" fillId="3" borderId="0" xfId="0" applyNumberFormat="1" applyFont="1" applyFill="1" applyAlignment="1" applyProtection="1">
      <alignment horizontal="left" vertical="center"/>
      <protection locked="0"/>
    </xf>
    <xf numFmtId="0" fontId="38" fillId="0" borderId="3" xfId="2" applyFont="1" applyBorder="1" applyAlignment="1">
      <alignment horizontal="left" vertical="top"/>
      <protection locked="0"/>
    </xf>
    <xf numFmtId="0" fontId="0" fillId="0" borderId="0" xfId="0" applyBorder="1" applyAlignment="1">
      <alignment vertical="center"/>
    </xf>
    <xf numFmtId="0" fontId="38" fillId="0" borderId="0" xfId="2" applyFont="1" applyBorder="1" applyAlignment="1">
      <alignment horizontal="left" vertical="top" wrapText="1"/>
      <protection locked="0"/>
    </xf>
    <xf numFmtId="0" fontId="38" fillId="0" borderId="0" xfId="2" applyFont="1" applyBorder="1" applyAlignment="1">
      <alignment horizontal="right" vertical="top"/>
      <protection locked="0"/>
    </xf>
    <xf numFmtId="0" fontId="0" fillId="0" borderId="0" xfId="0" applyBorder="1"/>
    <xf numFmtId="0" fontId="0" fillId="0" borderId="23" xfId="0" applyBorder="1"/>
    <xf numFmtId="0" fontId="0" fillId="0" borderId="10" xfId="0" applyBorder="1"/>
    <xf numFmtId="0" fontId="0" fillId="0" borderId="24" xfId="0" applyBorder="1"/>
    <xf numFmtId="4" fontId="14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164" fontId="2" fillId="0" borderId="0" xfId="0" applyNumberFormat="1" applyFont="1" applyAlignment="1">
      <alignment horizontal="left" vertical="center"/>
    </xf>
    <xf numFmtId="4" fontId="17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0" fontId="13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top" wrapText="1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" fontId="14" fillId="0" borderId="5" xfId="0" applyNumberFormat="1" applyFont="1" applyBorder="1" applyAlignment="1">
      <alignment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4" fontId="16" fillId="0" borderId="0" xfId="0" applyNumberFormat="1" applyFont="1" applyAlignment="1">
      <alignment vertical="center"/>
    </xf>
    <xf numFmtId="0" fontId="15" fillId="0" borderId="0" xfId="0" applyFont="1" applyAlignment="1">
      <alignment vertical="center"/>
    </xf>
    <xf numFmtId="164" fontId="15" fillId="0" borderId="0" xfId="0" applyNumberFormat="1" applyFont="1" applyAlignment="1">
      <alignment horizontal="left" vertical="center"/>
    </xf>
    <xf numFmtId="0" fontId="21" fillId="5" borderId="6" xfId="0" applyFont="1" applyFill="1" applyBorder="1" applyAlignment="1">
      <alignment horizontal="center" vertical="center"/>
    </xf>
    <xf numFmtId="0" fontId="21" fillId="5" borderId="7" xfId="0" applyFont="1" applyFill="1" applyBorder="1" applyAlignment="1">
      <alignment horizontal="left" vertical="center"/>
    </xf>
    <xf numFmtId="0" fontId="21" fillId="5" borderId="7" xfId="0" applyFont="1" applyFill="1" applyBorder="1" applyAlignment="1">
      <alignment horizontal="center" vertical="center"/>
    </xf>
    <xf numFmtId="0" fontId="21" fillId="5" borderId="7" xfId="0" applyFont="1" applyFill="1" applyBorder="1" applyAlignment="1">
      <alignment horizontal="right" vertical="center"/>
    </xf>
    <xf numFmtId="0" fontId="21" fillId="5" borderId="8" xfId="0" applyFont="1" applyFill="1" applyBorder="1" applyAlignment="1">
      <alignment horizontal="left" vertical="center"/>
    </xf>
    <xf numFmtId="4" fontId="27" fillId="0" borderId="0" xfId="0" applyNumberFormat="1" applyFont="1" applyAlignment="1">
      <alignment vertical="center"/>
    </xf>
    <xf numFmtId="0" fontId="27" fillId="0" borderId="0" xfId="0" applyFont="1" applyAlignment="1">
      <alignment vertical="center"/>
    </xf>
    <xf numFmtId="0" fontId="26" fillId="0" borderId="0" xfId="0" applyFont="1" applyAlignment="1">
      <alignment horizontal="left" vertical="center" wrapText="1"/>
    </xf>
    <xf numFmtId="4" fontId="23" fillId="0" borderId="0" xfId="0" applyNumberFormat="1" applyFont="1" applyAlignment="1">
      <alignment horizontal="right" vertical="center"/>
    </xf>
    <xf numFmtId="4" fontId="23" fillId="0" borderId="0" xfId="0" applyNumberFormat="1" applyFont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19" fillId="0" borderId="11" xfId="0" applyFont="1" applyBorder="1" applyAlignment="1">
      <alignment horizontal="center" vertical="center"/>
    </xf>
    <xf numFmtId="0" fontId="19" fillId="0" borderId="12" xfId="0" applyFont="1" applyBorder="1" applyAlignment="1">
      <alignment horizontal="left" vertical="center"/>
    </xf>
    <xf numFmtId="0" fontId="20" fillId="0" borderId="14" xfId="0" applyFont="1" applyBorder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4" fillId="4" borderId="7" xfId="0" applyFont="1" applyFill="1" applyBorder="1" applyAlignment="1">
      <alignment horizontal="left" vertical="center"/>
    </xf>
    <xf numFmtId="0" fontId="0" fillId="4" borderId="7" xfId="0" applyFill="1" applyBorder="1" applyAlignment="1">
      <alignment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ill="1" applyBorder="1" applyAlignment="1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0" fontId="40" fillId="0" borderId="9" xfId="0" applyFont="1" applyBorder="1" applyAlignment="1">
      <alignment horizontal="left" vertical="top" wrapText="1"/>
    </xf>
    <xf numFmtId="0" fontId="40" fillId="0" borderId="10" xfId="0" applyFont="1" applyBorder="1" applyAlignment="1">
      <alignment horizontal="left" vertical="top" wrapText="1"/>
    </xf>
    <xf numFmtId="0" fontId="38" fillId="0" borderId="3" xfId="2" applyFont="1" applyBorder="1" applyAlignment="1">
      <alignment horizontal="left" vertical="top" wrapText="1"/>
      <protection locked="0"/>
    </xf>
    <xf numFmtId="0" fontId="39" fillId="0" borderId="0" xfId="0" applyFont="1" applyBorder="1"/>
    <xf numFmtId="0" fontId="38" fillId="0" borderId="0" xfId="2" applyFont="1" applyBorder="1" applyAlignment="1">
      <alignment horizontal="left" vertical="top" wrapText="1"/>
      <protection locked="0"/>
    </xf>
  </cellXfs>
  <cellStyles count="3">
    <cellStyle name="Hypertextové prepojenie" xfId="1" builtinId="8"/>
    <cellStyle name="Normálna" xfId="0" builtinId="0" customBuiltin="1"/>
    <cellStyle name="normálne_SO-01 Rodinný dom a občianska vybavenosť - zmena Zadanie s výkazom výmer" xfId="2" xr:uid="{40119CDF-1B80-448F-A9BB-B898B340DBD8}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98"/>
  <sheetViews>
    <sheetView showGridLines="0" topLeftCell="A76" workbookViewId="0">
      <selection activeCell="S103" sqref="S103"/>
    </sheetView>
  </sheetViews>
  <sheetFormatPr defaultRowHeight="10.199999999999999" x14ac:dyDescent="0.2"/>
  <cols>
    <col min="1" max="1" width="8.28515625" customWidth="1"/>
    <col min="2" max="2" width="1.7109375" customWidth="1"/>
    <col min="3" max="3" width="4.140625" customWidth="1"/>
    <col min="4" max="33" width="2.7109375" customWidth="1"/>
    <col min="34" max="34" width="3.28515625" customWidth="1"/>
    <col min="35" max="35" width="31.7109375" customWidth="1"/>
    <col min="36" max="37" width="2.42578125" customWidth="1"/>
    <col min="38" max="38" width="8.28515625" customWidth="1"/>
    <col min="39" max="39" width="3.28515625" customWidth="1"/>
    <col min="40" max="40" width="13.28515625" customWidth="1"/>
    <col min="41" max="41" width="7.42578125" customWidth="1"/>
    <col min="42" max="42" width="4.140625" customWidth="1"/>
    <col min="43" max="43" width="15.7109375" hidden="1" customWidth="1"/>
    <col min="44" max="44" width="13.7109375" customWidth="1"/>
    <col min="45" max="47" width="25.85546875" hidden="1" customWidth="1"/>
    <col min="48" max="49" width="21.7109375" hidden="1" customWidth="1"/>
    <col min="50" max="51" width="25" hidden="1" customWidth="1"/>
    <col min="52" max="52" width="21.7109375" hidden="1" customWidth="1"/>
    <col min="53" max="53" width="19.140625" hidden="1" customWidth="1"/>
    <col min="54" max="54" width="25" hidden="1" customWidth="1"/>
    <col min="55" max="55" width="21.7109375" hidden="1" customWidth="1"/>
    <col min="56" max="56" width="19.140625" hidden="1" customWidth="1"/>
    <col min="57" max="57" width="66.42578125" customWidth="1"/>
    <col min="71" max="91" width="9.28515625" hidden="1"/>
  </cols>
  <sheetData>
    <row r="1" spans="1:74" x14ac:dyDescent="0.2">
      <c r="A1" s="12" t="s">
        <v>0</v>
      </c>
      <c r="AZ1" s="12" t="s">
        <v>1</v>
      </c>
      <c r="BA1" s="12" t="s">
        <v>2</v>
      </c>
      <c r="BB1" s="12" t="s">
        <v>1</v>
      </c>
      <c r="BT1" s="12" t="s">
        <v>3</v>
      </c>
      <c r="BU1" s="12" t="s">
        <v>3</v>
      </c>
      <c r="BV1" s="12" t="s">
        <v>4</v>
      </c>
    </row>
    <row r="2" spans="1:74" ht="36.9" customHeight="1" x14ac:dyDescent="0.2">
      <c r="AR2" s="206" t="s">
        <v>5</v>
      </c>
      <c r="AS2" s="185"/>
      <c r="AT2" s="185"/>
      <c r="AU2" s="185"/>
      <c r="AV2" s="185"/>
      <c r="AW2" s="185"/>
      <c r="AX2" s="185"/>
      <c r="AY2" s="185"/>
      <c r="AZ2" s="185"/>
      <c r="BA2" s="185"/>
      <c r="BB2" s="185"/>
      <c r="BC2" s="185"/>
      <c r="BD2" s="185"/>
      <c r="BE2" s="185"/>
      <c r="BS2" s="13" t="s">
        <v>6</v>
      </c>
      <c r="BT2" s="13" t="s">
        <v>7</v>
      </c>
    </row>
    <row r="3" spans="1:74" ht="6.9" customHeight="1" x14ac:dyDescent="0.2">
      <c r="B3" s="14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6"/>
      <c r="BS3" s="13" t="s">
        <v>6</v>
      </c>
      <c r="BT3" s="13" t="s">
        <v>7</v>
      </c>
    </row>
    <row r="4" spans="1:74" ht="24.9" customHeight="1" x14ac:dyDescent="0.2">
      <c r="B4" s="16"/>
      <c r="D4" s="17" t="s">
        <v>8</v>
      </c>
      <c r="AR4" s="16"/>
      <c r="AS4" s="18" t="s">
        <v>9</v>
      </c>
      <c r="BE4" s="19" t="s">
        <v>10</v>
      </c>
      <c r="BS4" s="13" t="s">
        <v>11</v>
      </c>
    </row>
    <row r="5" spans="1:74" ht="12" customHeight="1" x14ac:dyDescent="0.2">
      <c r="B5" s="16"/>
      <c r="D5" s="20" t="s">
        <v>12</v>
      </c>
      <c r="K5" s="184" t="s">
        <v>13</v>
      </c>
      <c r="L5" s="185"/>
      <c r="M5" s="185"/>
      <c r="N5" s="185"/>
      <c r="O5" s="185"/>
      <c r="P5" s="185"/>
      <c r="Q5" s="185"/>
      <c r="R5" s="185"/>
      <c r="S5" s="185"/>
      <c r="T5" s="185"/>
      <c r="U5" s="185"/>
      <c r="V5" s="185"/>
      <c r="W5" s="185"/>
      <c r="X5" s="185"/>
      <c r="Y5" s="185"/>
      <c r="Z5" s="185"/>
      <c r="AA5" s="185"/>
      <c r="AB5" s="185"/>
      <c r="AC5" s="185"/>
      <c r="AD5" s="185"/>
      <c r="AE5" s="185"/>
      <c r="AF5" s="185"/>
      <c r="AG5" s="185"/>
      <c r="AH5" s="185"/>
      <c r="AI5" s="185"/>
      <c r="AJ5" s="185"/>
      <c r="AR5" s="16"/>
      <c r="BE5" s="181" t="s">
        <v>14</v>
      </c>
      <c r="BS5" s="13" t="s">
        <v>6</v>
      </c>
    </row>
    <row r="6" spans="1:74" ht="36.9" customHeight="1" x14ac:dyDescent="0.2">
      <c r="B6" s="16"/>
      <c r="D6" s="22" t="s">
        <v>15</v>
      </c>
      <c r="K6" s="186" t="s">
        <v>16</v>
      </c>
      <c r="L6" s="185"/>
      <c r="M6" s="185"/>
      <c r="N6" s="185"/>
      <c r="O6" s="185"/>
      <c r="P6" s="185"/>
      <c r="Q6" s="185"/>
      <c r="R6" s="185"/>
      <c r="S6" s="185"/>
      <c r="T6" s="185"/>
      <c r="U6" s="185"/>
      <c r="V6" s="185"/>
      <c r="W6" s="185"/>
      <c r="X6" s="185"/>
      <c r="Y6" s="185"/>
      <c r="Z6" s="185"/>
      <c r="AA6" s="185"/>
      <c r="AB6" s="185"/>
      <c r="AC6" s="185"/>
      <c r="AD6" s="185"/>
      <c r="AE6" s="185"/>
      <c r="AF6" s="185"/>
      <c r="AG6" s="185"/>
      <c r="AH6" s="185"/>
      <c r="AI6" s="185"/>
      <c r="AJ6" s="185"/>
      <c r="AR6" s="16"/>
      <c r="BE6" s="182"/>
      <c r="BS6" s="13" t="s">
        <v>6</v>
      </c>
    </row>
    <row r="7" spans="1:74" ht="12" customHeight="1" x14ac:dyDescent="0.2">
      <c r="B7" s="16"/>
      <c r="D7" s="23" t="s">
        <v>17</v>
      </c>
      <c r="K7" s="21" t="s">
        <v>1</v>
      </c>
      <c r="AK7" s="23" t="s">
        <v>18</v>
      </c>
      <c r="AN7" s="21" t="s">
        <v>1</v>
      </c>
      <c r="AR7" s="16"/>
      <c r="BE7" s="182"/>
      <c r="BS7" s="13" t="s">
        <v>6</v>
      </c>
    </row>
    <row r="8" spans="1:74" ht="12" customHeight="1" x14ac:dyDescent="0.2">
      <c r="B8" s="16"/>
      <c r="D8" s="23" t="s">
        <v>19</v>
      </c>
      <c r="K8" s="21" t="s">
        <v>20</v>
      </c>
      <c r="AK8" s="23" t="s">
        <v>21</v>
      </c>
      <c r="AN8" s="166">
        <v>45672</v>
      </c>
      <c r="AR8" s="16"/>
      <c r="BE8" s="182"/>
      <c r="BS8" s="13" t="s">
        <v>6</v>
      </c>
    </row>
    <row r="9" spans="1:74" ht="14.4" customHeight="1" x14ac:dyDescent="0.2">
      <c r="B9" s="16"/>
      <c r="AR9" s="16"/>
      <c r="BE9" s="182"/>
      <c r="BS9" s="13" t="s">
        <v>6</v>
      </c>
    </row>
    <row r="10" spans="1:74" ht="12" customHeight="1" x14ac:dyDescent="0.2">
      <c r="B10" s="16"/>
      <c r="D10" s="23" t="s">
        <v>22</v>
      </c>
      <c r="AK10" s="23" t="s">
        <v>23</v>
      </c>
      <c r="AN10" s="21" t="s">
        <v>1</v>
      </c>
      <c r="AR10" s="16"/>
      <c r="BE10" s="182"/>
      <c r="BS10" s="13" t="s">
        <v>6</v>
      </c>
    </row>
    <row r="11" spans="1:74" ht="18.45" customHeight="1" x14ac:dyDescent="0.2">
      <c r="B11" s="16"/>
      <c r="E11" s="21" t="s">
        <v>24</v>
      </c>
      <c r="AK11" s="23" t="s">
        <v>25</v>
      </c>
      <c r="AN11" s="21" t="s">
        <v>1</v>
      </c>
      <c r="AR11" s="16"/>
      <c r="BE11" s="182"/>
      <c r="BS11" s="13" t="s">
        <v>6</v>
      </c>
    </row>
    <row r="12" spans="1:74" ht="6.9" customHeight="1" x14ac:dyDescent="0.2">
      <c r="B12" s="16"/>
      <c r="AR12" s="16"/>
      <c r="BE12" s="182"/>
      <c r="BS12" s="13" t="s">
        <v>6</v>
      </c>
    </row>
    <row r="13" spans="1:74" ht="12" customHeight="1" x14ac:dyDescent="0.2">
      <c r="B13" s="16"/>
      <c r="D13" s="23" t="s">
        <v>26</v>
      </c>
      <c r="AK13" s="23" t="s">
        <v>23</v>
      </c>
      <c r="AN13" s="25" t="s">
        <v>27</v>
      </c>
      <c r="AR13" s="16"/>
      <c r="BE13" s="182"/>
      <c r="BS13" s="13" t="s">
        <v>6</v>
      </c>
    </row>
    <row r="14" spans="1:74" ht="13.2" x14ac:dyDescent="0.2">
      <c r="B14" s="16"/>
      <c r="E14" s="187" t="s">
        <v>27</v>
      </c>
      <c r="F14" s="188"/>
      <c r="G14" s="188"/>
      <c r="H14" s="188"/>
      <c r="I14" s="188"/>
      <c r="J14" s="188"/>
      <c r="K14" s="188"/>
      <c r="L14" s="188"/>
      <c r="M14" s="188"/>
      <c r="N14" s="188"/>
      <c r="O14" s="188"/>
      <c r="P14" s="188"/>
      <c r="Q14" s="188"/>
      <c r="R14" s="188"/>
      <c r="S14" s="188"/>
      <c r="T14" s="188"/>
      <c r="U14" s="188"/>
      <c r="V14" s="188"/>
      <c r="W14" s="188"/>
      <c r="X14" s="188"/>
      <c r="Y14" s="188"/>
      <c r="Z14" s="188"/>
      <c r="AA14" s="188"/>
      <c r="AB14" s="188"/>
      <c r="AC14" s="188"/>
      <c r="AD14" s="188"/>
      <c r="AE14" s="188"/>
      <c r="AF14" s="188"/>
      <c r="AG14" s="188"/>
      <c r="AH14" s="188"/>
      <c r="AI14" s="188"/>
      <c r="AJ14" s="188"/>
      <c r="AK14" s="23" t="s">
        <v>25</v>
      </c>
      <c r="AN14" s="25" t="s">
        <v>27</v>
      </c>
      <c r="AR14" s="16"/>
      <c r="BE14" s="182"/>
      <c r="BS14" s="13" t="s">
        <v>6</v>
      </c>
    </row>
    <row r="15" spans="1:74" ht="6.9" customHeight="1" x14ac:dyDescent="0.2">
      <c r="B15" s="16"/>
      <c r="AR15" s="16"/>
      <c r="BE15" s="182"/>
      <c r="BS15" s="13" t="s">
        <v>3</v>
      </c>
    </row>
    <row r="16" spans="1:74" ht="12" customHeight="1" x14ac:dyDescent="0.2">
      <c r="B16" s="16"/>
      <c r="D16" s="23" t="s">
        <v>28</v>
      </c>
      <c r="AK16" s="23" t="s">
        <v>23</v>
      </c>
      <c r="AN16" s="21" t="s">
        <v>1</v>
      </c>
      <c r="AR16" s="16"/>
      <c r="BE16" s="182"/>
      <c r="BS16" s="13" t="s">
        <v>3</v>
      </c>
    </row>
    <row r="17" spans="2:71" ht="18.45" customHeight="1" x14ac:dyDescent="0.2">
      <c r="B17" s="16"/>
      <c r="E17" s="21" t="s">
        <v>29</v>
      </c>
      <c r="AK17" s="23" t="s">
        <v>25</v>
      </c>
      <c r="AN17" s="21" t="s">
        <v>1</v>
      </c>
      <c r="AR17" s="16"/>
      <c r="BE17" s="182"/>
      <c r="BS17" s="13" t="s">
        <v>30</v>
      </c>
    </row>
    <row r="18" spans="2:71" ht="6.9" customHeight="1" x14ac:dyDescent="0.2">
      <c r="B18" s="16"/>
      <c r="AR18" s="16"/>
      <c r="BE18" s="182"/>
      <c r="BS18" s="13" t="s">
        <v>6</v>
      </c>
    </row>
    <row r="19" spans="2:71" ht="12" customHeight="1" x14ac:dyDescent="0.2">
      <c r="B19" s="16"/>
      <c r="D19" s="23" t="s">
        <v>31</v>
      </c>
      <c r="AK19" s="23" t="s">
        <v>23</v>
      </c>
      <c r="AN19" s="21" t="s">
        <v>1</v>
      </c>
      <c r="AR19" s="16"/>
      <c r="BE19" s="182"/>
      <c r="BS19" s="13" t="s">
        <v>6</v>
      </c>
    </row>
    <row r="20" spans="2:71" ht="18.45" customHeight="1" x14ac:dyDescent="0.2">
      <c r="B20" s="16"/>
      <c r="E20" s="21" t="s">
        <v>32</v>
      </c>
      <c r="AK20" s="23" t="s">
        <v>25</v>
      </c>
      <c r="AN20" s="21" t="s">
        <v>1</v>
      </c>
      <c r="AR20" s="16"/>
      <c r="BE20" s="182"/>
      <c r="BS20" s="13" t="s">
        <v>30</v>
      </c>
    </row>
    <row r="21" spans="2:71" ht="6.9" customHeight="1" x14ac:dyDescent="0.2">
      <c r="B21" s="16"/>
      <c r="AR21" s="16"/>
      <c r="BE21" s="182"/>
    </row>
    <row r="22" spans="2:71" ht="12" customHeight="1" x14ac:dyDescent="0.2">
      <c r="B22" s="16"/>
      <c r="D22" s="23" t="s">
        <v>33</v>
      </c>
      <c r="AR22" s="16"/>
      <c r="BE22" s="182"/>
    </row>
    <row r="23" spans="2:71" ht="16.5" customHeight="1" x14ac:dyDescent="0.2">
      <c r="B23" s="16"/>
      <c r="E23" s="189" t="s">
        <v>1</v>
      </c>
      <c r="F23" s="189"/>
      <c r="G23" s="189"/>
      <c r="H23" s="189"/>
      <c r="I23" s="189"/>
      <c r="J23" s="189"/>
      <c r="K23" s="189"/>
      <c r="L23" s="189"/>
      <c r="M23" s="189"/>
      <c r="N23" s="189"/>
      <c r="O23" s="189"/>
      <c r="P23" s="189"/>
      <c r="Q23" s="189"/>
      <c r="R23" s="189"/>
      <c r="S23" s="189"/>
      <c r="T23" s="189"/>
      <c r="U23" s="189"/>
      <c r="V23" s="189"/>
      <c r="W23" s="189"/>
      <c r="X23" s="189"/>
      <c r="Y23" s="189"/>
      <c r="Z23" s="189"/>
      <c r="AA23" s="189"/>
      <c r="AB23" s="189"/>
      <c r="AC23" s="189"/>
      <c r="AD23" s="189"/>
      <c r="AE23" s="189"/>
      <c r="AF23" s="189"/>
      <c r="AG23" s="189"/>
      <c r="AH23" s="189"/>
      <c r="AI23" s="189"/>
      <c r="AJ23" s="189"/>
      <c r="AK23" s="189"/>
      <c r="AL23" s="189"/>
      <c r="AM23" s="189"/>
      <c r="AN23" s="189"/>
      <c r="AR23" s="16"/>
      <c r="BE23" s="182"/>
    </row>
    <row r="24" spans="2:71" ht="6.9" customHeight="1" x14ac:dyDescent="0.2">
      <c r="B24" s="16"/>
      <c r="AR24" s="16"/>
      <c r="BE24" s="182"/>
    </row>
    <row r="25" spans="2:71" ht="6.9" customHeight="1" x14ac:dyDescent="0.2">
      <c r="B25" s="16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R25" s="16"/>
      <c r="BE25" s="182"/>
    </row>
    <row r="26" spans="2:71" s="1" customFormat="1" ht="25.95" customHeight="1" x14ac:dyDescent="0.2">
      <c r="B26" s="28"/>
      <c r="D26" s="29" t="s">
        <v>34</v>
      </c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190">
        <f>ROUND(AG94,2)</f>
        <v>0</v>
      </c>
      <c r="AL26" s="191"/>
      <c r="AM26" s="191"/>
      <c r="AN26" s="191"/>
      <c r="AO26" s="191"/>
      <c r="AR26" s="28"/>
      <c r="BE26" s="182"/>
    </row>
    <row r="27" spans="2:71" s="1" customFormat="1" ht="6.9" customHeight="1" x14ac:dyDescent="0.2">
      <c r="B27" s="28"/>
      <c r="AR27" s="28"/>
      <c r="BE27" s="182"/>
    </row>
    <row r="28" spans="2:71" s="1" customFormat="1" ht="13.2" x14ac:dyDescent="0.2">
      <c r="B28" s="28"/>
      <c r="L28" s="192" t="s">
        <v>35</v>
      </c>
      <c r="M28" s="192"/>
      <c r="N28" s="192"/>
      <c r="O28" s="192"/>
      <c r="P28" s="192"/>
      <c r="W28" s="192" t="s">
        <v>36</v>
      </c>
      <c r="X28" s="192"/>
      <c r="Y28" s="192"/>
      <c r="Z28" s="192"/>
      <c r="AA28" s="192"/>
      <c r="AB28" s="192"/>
      <c r="AC28" s="192"/>
      <c r="AD28" s="192"/>
      <c r="AE28" s="192"/>
      <c r="AK28" s="192" t="s">
        <v>37</v>
      </c>
      <c r="AL28" s="192"/>
      <c r="AM28" s="192"/>
      <c r="AN28" s="192"/>
      <c r="AO28" s="192"/>
      <c r="AR28" s="28"/>
      <c r="BE28" s="182"/>
    </row>
    <row r="29" spans="2:71" s="2" customFormat="1" ht="14.4" customHeight="1" x14ac:dyDescent="0.2">
      <c r="B29" s="32"/>
      <c r="D29" s="23" t="s">
        <v>38</v>
      </c>
      <c r="F29" s="33" t="s">
        <v>39</v>
      </c>
      <c r="L29" s="195">
        <v>0.23</v>
      </c>
      <c r="M29" s="194"/>
      <c r="N29" s="194"/>
      <c r="O29" s="194"/>
      <c r="P29" s="194"/>
      <c r="Q29" s="34"/>
      <c r="R29" s="34"/>
      <c r="S29" s="34"/>
      <c r="T29" s="34"/>
      <c r="U29" s="34"/>
      <c r="V29" s="34"/>
      <c r="W29" s="193">
        <f>ROUND(AZ94, 2)</f>
        <v>0</v>
      </c>
      <c r="X29" s="194"/>
      <c r="Y29" s="194"/>
      <c r="Z29" s="194"/>
      <c r="AA29" s="194"/>
      <c r="AB29" s="194"/>
      <c r="AC29" s="194"/>
      <c r="AD29" s="194"/>
      <c r="AE29" s="194"/>
      <c r="AF29" s="34"/>
      <c r="AG29" s="34"/>
      <c r="AH29" s="34"/>
      <c r="AI29" s="34"/>
      <c r="AJ29" s="34"/>
      <c r="AK29" s="193">
        <f>ROUND(AV94, 2)</f>
        <v>0</v>
      </c>
      <c r="AL29" s="194"/>
      <c r="AM29" s="194"/>
      <c r="AN29" s="194"/>
      <c r="AO29" s="194"/>
      <c r="AP29" s="34"/>
      <c r="AQ29" s="34"/>
      <c r="AR29" s="35"/>
      <c r="AS29" s="34"/>
      <c r="AT29" s="34"/>
      <c r="AU29" s="34"/>
      <c r="AV29" s="34"/>
      <c r="AW29" s="34"/>
      <c r="AX29" s="34"/>
      <c r="AY29" s="34"/>
      <c r="AZ29" s="34"/>
      <c r="BE29" s="183"/>
    </row>
    <row r="30" spans="2:71" s="2" customFormat="1" ht="14.4" customHeight="1" x14ac:dyDescent="0.2">
      <c r="B30" s="32"/>
      <c r="F30" s="33" t="s">
        <v>40</v>
      </c>
      <c r="L30" s="177">
        <v>0.23</v>
      </c>
      <c r="M30" s="176"/>
      <c r="N30" s="176"/>
      <c r="O30" s="176"/>
      <c r="P30" s="176"/>
      <c r="Q30" s="3"/>
      <c r="R30" s="3"/>
      <c r="S30" s="3"/>
      <c r="T30" s="3"/>
      <c r="U30" s="3"/>
      <c r="V30" s="3"/>
      <c r="W30" s="175">
        <f>ROUND(BA94, 2)</f>
        <v>0</v>
      </c>
      <c r="X30" s="176"/>
      <c r="Y30" s="176"/>
      <c r="Z30" s="176"/>
      <c r="AA30" s="176"/>
      <c r="AB30" s="176"/>
      <c r="AC30" s="176"/>
      <c r="AD30" s="176"/>
      <c r="AE30" s="176"/>
      <c r="AF30" s="34"/>
      <c r="AG30" s="34"/>
      <c r="AH30" s="34"/>
      <c r="AI30" s="34"/>
      <c r="AJ30" s="34"/>
      <c r="AK30" s="175">
        <f>ROUND(AW94, 2)</f>
        <v>0</v>
      </c>
      <c r="AL30" s="176"/>
      <c r="AM30" s="176"/>
      <c r="AN30" s="176"/>
      <c r="AO30" s="176"/>
      <c r="AP30" s="34"/>
      <c r="AQ30" s="34"/>
      <c r="AR30" s="35"/>
      <c r="AS30" s="34"/>
      <c r="AT30" s="34"/>
      <c r="AU30" s="34"/>
      <c r="AV30" s="34"/>
      <c r="AW30" s="34"/>
      <c r="AX30" s="34"/>
      <c r="AY30" s="34"/>
      <c r="AZ30" s="34"/>
      <c r="BE30" s="183"/>
    </row>
    <row r="31" spans="2:71" s="2" customFormat="1" ht="14.4" hidden="1" customHeight="1" x14ac:dyDescent="0.2">
      <c r="B31" s="32"/>
      <c r="F31" s="23" t="s">
        <v>41</v>
      </c>
      <c r="L31" s="180">
        <v>0.23</v>
      </c>
      <c r="M31" s="179"/>
      <c r="N31" s="179"/>
      <c r="O31" s="179"/>
      <c r="P31" s="179"/>
      <c r="W31" s="178">
        <f>ROUND(BB94, 2)</f>
        <v>0</v>
      </c>
      <c r="X31" s="179"/>
      <c r="Y31" s="179"/>
      <c r="Z31" s="179"/>
      <c r="AA31" s="179"/>
      <c r="AB31" s="179"/>
      <c r="AC31" s="179"/>
      <c r="AD31" s="179"/>
      <c r="AE31" s="179"/>
      <c r="AK31" s="178">
        <v>0</v>
      </c>
      <c r="AL31" s="179"/>
      <c r="AM31" s="179"/>
      <c r="AN31" s="179"/>
      <c r="AO31" s="179"/>
      <c r="AR31" s="32"/>
      <c r="BE31" s="183"/>
    </row>
    <row r="32" spans="2:71" s="2" customFormat="1" ht="14.4" hidden="1" customHeight="1" x14ac:dyDescent="0.2">
      <c r="B32" s="32"/>
      <c r="F32" s="23" t="s">
        <v>42</v>
      </c>
      <c r="L32" s="180">
        <v>0.23</v>
      </c>
      <c r="M32" s="179"/>
      <c r="N32" s="179"/>
      <c r="O32" s="179"/>
      <c r="P32" s="179"/>
      <c r="W32" s="178">
        <f>ROUND(BC94, 2)</f>
        <v>0</v>
      </c>
      <c r="X32" s="179"/>
      <c r="Y32" s="179"/>
      <c r="Z32" s="179"/>
      <c r="AA32" s="179"/>
      <c r="AB32" s="179"/>
      <c r="AC32" s="179"/>
      <c r="AD32" s="179"/>
      <c r="AE32" s="179"/>
      <c r="AK32" s="178">
        <v>0</v>
      </c>
      <c r="AL32" s="179"/>
      <c r="AM32" s="179"/>
      <c r="AN32" s="179"/>
      <c r="AO32" s="179"/>
      <c r="AR32" s="32"/>
      <c r="BE32" s="183"/>
    </row>
    <row r="33" spans="2:57" s="2" customFormat="1" ht="14.4" hidden="1" customHeight="1" x14ac:dyDescent="0.2">
      <c r="B33" s="32"/>
      <c r="F33" s="33" t="s">
        <v>43</v>
      </c>
      <c r="L33" s="195">
        <v>0</v>
      </c>
      <c r="M33" s="194"/>
      <c r="N33" s="194"/>
      <c r="O33" s="194"/>
      <c r="P33" s="194"/>
      <c r="Q33" s="34"/>
      <c r="R33" s="34"/>
      <c r="S33" s="34"/>
      <c r="T33" s="34"/>
      <c r="U33" s="34"/>
      <c r="V33" s="34"/>
      <c r="W33" s="193">
        <f>ROUND(BD94, 2)</f>
        <v>0</v>
      </c>
      <c r="X33" s="194"/>
      <c r="Y33" s="194"/>
      <c r="Z33" s="194"/>
      <c r="AA33" s="194"/>
      <c r="AB33" s="194"/>
      <c r="AC33" s="194"/>
      <c r="AD33" s="194"/>
      <c r="AE33" s="194"/>
      <c r="AF33" s="34"/>
      <c r="AG33" s="34"/>
      <c r="AH33" s="34"/>
      <c r="AI33" s="34"/>
      <c r="AJ33" s="34"/>
      <c r="AK33" s="193">
        <v>0</v>
      </c>
      <c r="AL33" s="194"/>
      <c r="AM33" s="194"/>
      <c r="AN33" s="194"/>
      <c r="AO33" s="194"/>
      <c r="AP33" s="34"/>
      <c r="AQ33" s="34"/>
      <c r="AR33" s="35"/>
      <c r="AS33" s="34"/>
      <c r="AT33" s="34"/>
      <c r="AU33" s="34"/>
      <c r="AV33" s="34"/>
      <c r="AW33" s="34"/>
      <c r="AX33" s="34"/>
      <c r="AY33" s="34"/>
      <c r="AZ33" s="34"/>
      <c r="BE33" s="183"/>
    </row>
    <row r="34" spans="2:57" s="1" customFormat="1" ht="6.9" customHeight="1" x14ac:dyDescent="0.2">
      <c r="B34" s="28"/>
      <c r="AR34" s="28"/>
      <c r="BE34" s="182"/>
    </row>
    <row r="35" spans="2:57" s="1" customFormat="1" ht="25.95" customHeight="1" x14ac:dyDescent="0.2">
      <c r="B35" s="28"/>
      <c r="C35" s="36"/>
      <c r="D35" s="37" t="s">
        <v>44</v>
      </c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9" t="s">
        <v>45</v>
      </c>
      <c r="U35" s="38"/>
      <c r="V35" s="38"/>
      <c r="W35" s="38"/>
      <c r="X35" s="215" t="s">
        <v>46</v>
      </c>
      <c r="Y35" s="216"/>
      <c r="Z35" s="216"/>
      <c r="AA35" s="216"/>
      <c r="AB35" s="216"/>
      <c r="AC35" s="38"/>
      <c r="AD35" s="38"/>
      <c r="AE35" s="38"/>
      <c r="AF35" s="38"/>
      <c r="AG35" s="38"/>
      <c r="AH35" s="38"/>
      <c r="AI35" s="38"/>
      <c r="AJ35" s="38"/>
      <c r="AK35" s="217">
        <f>SUM(AK26:AK33)</f>
        <v>0</v>
      </c>
      <c r="AL35" s="216"/>
      <c r="AM35" s="216"/>
      <c r="AN35" s="216"/>
      <c r="AO35" s="218"/>
      <c r="AP35" s="36"/>
      <c r="AQ35" s="36"/>
      <c r="AR35" s="28"/>
    </row>
    <row r="36" spans="2:57" s="1" customFormat="1" ht="6.9" customHeight="1" x14ac:dyDescent="0.2">
      <c r="B36" s="28"/>
      <c r="AR36" s="28"/>
    </row>
    <row r="37" spans="2:57" s="1" customFormat="1" ht="14.4" customHeight="1" x14ac:dyDescent="0.2">
      <c r="B37" s="28"/>
      <c r="AR37" s="28"/>
    </row>
    <row r="38" spans="2:57" ht="14.4" customHeight="1" x14ac:dyDescent="0.2">
      <c r="B38" s="16"/>
      <c r="AR38" s="16"/>
    </row>
    <row r="39" spans="2:57" ht="14.4" customHeight="1" x14ac:dyDescent="0.2">
      <c r="B39" s="16"/>
      <c r="AR39" s="16"/>
    </row>
    <row r="40" spans="2:57" ht="14.4" customHeight="1" x14ac:dyDescent="0.2">
      <c r="B40" s="16"/>
      <c r="AR40" s="16"/>
    </row>
    <row r="41" spans="2:57" ht="14.4" customHeight="1" x14ac:dyDescent="0.2">
      <c r="B41" s="16"/>
      <c r="AR41" s="16"/>
    </row>
    <row r="42" spans="2:57" ht="14.4" customHeight="1" x14ac:dyDescent="0.2">
      <c r="B42" s="16"/>
      <c r="AR42" s="16"/>
    </row>
    <row r="43" spans="2:57" ht="14.4" customHeight="1" x14ac:dyDescent="0.2">
      <c r="B43" s="16"/>
      <c r="AR43" s="16"/>
    </row>
    <row r="44" spans="2:57" ht="14.4" customHeight="1" x14ac:dyDescent="0.2">
      <c r="B44" s="16"/>
      <c r="AR44" s="16"/>
    </row>
    <row r="45" spans="2:57" ht="14.4" customHeight="1" x14ac:dyDescent="0.2">
      <c r="B45" s="16"/>
      <c r="AR45" s="16"/>
    </row>
    <row r="46" spans="2:57" ht="14.4" customHeight="1" x14ac:dyDescent="0.2">
      <c r="B46" s="16"/>
      <c r="AR46" s="16"/>
    </row>
    <row r="47" spans="2:57" ht="14.4" customHeight="1" x14ac:dyDescent="0.2">
      <c r="B47" s="16"/>
      <c r="AR47" s="16"/>
    </row>
    <row r="48" spans="2:57" ht="14.4" customHeight="1" x14ac:dyDescent="0.2">
      <c r="B48" s="16"/>
      <c r="AR48" s="16"/>
    </row>
    <row r="49" spans="2:44" s="1" customFormat="1" ht="14.4" customHeight="1" x14ac:dyDescent="0.2">
      <c r="B49" s="28"/>
      <c r="D49" s="40" t="s">
        <v>47</v>
      </c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  <c r="AF49" s="41"/>
      <c r="AG49" s="41"/>
      <c r="AH49" s="40" t="s">
        <v>48</v>
      </c>
      <c r="AI49" s="41"/>
      <c r="AJ49" s="41"/>
      <c r="AK49" s="41"/>
      <c r="AL49" s="41"/>
      <c r="AM49" s="41"/>
      <c r="AN49" s="41"/>
      <c r="AO49" s="41"/>
      <c r="AR49" s="28"/>
    </row>
    <row r="50" spans="2:44" x14ac:dyDescent="0.2">
      <c r="B50" s="16"/>
      <c r="AR50" s="16"/>
    </row>
    <row r="51" spans="2:44" x14ac:dyDescent="0.2">
      <c r="B51" s="16"/>
      <c r="AR51" s="16"/>
    </row>
    <row r="52" spans="2:44" x14ac:dyDescent="0.2">
      <c r="B52" s="16"/>
      <c r="AR52" s="16"/>
    </row>
    <row r="53" spans="2:44" x14ac:dyDescent="0.2">
      <c r="B53" s="16"/>
      <c r="AR53" s="16"/>
    </row>
    <row r="54" spans="2:44" x14ac:dyDescent="0.2">
      <c r="B54" s="16"/>
      <c r="AR54" s="16"/>
    </row>
    <row r="55" spans="2:44" x14ac:dyDescent="0.2">
      <c r="B55" s="16"/>
      <c r="AR55" s="16"/>
    </row>
    <row r="56" spans="2:44" x14ac:dyDescent="0.2">
      <c r="B56" s="16"/>
      <c r="AR56" s="16"/>
    </row>
    <row r="57" spans="2:44" x14ac:dyDescent="0.2">
      <c r="B57" s="16"/>
      <c r="AR57" s="16"/>
    </row>
    <row r="58" spans="2:44" x14ac:dyDescent="0.2">
      <c r="B58" s="16"/>
      <c r="AR58" s="16"/>
    </row>
    <row r="59" spans="2:44" x14ac:dyDescent="0.2">
      <c r="B59" s="16"/>
      <c r="AR59" s="16"/>
    </row>
    <row r="60" spans="2:44" s="1" customFormat="1" ht="13.2" x14ac:dyDescent="0.2">
      <c r="B60" s="28"/>
      <c r="D60" s="42" t="s">
        <v>49</v>
      </c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42" t="s">
        <v>50</v>
      </c>
      <c r="W60" s="30"/>
      <c r="X60" s="30"/>
      <c r="Y60" s="30"/>
      <c r="Z60" s="30"/>
      <c r="AA60" s="30"/>
      <c r="AB60" s="30"/>
      <c r="AC60" s="30"/>
      <c r="AD60" s="30"/>
      <c r="AE60" s="30"/>
      <c r="AF60" s="30"/>
      <c r="AG60" s="30"/>
      <c r="AH60" s="42" t="s">
        <v>49</v>
      </c>
      <c r="AI60" s="30"/>
      <c r="AJ60" s="30"/>
      <c r="AK60" s="30"/>
      <c r="AL60" s="30"/>
      <c r="AM60" s="42" t="s">
        <v>50</v>
      </c>
      <c r="AN60" s="30"/>
      <c r="AO60" s="30"/>
      <c r="AR60" s="28"/>
    </row>
    <row r="61" spans="2:44" x14ac:dyDescent="0.2">
      <c r="B61" s="16"/>
      <c r="AR61" s="16"/>
    </row>
    <row r="62" spans="2:44" x14ac:dyDescent="0.2">
      <c r="B62" s="16"/>
      <c r="AR62" s="16"/>
    </row>
    <row r="63" spans="2:44" x14ac:dyDescent="0.2">
      <c r="B63" s="16"/>
      <c r="AR63" s="16"/>
    </row>
    <row r="64" spans="2:44" s="1" customFormat="1" ht="13.2" x14ac:dyDescent="0.2">
      <c r="B64" s="28"/>
      <c r="D64" s="40" t="s">
        <v>51</v>
      </c>
      <c r="E64" s="41"/>
      <c r="F64" s="41"/>
      <c r="G64" s="41"/>
      <c r="H64" s="41"/>
      <c r="I64" s="41"/>
      <c r="J64" s="41"/>
      <c r="K64" s="41"/>
      <c r="L64" s="41"/>
      <c r="M64" s="41"/>
      <c r="N64" s="41"/>
      <c r="O64" s="41"/>
      <c r="P64" s="41"/>
      <c r="Q64" s="41"/>
      <c r="R64" s="41"/>
      <c r="S64" s="41"/>
      <c r="T64" s="41"/>
      <c r="U64" s="41"/>
      <c r="V64" s="41"/>
      <c r="W64" s="41"/>
      <c r="X64" s="41"/>
      <c r="Y64" s="41"/>
      <c r="Z64" s="41"/>
      <c r="AA64" s="41"/>
      <c r="AB64" s="41"/>
      <c r="AC64" s="41"/>
      <c r="AD64" s="41"/>
      <c r="AE64" s="41"/>
      <c r="AF64" s="41"/>
      <c r="AG64" s="41"/>
      <c r="AH64" s="40" t="s">
        <v>52</v>
      </c>
      <c r="AI64" s="41"/>
      <c r="AJ64" s="41"/>
      <c r="AK64" s="41"/>
      <c r="AL64" s="41"/>
      <c r="AM64" s="41"/>
      <c r="AN64" s="41"/>
      <c r="AO64" s="41"/>
      <c r="AR64" s="28"/>
    </row>
    <row r="65" spans="2:44" x14ac:dyDescent="0.2">
      <c r="B65" s="16"/>
      <c r="AR65" s="16"/>
    </row>
    <row r="66" spans="2:44" x14ac:dyDescent="0.2">
      <c r="B66" s="16"/>
      <c r="AR66" s="16"/>
    </row>
    <row r="67" spans="2:44" x14ac:dyDescent="0.2">
      <c r="B67" s="16"/>
      <c r="AR67" s="16"/>
    </row>
    <row r="68" spans="2:44" x14ac:dyDescent="0.2">
      <c r="B68" s="16"/>
      <c r="AR68" s="16"/>
    </row>
    <row r="69" spans="2:44" x14ac:dyDescent="0.2">
      <c r="B69" s="16"/>
      <c r="AR69" s="16"/>
    </row>
    <row r="70" spans="2:44" x14ac:dyDescent="0.2">
      <c r="B70" s="16"/>
      <c r="AR70" s="16"/>
    </row>
    <row r="71" spans="2:44" x14ac:dyDescent="0.2">
      <c r="B71" s="16"/>
      <c r="AR71" s="16"/>
    </row>
    <row r="72" spans="2:44" x14ac:dyDescent="0.2">
      <c r="B72" s="16"/>
      <c r="AR72" s="16"/>
    </row>
    <row r="73" spans="2:44" x14ac:dyDescent="0.2">
      <c r="B73" s="16"/>
      <c r="AR73" s="16"/>
    </row>
    <row r="74" spans="2:44" x14ac:dyDescent="0.2">
      <c r="B74" s="16"/>
      <c r="AR74" s="16"/>
    </row>
    <row r="75" spans="2:44" s="1" customFormat="1" ht="13.2" x14ac:dyDescent="0.2">
      <c r="B75" s="28"/>
      <c r="D75" s="42" t="s">
        <v>49</v>
      </c>
      <c r="E75" s="30"/>
      <c r="F75" s="30"/>
      <c r="G75" s="30"/>
      <c r="H75" s="30"/>
      <c r="I75" s="30"/>
      <c r="J75" s="30"/>
      <c r="K75" s="30"/>
      <c r="L75" s="30"/>
      <c r="M75" s="30"/>
      <c r="N75" s="30"/>
      <c r="O75" s="30"/>
      <c r="P75" s="30"/>
      <c r="Q75" s="30"/>
      <c r="R75" s="30"/>
      <c r="S75" s="30"/>
      <c r="T75" s="30"/>
      <c r="U75" s="30"/>
      <c r="V75" s="42" t="s">
        <v>50</v>
      </c>
      <c r="W75" s="30"/>
      <c r="X75" s="30"/>
      <c r="Y75" s="30"/>
      <c r="Z75" s="30"/>
      <c r="AA75" s="30"/>
      <c r="AB75" s="30"/>
      <c r="AC75" s="30"/>
      <c r="AD75" s="30"/>
      <c r="AE75" s="30"/>
      <c r="AF75" s="30"/>
      <c r="AG75" s="30"/>
      <c r="AH75" s="42" t="s">
        <v>49</v>
      </c>
      <c r="AI75" s="30"/>
      <c r="AJ75" s="30"/>
      <c r="AK75" s="30"/>
      <c r="AL75" s="30"/>
      <c r="AM75" s="42" t="s">
        <v>50</v>
      </c>
      <c r="AN75" s="30"/>
      <c r="AO75" s="30"/>
      <c r="AR75" s="28"/>
    </row>
    <row r="76" spans="2:44" s="1" customFormat="1" x14ac:dyDescent="0.2">
      <c r="B76" s="28"/>
      <c r="AR76" s="28"/>
    </row>
    <row r="77" spans="2:44" s="1" customFormat="1" ht="6.9" customHeight="1" x14ac:dyDescent="0.2"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44"/>
      <c r="M77" s="44"/>
      <c r="N77" s="44"/>
      <c r="O77" s="44"/>
      <c r="P77" s="44"/>
      <c r="Q77" s="44"/>
      <c r="R77" s="44"/>
      <c r="S77" s="44"/>
      <c r="T77" s="44"/>
      <c r="U77" s="44"/>
      <c r="V77" s="44"/>
      <c r="W77" s="44"/>
      <c r="X77" s="44"/>
      <c r="Y77" s="44"/>
      <c r="Z77" s="44"/>
      <c r="AA77" s="44"/>
      <c r="AB77" s="44"/>
      <c r="AC77" s="44"/>
      <c r="AD77" s="44"/>
      <c r="AE77" s="44"/>
      <c r="AF77" s="44"/>
      <c r="AG77" s="44"/>
      <c r="AH77" s="44"/>
      <c r="AI77" s="44"/>
      <c r="AJ77" s="44"/>
      <c r="AK77" s="44"/>
      <c r="AL77" s="44"/>
      <c r="AM77" s="44"/>
      <c r="AN77" s="44"/>
      <c r="AO77" s="44"/>
      <c r="AP77" s="44"/>
      <c r="AQ77" s="44"/>
      <c r="AR77" s="28"/>
    </row>
    <row r="81" spans="1:91" s="1" customFormat="1" ht="6.9" customHeight="1" x14ac:dyDescent="0.2"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46"/>
      <c r="M81" s="46"/>
      <c r="N81" s="46"/>
      <c r="O81" s="46"/>
      <c r="P81" s="46"/>
      <c r="Q81" s="46"/>
      <c r="R81" s="46"/>
      <c r="S81" s="46"/>
      <c r="T81" s="46"/>
      <c r="U81" s="46"/>
      <c r="V81" s="46"/>
      <c r="W81" s="46"/>
      <c r="X81" s="46"/>
      <c r="Y81" s="46"/>
      <c r="Z81" s="46"/>
      <c r="AA81" s="46"/>
      <c r="AB81" s="46"/>
      <c r="AC81" s="46"/>
      <c r="AD81" s="46"/>
      <c r="AE81" s="46"/>
      <c r="AF81" s="46"/>
      <c r="AG81" s="46"/>
      <c r="AH81" s="46"/>
      <c r="AI81" s="46"/>
      <c r="AJ81" s="46"/>
      <c r="AK81" s="46"/>
      <c r="AL81" s="46"/>
      <c r="AM81" s="46"/>
      <c r="AN81" s="46"/>
      <c r="AO81" s="46"/>
      <c r="AP81" s="46"/>
      <c r="AQ81" s="46"/>
      <c r="AR81" s="28"/>
    </row>
    <row r="82" spans="1:91" s="1" customFormat="1" ht="24.9" customHeight="1" x14ac:dyDescent="0.2">
      <c r="B82" s="28"/>
      <c r="C82" s="17" t="s">
        <v>53</v>
      </c>
      <c r="AR82" s="28"/>
    </row>
    <row r="83" spans="1:91" s="1" customFormat="1" ht="6.9" customHeight="1" x14ac:dyDescent="0.2">
      <c r="B83" s="28"/>
      <c r="AR83" s="28"/>
    </row>
    <row r="84" spans="1:91" s="3" customFormat="1" ht="12" customHeight="1" x14ac:dyDescent="0.2">
      <c r="B84" s="47"/>
      <c r="C84" s="23" t="s">
        <v>12</v>
      </c>
      <c r="L84" s="3" t="str">
        <f>K5</f>
        <v>24022301</v>
      </c>
      <c r="AR84" s="47"/>
    </row>
    <row r="85" spans="1:91" s="4" customFormat="1" ht="36.9" customHeight="1" x14ac:dyDescent="0.2">
      <c r="B85" s="48"/>
      <c r="C85" s="49" t="s">
        <v>15</v>
      </c>
      <c r="L85" s="207" t="str">
        <f>K6</f>
        <v>Obnova okien a dverí na budove Nových teoretických ústavov Lekárskej fakulty UK- 3. etapa</v>
      </c>
      <c r="M85" s="208"/>
      <c r="N85" s="208"/>
      <c r="O85" s="208"/>
      <c r="P85" s="208"/>
      <c r="Q85" s="208"/>
      <c r="R85" s="208"/>
      <c r="S85" s="208"/>
      <c r="T85" s="208"/>
      <c r="U85" s="208"/>
      <c r="V85" s="208"/>
      <c r="W85" s="208"/>
      <c r="X85" s="208"/>
      <c r="Y85" s="208"/>
      <c r="Z85" s="208"/>
      <c r="AA85" s="208"/>
      <c r="AB85" s="208"/>
      <c r="AC85" s="208"/>
      <c r="AD85" s="208"/>
      <c r="AE85" s="208"/>
      <c r="AF85" s="208"/>
      <c r="AG85" s="208"/>
      <c r="AH85" s="208"/>
      <c r="AI85" s="208"/>
      <c r="AJ85" s="208"/>
      <c r="AR85" s="48"/>
    </row>
    <row r="86" spans="1:91" s="1" customFormat="1" ht="6.9" customHeight="1" x14ac:dyDescent="0.2">
      <c r="B86" s="28"/>
      <c r="AR86" s="28"/>
    </row>
    <row r="87" spans="1:91" s="1" customFormat="1" ht="12" customHeight="1" x14ac:dyDescent="0.2">
      <c r="B87" s="28"/>
      <c r="C87" s="23" t="s">
        <v>19</v>
      </c>
      <c r="L87" s="50" t="str">
        <f>IF(K8="","",K8)</f>
        <v>Sasinkova4, Bratislava</v>
      </c>
      <c r="AI87" s="23" t="s">
        <v>21</v>
      </c>
      <c r="AM87" s="209">
        <f>IF(AN8= "","",AN8)</f>
        <v>45672</v>
      </c>
      <c r="AN87" s="209"/>
      <c r="AR87" s="28"/>
    </row>
    <row r="88" spans="1:91" s="1" customFormat="1" ht="6.9" customHeight="1" x14ac:dyDescent="0.2">
      <c r="B88" s="28"/>
      <c r="AR88" s="28"/>
    </row>
    <row r="89" spans="1:91" s="1" customFormat="1" ht="15.15" customHeight="1" x14ac:dyDescent="0.2">
      <c r="B89" s="28"/>
      <c r="C89" s="23" t="s">
        <v>22</v>
      </c>
      <c r="L89" s="3" t="str">
        <f>IF(E11= "","",E11)</f>
        <v>OPSM Lekárska Fakulta ÚK</v>
      </c>
      <c r="AI89" s="23" t="s">
        <v>28</v>
      </c>
      <c r="AM89" s="210" t="str">
        <f>IF(E17="","",E17)</f>
        <v>Ing. Eva Zradulová</v>
      </c>
      <c r="AN89" s="176"/>
      <c r="AO89" s="176"/>
      <c r="AP89" s="176"/>
      <c r="AR89" s="28"/>
      <c r="AS89" s="211" t="s">
        <v>54</v>
      </c>
      <c r="AT89" s="212"/>
      <c r="AU89" s="52"/>
      <c r="AV89" s="52"/>
      <c r="AW89" s="52"/>
      <c r="AX89" s="52"/>
      <c r="AY89" s="52"/>
      <c r="AZ89" s="52"/>
      <c r="BA89" s="52"/>
      <c r="BB89" s="52"/>
      <c r="BC89" s="52"/>
      <c r="BD89" s="53"/>
    </row>
    <row r="90" spans="1:91" s="1" customFormat="1" ht="15.15" customHeight="1" x14ac:dyDescent="0.2">
      <c r="B90" s="28"/>
      <c r="C90" s="23" t="s">
        <v>26</v>
      </c>
      <c r="L90" s="3" t="str">
        <f>IF(E14= "Vyplň údaj","",E14)</f>
        <v/>
      </c>
      <c r="AI90" s="23" t="s">
        <v>31</v>
      </c>
      <c r="AM90" s="210" t="str">
        <f>IF(E20="","",E20)</f>
        <v>Rosoft s.r.o.</v>
      </c>
      <c r="AN90" s="176"/>
      <c r="AO90" s="176"/>
      <c r="AP90" s="176"/>
      <c r="AR90" s="28"/>
      <c r="AS90" s="213"/>
      <c r="AT90" s="214"/>
      <c r="BD90" s="55"/>
    </row>
    <row r="91" spans="1:91" s="1" customFormat="1" ht="10.95" customHeight="1" x14ac:dyDescent="0.2">
      <c r="B91" s="28"/>
      <c r="AR91" s="28"/>
      <c r="AS91" s="213"/>
      <c r="AT91" s="214"/>
      <c r="BD91" s="55"/>
    </row>
    <row r="92" spans="1:91" s="1" customFormat="1" ht="29.25" customHeight="1" x14ac:dyDescent="0.2">
      <c r="B92" s="28"/>
      <c r="C92" s="196" t="s">
        <v>55</v>
      </c>
      <c r="D92" s="197"/>
      <c r="E92" s="197"/>
      <c r="F92" s="197"/>
      <c r="G92" s="197"/>
      <c r="H92" s="56"/>
      <c r="I92" s="198" t="s">
        <v>56</v>
      </c>
      <c r="J92" s="197"/>
      <c r="K92" s="197"/>
      <c r="L92" s="197"/>
      <c r="M92" s="197"/>
      <c r="N92" s="197"/>
      <c r="O92" s="197"/>
      <c r="P92" s="197"/>
      <c r="Q92" s="197"/>
      <c r="R92" s="197"/>
      <c r="S92" s="197"/>
      <c r="T92" s="197"/>
      <c r="U92" s="197"/>
      <c r="V92" s="197"/>
      <c r="W92" s="197"/>
      <c r="X92" s="197"/>
      <c r="Y92" s="197"/>
      <c r="Z92" s="197"/>
      <c r="AA92" s="197"/>
      <c r="AB92" s="197"/>
      <c r="AC92" s="197"/>
      <c r="AD92" s="197"/>
      <c r="AE92" s="197"/>
      <c r="AF92" s="197"/>
      <c r="AG92" s="199" t="s">
        <v>57</v>
      </c>
      <c r="AH92" s="197"/>
      <c r="AI92" s="197"/>
      <c r="AJ92" s="197"/>
      <c r="AK92" s="197"/>
      <c r="AL92" s="197"/>
      <c r="AM92" s="197"/>
      <c r="AN92" s="198" t="s">
        <v>58</v>
      </c>
      <c r="AO92" s="197"/>
      <c r="AP92" s="200"/>
      <c r="AQ92" s="57" t="s">
        <v>59</v>
      </c>
      <c r="AR92" s="28"/>
      <c r="AS92" s="58" t="s">
        <v>60</v>
      </c>
      <c r="AT92" s="59" t="s">
        <v>61</v>
      </c>
      <c r="AU92" s="59" t="s">
        <v>62</v>
      </c>
      <c r="AV92" s="59" t="s">
        <v>63</v>
      </c>
      <c r="AW92" s="59" t="s">
        <v>64</v>
      </c>
      <c r="AX92" s="59" t="s">
        <v>65</v>
      </c>
      <c r="AY92" s="59" t="s">
        <v>66</v>
      </c>
      <c r="AZ92" s="59" t="s">
        <v>67</v>
      </c>
      <c r="BA92" s="59" t="s">
        <v>68</v>
      </c>
      <c r="BB92" s="59" t="s">
        <v>69</v>
      </c>
      <c r="BC92" s="59" t="s">
        <v>70</v>
      </c>
      <c r="BD92" s="60" t="s">
        <v>71</v>
      </c>
    </row>
    <row r="93" spans="1:91" s="1" customFormat="1" ht="10.95" customHeight="1" x14ac:dyDescent="0.2">
      <c r="B93" s="28"/>
      <c r="AR93" s="28"/>
      <c r="AS93" s="61"/>
      <c r="AT93" s="52"/>
      <c r="AU93" s="52"/>
      <c r="AV93" s="52"/>
      <c r="AW93" s="52"/>
      <c r="AX93" s="52"/>
      <c r="AY93" s="52"/>
      <c r="AZ93" s="52"/>
      <c r="BA93" s="52"/>
      <c r="BB93" s="52"/>
      <c r="BC93" s="52"/>
      <c r="BD93" s="53"/>
    </row>
    <row r="94" spans="1:91" s="5" customFormat="1" ht="32.4" customHeight="1" x14ac:dyDescent="0.2">
      <c r="B94" s="62"/>
      <c r="C94" s="63" t="s">
        <v>72</v>
      </c>
      <c r="D94" s="64"/>
      <c r="E94" s="64"/>
      <c r="F94" s="64"/>
      <c r="G94" s="64"/>
      <c r="H94" s="64"/>
      <c r="I94" s="64"/>
      <c r="J94" s="64"/>
      <c r="K94" s="64"/>
      <c r="L94" s="64"/>
      <c r="M94" s="64"/>
      <c r="N94" s="64"/>
      <c r="O94" s="64"/>
      <c r="P94" s="64"/>
      <c r="Q94" s="64"/>
      <c r="R94" s="64"/>
      <c r="S94" s="64"/>
      <c r="T94" s="64"/>
      <c r="U94" s="64"/>
      <c r="V94" s="64"/>
      <c r="W94" s="64"/>
      <c r="X94" s="64"/>
      <c r="Y94" s="64"/>
      <c r="Z94" s="64"/>
      <c r="AA94" s="64"/>
      <c r="AB94" s="64"/>
      <c r="AC94" s="64"/>
      <c r="AD94" s="64"/>
      <c r="AE94" s="64"/>
      <c r="AF94" s="64"/>
      <c r="AG94" s="204">
        <f>ROUND(SUM(AG95:AG96),2)</f>
        <v>0</v>
      </c>
      <c r="AH94" s="204"/>
      <c r="AI94" s="204"/>
      <c r="AJ94" s="204"/>
      <c r="AK94" s="204"/>
      <c r="AL94" s="204"/>
      <c r="AM94" s="204"/>
      <c r="AN94" s="205">
        <f>SUM(AG94,AT94)</f>
        <v>0</v>
      </c>
      <c r="AO94" s="205"/>
      <c r="AP94" s="205"/>
      <c r="AQ94" s="66" t="s">
        <v>1</v>
      </c>
      <c r="AR94" s="62"/>
      <c r="AS94" s="67">
        <f>ROUND(SUM(AS95:AS96),2)</f>
        <v>0</v>
      </c>
      <c r="AT94" s="68">
        <f>ROUND(SUM(AV94:AW94),2)</f>
        <v>0</v>
      </c>
      <c r="AU94" s="69">
        <f>ROUND(SUM(AU95:AU96),5)</f>
        <v>0</v>
      </c>
      <c r="AV94" s="68">
        <f>ROUND(AZ94*L29,2)</f>
        <v>0</v>
      </c>
      <c r="AW94" s="68">
        <f>ROUND(BA94*L30,2)</f>
        <v>0</v>
      </c>
      <c r="AX94" s="68">
        <f>ROUND(BB94*L29,2)</f>
        <v>0</v>
      </c>
      <c r="AY94" s="68">
        <f>ROUND(BC94*L30,2)</f>
        <v>0</v>
      </c>
      <c r="AZ94" s="68">
        <f>ROUND(SUM(AZ95:AZ96),2)</f>
        <v>0</v>
      </c>
      <c r="BA94" s="68">
        <f>ROUND(SUM(BA95:BA96),2)</f>
        <v>0</v>
      </c>
      <c r="BB94" s="68">
        <f>ROUND(SUM(BB95:BB96),2)</f>
        <v>0</v>
      </c>
      <c r="BC94" s="68">
        <f>ROUND(SUM(BC95:BC96),2)</f>
        <v>0</v>
      </c>
      <c r="BD94" s="70">
        <f>ROUND(SUM(BD95:BD96),2)</f>
        <v>0</v>
      </c>
      <c r="BS94" s="71" t="s">
        <v>73</v>
      </c>
      <c r="BT94" s="71" t="s">
        <v>74</v>
      </c>
      <c r="BU94" s="72" t="s">
        <v>75</v>
      </c>
      <c r="BV94" s="71" t="s">
        <v>76</v>
      </c>
      <c r="BW94" s="71" t="s">
        <v>4</v>
      </c>
      <c r="BX94" s="71" t="s">
        <v>77</v>
      </c>
      <c r="CL94" s="71" t="s">
        <v>1</v>
      </c>
    </row>
    <row r="95" spans="1:91" s="6" customFormat="1" ht="16.5" customHeight="1" x14ac:dyDescent="0.2">
      <c r="A95" s="73" t="s">
        <v>78</v>
      </c>
      <c r="B95" s="74"/>
      <c r="C95" s="75"/>
      <c r="D95" s="203" t="s">
        <v>79</v>
      </c>
      <c r="E95" s="203"/>
      <c r="F95" s="203"/>
      <c r="G95" s="203"/>
      <c r="H95" s="203"/>
      <c r="I95" s="76"/>
      <c r="J95" s="203" t="s">
        <v>524</v>
      </c>
      <c r="K95" s="203"/>
      <c r="L95" s="203"/>
      <c r="M95" s="203"/>
      <c r="N95" s="203"/>
      <c r="O95" s="203"/>
      <c r="P95" s="203"/>
      <c r="Q95" s="203"/>
      <c r="R95" s="203"/>
      <c r="S95" s="203"/>
      <c r="T95" s="203"/>
      <c r="U95" s="203"/>
      <c r="V95" s="203"/>
      <c r="W95" s="203"/>
      <c r="X95" s="203"/>
      <c r="Y95" s="203"/>
      <c r="Z95" s="203"/>
      <c r="AA95" s="203"/>
      <c r="AB95" s="203"/>
      <c r="AC95" s="203"/>
      <c r="AD95" s="203"/>
      <c r="AE95" s="203"/>
      <c r="AF95" s="203"/>
      <c r="AG95" s="201">
        <f>'Výkaz, v 1A - 1.1 Obnova oki...'!J30</f>
        <v>0</v>
      </c>
      <c r="AH95" s="202"/>
      <c r="AI95" s="202"/>
      <c r="AJ95" s="202"/>
      <c r="AK95" s="202"/>
      <c r="AL95" s="202"/>
      <c r="AM95" s="202"/>
      <c r="AN95" s="201">
        <f>SUM(AG95,AT95)</f>
        <v>0</v>
      </c>
      <c r="AO95" s="202"/>
      <c r="AP95" s="202"/>
      <c r="AQ95" s="77" t="s">
        <v>80</v>
      </c>
      <c r="AR95" s="74"/>
      <c r="AS95" s="78">
        <v>0</v>
      </c>
      <c r="AT95" s="79">
        <f>ROUND(SUM(AV95:AW95),2)</f>
        <v>0</v>
      </c>
      <c r="AU95" s="80">
        <f>'Výkaz, v 1A - 1.1 Obnova oki...'!P124</f>
        <v>0</v>
      </c>
      <c r="AV95" s="79">
        <f>'Výkaz, v 1A - 1.1 Obnova oki...'!J33</f>
        <v>0</v>
      </c>
      <c r="AW95" s="79">
        <f>'Výkaz, v 1A - 1.1 Obnova oki...'!J34</f>
        <v>0</v>
      </c>
      <c r="AX95" s="79">
        <f>'Výkaz, v 1A - 1.1 Obnova oki...'!J35</f>
        <v>0</v>
      </c>
      <c r="AY95" s="79">
        <f>'Výkaz, v 1A - 1.1 Obnova oki...'!J36</f>
        <v>0</v>
      </c>
      <c r="AZ95" s="79">
        <f>'Výkaz, v 1A - 1.1 Obnova oki...'!F33</f>
        <v>0</v>
      </c>
      <c r="BA95" s="79">
        <f>'Výkaz, v 1A - 1.1 Obnova oki...'!F34</f>
        <v>0</v>
      </c>
      <c r="BB95" s="79">
        <f>'Výkaz, v 1A - 1.1 Obnova oki...'!F35</f>
        <v>0</v>
      </c>
      <c r="BC95" s="79">
        <f>'Výkaz, v 1A - 1.1 Obnova oki...'!F36</f>
        <v>0</v>
      </c>
      <c r="BD95" s="81">
        <f>'Výkaz, v 1A - 1.1 Obnova oki...'!F37</f>
        <v>0</v>
      </c>
      <c r="BT95" s="82" t="s">
        <v>81</v>
      </c>
      <c r="BV95" s="82" t="s">
        <v>76</v>
      </c>
      <c r="BW95" s="82" t="s">
        <v>82</v>
      </c>
      <c r="BX95" s="82" t="s">
        <v>4</v>
      </c>
      <c r="CL95" s="82" t="s">
        <v>1</v>
      </c>
      <c r="CM95" s="82" t="s">
        <v>74</v>
      </c>
    </row>
    <row r="96" spans="1:91" s="6" customFormat="1" ht="16.5" customHeight="1" x14ac:dyDescent="0.2">
      <c r="A96" s="73" t="s">
        <v>78</v>
      </c>
      <c r="B96" s="74"/>
      <c r="C96" s="75"/>
      <c r="D96" s="203" t="s">
        <v>83</v>
      </c>
      <c r="E96" s="203"/>
      <c r="F96" s="203"/>
      <c r="G96" s="203"/>
      <c r="H96" s="203"/>
      <c r="I96" s="76"/>
      <c r="J96" s="203" t="s">
        <v>525</v>
      </c>
      <c r="K96" s="203"/>
      <c r="L96" s="203"/>
      <c r="M96" s="203"/>
      <c r="N96" s="203"/>
      <c r="O96" s="203"/>
      <c r="P96" s="203"/>
      <c r="Q96" s="203"/>
      <c r="R96" s="203"/>
      <c r="S96" s="203"/>
      <c r="T96" s="203"/>
      <c r="U96" s="203"/>
      <c r="V96" s="203"/>
      <c r="W96" s="203"/>
      <c r="X96" s="203"/>
      <c r="Y96" s="203"/>
      <c r="Z96" s="203"/>
      <c r="AA96" s="203"/>
      <c r="AB96" s="203"/>
      <c r="AC96" s="203"/>
      <c r="AD96" s="203"/>
      <c r="AE96" s="203"/>
      <c r="AF96" s="203"/>
      <c r="AG96" s="201">
        <f>'Výkaz, v 1B - 1.2 Obnova zám...'!J30</f>
        <v>0</v>
      </c>
      <c r="AH96" s="202"/>
      <c r="AI96" s="202"/>
      <c r="AJ96" s="202"/>
      <c r="AK96" s="202"/>
      <c r="AL96" s="202"/>
      <c r="AM96" s="202"/>
      <c r="AN96" s="201">
        <f>SUM(AG96,AT96)</f>
        <v>0</v>
      </c>
      <c r="AO96" s="202"/>
      <c r="AP96" s="202"/>
      <c r="AQ96" s="77" t="s">
        <v>80</v>
      </c>
      <c r="AR96" s="74"/>
      <c r="AS96" s="78">
        <v>0</v>
      </c>
      <c r="AT96" s="79">
        <f>ROUND(SUM(AV96:AW96),2)</f>
        <v>0</v>
      </c>
      <c r="AU96" s="80">
        <f>'Výkaz, v 1B - 1.2 Obnova zám...'!P123</f>
        <v>0</v>
      </c>
      <c r="AV96" s="79">
        <f>'Výkaz, v 1B - 1.2 Obnova zám...'!J33</f>
        <v>0</v>
      </c>
      <c r="AW96" s="79">
        <f>'Výkaz, v 1B - 1.2 Obnova zám...'!J34</f>
        <v>0</v>
      </c>
      <c r="AX96" s="79">
        <f>'Výkaz, v 1B - 1.2 Obnova zám...'!J35</f>
        <v>0</v>
      </c>
      <c r="AY96" s="79">
        <f>'Výkaz, v 1B - 1.2 Obnova zám...'!J36</f>
        <v>0</v>
      </c>
      <c r="AZ96" s="79">
        <f>'Výkaz, v 1B - 1.2 Obnova zám...'!F33</f>
        <v>0</v>
      </c>
      <c r="BA96" s="79">
        <f>'Výkaz, v 1B - 1.2 Obnova zám...'!F34</f>
        <v>0</v>
      </c>
      <c r="BB96" s="79">
        <f>'Výkaz, v 1B - 1.2 Obnova zám...'!F35</f>
        <v>0</v>
      </c>
      <c r="BC96" s="79">
        <f>'Výkaz, v 1B - 1.2 Obnova zám...'!F36</f>
        <v>0</v>
      </c>
      <c r="BD96" s="81">
        <f>'Výkaz, v 1B - 1.2 Obnova zám...'!F37</f>
        <v>0</v>
      </c>
      <c r="BT96" s="82" t="s">
        <v>81</v>
      </c>
      <c r="BV96" s="82" t="s">
        <v>76</v>
      </c>
      <c r="BW96" s="82" t="s">
        <v>84</v>
      </c>
      <c r="BX96" s="82" t="s">
        <v>4</v>
      </c>
      <c r="CL96" s="82" t="s">
        <v>1</v>
      </c>
      <c r="CM96" s="82" t="s">
        <v>74</v>
      </c>
    </row>
    <row r="97" spans="2:44" s="1" customFormat="1" ht="30" customHeight="1" x14ac:dyDescent="0.2">
      <c r="B97" s="28"/>
      <c r="AR97" s="28"/>
    </row>
    <row r="98" spans="2:44" s="1" customFormat="1" ht="6.9" customHeight="1" x14ac:dyDescent="0.2">
      <c r="B98" s="43"/>
      <c r="C98" s="44"/>
      <c r="D98" s="44"/>
      <c r="E98" s="44"/>
      <c r="F98" s="44"/>
      <c r="G98" s="44"/>
      <c r="H98" s="44"/>
      <c r="I98" s="44"/>
      <c r="J98" s="44"/>
      <c r="K98" s="44"/>
      <c r="L98" s="44"/>
      <c r="M98" s="44"/>
      <c r="N98" s="44"/>
      <c r="O98" s="44"/>
      <c r="P98" s="44"/>
      <c r="Q98" s="44"/>
      <c r="R98" s="44"/>
      <c r="S98" s="44"/>
      <c r="T98" s="44"/>
      <c r="U98" s="44"/>
      <c r="V98" s="44"/>
      <c r="W98" s="44"/>
      <c r="X98" s="44"/>
      <c r="Y98" s="44"/>
      <c r="Z98" s="44"/>
      <c r="AA98" s="44"/>
      <c r="AB98" s="44"/>
      <c r="AC98" s="44"/>
      <c r="AD98" s="44"/>
      <c r="AE98" s="44"/>
      <c r="AF98" s="44"/>
      <c r="AG98" s="44"/>
      <c r="AH98" s="44"/>
      <c r="AI98" s="44"/>
      <c r="AJ98" s="44"/>
      <c r="AK98" s="44"/>
      <c r="AL98" s="44"/>
      <c r="AM98" s="44"/>
      <c r="AN98" s="44"/>
      <c r="AO98" s="44"/>
      <c r="AP98" s="44"/>
      <c r="AQ98" s="44"/>
      <c r="AR98" s="28"/>
    </row>
  </sheetData>
  <mergeCells count="46">
    <mergeCell ref="AR2:BE2"/>
    <mergeCell ref="AN96:AP96"/>
    <mergeCell ref="AG96:AM96"/>
    <mergeCell ref="D96:H96"/>
    <mergeCell ref="J96:AF96"/>
    <mergeCell ref="L85:AJ85"/>
    <mergeCell ref="AM87:AN87"/>
    <mergeCell ref="AM89:AP89"/>
    <mergeCell ref="AS89:AT91"/>
    <mergeCell ref="AM90:AP90"/>
    <mergeCell ref="W33:AE33"/>
    <mergeCell ref="AK33:AO33"/>
    <mergeCell ref="L33:P33"/>
    <mergeCell ref="X35:AB35"/>
    <mergeCell ref="AK35:AO35"/>
    <mergeCell ref="AK31:AO31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AG94:AM94"/>
    <mergeCell ref="AN94:AP94"/>
    <mergeCell ref="W32:AE32"/>
    <mergeCell ref="AK32:AO32"/>
    <mergeCell ref="L32:P32"/>
    <mergeCell ref="BE5:BE34"/>
    <mergeCell ref="K5:AJ5"/>
    <mergeCell ref="K6:AJ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L31:P31"/>
  </mergeCells>
  <hyperlinks>
    <hyperlink ref="A95" location="'E.03.1.1 - 1.1 Obnova oki...'!C2" display="/" xr:uid="{00000000-0004-0000-0000-000000000000}"/>
    <hyperlink ref="A96" location="'E.03.1.2 - 1.2 Obnova zám...'!C2" display="/" xr:uid="{00000000-0004-0000-0000-000001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BM229"/>
  <sheetViews>
    <sheetView showGridLines="0" tabSelected="1" topLeftCell="A220" workbookViewId="0">
      <selection activeCell="I128" sqref="I128"/>
    </sheetView>
  </sheetViews>
  <sheetFormatPr defaultRowHeight="10.199999999999999" x14ac:dyDescent="0.2"/>
  <cols>
    <col min="1" max="1" width="8.28515625" customWidth="1"/>
    <col min="2" max="2" width="1.140625" customWidth="1"/>
    <col min="3" max="3" width="4.140625" customWidth="1"/>
    <col min="4" max="4" width="4.28515625" customWidth="1"/>
    <col min="5" max="5" width="17.140625" customWidth="1"/>
    <col min="6" max="6" width="50.85546875" customWidth="1"/>
    <col min="7" max="7" width="7.42578125" customWidth="1"/>
    <col min="8" max="8" width="14" customWidth="1"/>
    <col min="9" max="9" width="15.85546875" customWidth="1"/>
    <col min="10" max="10" width="22.28515625" customWidth="1"/>
    <col min="11" max="11" width="22.28515625" hidden="1" customWidth="1"/>
    <col min="12" max="12" width="9.28515625" customWidth="1"/>
    <col min="13" max="13" width="10.85546875" hidden="1" customWidth="1"/>
    <col min="14" max="14" width="9.28515625" hidden="1"/>
    <col min="15" max="20" width="14.140625" hidden="1" customWidth="1"/>
    <col min="21" max="21" width="16.28515625" hidden="1" customWidth="1"/>
    <col min="22" max="22" width="12.28515625" customWidth="1"/>
    <col min="23" max="23" width="16.28515625" customWidth="1"/>
    <col min="24" max="24" width="12.28515625" customWidth="1"/>
    <col min="25" max="25" width="15" customWidth="1"/>
    <col min="26" max="26" width="11" customWidth="1"/>
    <col min="27" max="27" width="15" customWidth="1"/>
    <col min="28" max="28" width="16.28515625" customWidth="1"/>
    <col min="29" max="29" width="11" customWidth="1"/>
    <col min="30" max="30" width="15" customWidth="1"/>
    <col min="31" max="31" width="16.28515625" customWidth="1"/>
    <col min="44" max="65" width="9.28515625" hidden="1"/>
  </cols>
  <sheetData>
    <row r="2" spans="2:46" ht="36.9" customHeight="1" x14ac:dyDescent="0.2">
      <c r="L2" s="206" t="s">
        <v>5</v>
      </c>
      <c r="M2" s="185"/>
      <c r="N2" s="185"/>
      <c r="O2" s="185"/>
      <c r="P2" s="185"/>
      <c r="Q2" s="185"/>
      <c r="R2" s="185"/>
      <c r="S2" s="185"/>
      <c r="T2" s="185"/>
      <c r="U2" s="185"/>
      <c r="V2" s="185"/>
      <c r="AT2" s="13" t="s">
        <v>82</v>
      </c>
    </row>
    <row r="3" spans="2:46" ht="6.9" customHeight="1" x14ac:dyDescent="0.2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74</v>
      </c>
    </row>
    <row r="4" spans="2:46" ht="24.9" customHeight="1" x14ac:dyDescent="0.2">
      <c r="B4" s="16"/>
      <c r="D4" s="17" t="s">
        <v>86</v>
      </c>
      <c r="L4" s="16"/>
      <c r="M4" s="83" t="s">
        <v>9</v>
      </c>
      <c r="AT4" s="13" t="s">
        <v>3</v>
      </c>
    </row>
    <row r="5" spans="2:46" ht="6.9" customHeight="1" x14ac:dyDescent="0.2">
      <c r="B5" s="16"/>
      <c r="L5" s="16"/>
    </row>
    <row r="6" spans="2:46" ht="12" customHeight="1" x14ac:dyDescent="0.2">
      <c r="B6" s="16"/>
      <c r="D6" s="23" t="s">
        <v>15</v>
      </c>
      <c r="L6" s="16"/>
    </row>
    <row r="7" spans="2:46" ht="26.25" customHeight="1" x14ac:dyDescent="0.2">
      <c r="B7" s="16"/>
      <c r="E7" s="220" t="str">
        <f>'Rekapitulácia stavby'!K6</f>
        <v>Obnova okien a dverí na budove Nových teoretických ústavov Lekárskej fakulty UK- 3. etapa</v>
      </c>
      <c r="F7" s="221"/>
      <c r="G7" s="221"/>
      <c r="H7" s="221"/>
      <c r="L7" s="16"/>
    </row>
    <row r="8" spans="2:46" s="1" customFormat="1" ht="12" customHeight="1" x14ac:dyDescent="0.2">
      <c r="B8" s="28"/>
      <c r="D8" s="23" t="s">
        <v>87</v>
      </c>
      <c r="L8" s="28"/>
    </row>
    <row r="9" spans="2:46" s="1" customFormat="1" ht="16.5" customHeight="1" x14ac:dyDescent="0.2">
      <c r="B9" s="28"/>
      <c r="E9" s="207" t="s">
        <v>88</v>
      </c>
      <c r="F9" s="219"/>
      <c r="G9" s="219"/>
      <c r="H9" s="219"/>
      <c r="L9" s="28"/>
    </row>
    <row r="10" spans="2:46" s="1" customFormat="1" x14ac:dyDescent="0.2">
      <c r="B10" s="28"/>
      <c r="L10" s="28"/>
    </row>
    <row r="11" spans="2:46" s="1" customFormat="1" ht="12" customHeight="1" x14ac:dyDescent="0.2">
      <c r="B11" s="28"/>
      <c r="D11" s="23" t="s">
        <v>17</v>
      </c>
      <c r="F11" s="21" t="s">
        <v>1</v>
      </c>
      <c r="I11" s="23" t="s">
        <v>18</v>
      </c>
      <c r="J11" s="21" t="s">
        <v>1</v>
      </c>
      <c r="L11" s="28"/>
    </row>
    <row r="12" spans="2:46" s="1" customFormat="1" ht="12" customHeight="1" x14ac:dyDescent="0.2">
      <c r="B12" s="28"/>
      <c r="D12" s="23" t="s">
        <v>19</v>
      </c>
      <c r="F12" s="21" t="s">
        <v>89</v>
      </c>
      <c r="I12" s="23" t="s">
        <v>21</v>
      </c>
      <c r="J12" s="51">
        <f>'Rekapitulácia stavby'!AN8</f>
        <v>45672</v>
      </c>
      <c r="L12" s="28"/>
    </row>
    <row r="13" spans="2:46" s="1" customFormat="1" ht="10.95" customHeight="1" x14ac:dyDescent="0.2">
      <c r="B13" s="28"/>
      <c r="L13" s="28"/>
    </row>
    <row r="14" spans="2:46" s="1" customFormat="1" ht="12" customHeight="1" x14ac:dyDescent="0.2">
      <c r="B14" s="28"/>
      <c r="D14" s="23" t="s">
        <v>22</v>
      </c>
      <c r="I14" s="23" t="s">
        <v>23</v>
      </c>
      <c r="J14" s="21" t="str">
        <f>IF('Rekapitulácia stavby'!AN10="","",'Rekapitulácia stavby'!AN10)</f>
        <v/>
      </c>
      <c r="L14" s="28"/>
    </row>
    <row r="15" spans="2:46" s="1" customFormat="1" ht="18" customHeight="1" x14ac:dyDescent="0.2">
      <c r="B15" s="28"/>
      <c r="E15" s="21" t="str">
        <f>IF('Rekapitulácia stavby'!E11="","",'Rekapitulácia stavby'!E11)</f>
        <v>OPSM Lekárska Fakulta ÚK</v>
      </c>
      <c r="I15" s="23" t="s">
        <v>25</v>
      </c>
      <c r="J15" s="21" t="str">
        <f>IF('Rekapitulácia stavby'!AN11="","",'Rekapitulácia stavby'!AN11)</f>
        <v/>
      </c>
      <c r="L15" s="28"/>
    </row>
    <row r="16" spans="2:46" s="1" customFormat="1" ht="6.9" customHeight="1" x14ac:dyDescent="0.2">
      <c r="B16" s="28"/>
      <c r="L16" s="28"/>
    </row>
    <row r="17" spans="2:12" s="1" customFormat="1" ht="12" customHeight="1" x14ac:dyDescent="0.2">
      <c r="B17" s="28"/>
      <c r="D17" s="23" t="s">
        <v>26</v>
      </c>
      <c r="I17" s="23" t="s">
        <v>23</v>
      </c>
      <c r="J17" s="24" t="str">
        <f>'Rekapitulácia stavby'!AN13</f>
        <v>Vyplň údaj</v>
      </c>
      <c r="L17" s="28"/>
    </row>
    <row r="18" spans="2:12" s="1" customFormat="1" ht="18" customHeight="1" x14ac:dyDescent="0.2">
      <c r="B18" s="28"/>
      <c r="E18" s="222" t="str">
        <f>'Rekapitulácia stavby'!E14</f>
        <v>Vyplň údaj</v>
      </c>
      <c r="F18" s="184"/>
      <c r="G18" s="184"/>
      <c r="H18" s="184"/>
      <c r="I18" s="23" t="s">
        <v>25</v>
      </c>
      <c r="J18" s="24" t="str">
        <f>'Rekapitulácia stavby'!AN14</f>
        <v>Vyplň údaj</v>
      </c>
      <c r="L18" s="28"/>
    </row>
    <row r="19" spans="2:12" s="1" customFormat="1" ht="6.9" customHeight="1" x14ac:dyDescent="0.2">
      <c r="B19" s="28"/>
      <c r="L19" s="28"/>
    </row>
    <row r="20" spans="2:12" s="1" customFormat="1" ht="12" customHeight="1" x14ac:dyDescent="0.2">
      <c r="B20" s="28"/>
      <c r="D20" s="23" t="s">
        <v>28</v>
      </c>
      <c r="I20" s="23" t="s">
        <v>23</v>
      </c>
      <c r="J20" s="21" t="str">
        <f>IF('Rekapitulácia stavby'!AN16="","",'Rekapitulácia stavby'!AN16)</f>
        <v/>
      </c>
      <c r="L20" s="28"/>
    </row>
    <row r="21" spans="2:12" s="1" customFormat="1" ht="18" customHeight="1" x14ac:dyDescent="0.2">
      <c r="B21" s="28"/>
      <c r="E21" s="21" t="str">
        <f>IF('Rekapitulácia stavby'!E17="","",'Rekapitulácia stavby'!E17)</f>
        <v>Ing. Eva Zradulová</v>
      </c>
      <c r="I21" s="23" t="s">
        <v>25</v>
      </c>
      <c r="J21" s="21" t="str">
        <f>IF('Rekapitulácia stavby'!AN17="","",'Rekapitulácia stavby'!AN17)</f>
        <v/>
      </c>
      <c r="L21" s="28"/>
    </row>
    <row r="22" spans="2:12" s="1" customFormat="1" ht="6.9" customHeight="1" x14ac:dyDescent="0.2">
      <c r="B22" s="28"/>
      <c r="L22" s="28"/>
    </row>
    <row r="23" spans="2:12" s="1" customFormat="1" ht="12" customHeight="1" x14ac:dyDescent="0.2">
      <c r="B23" s="28"/>
      <c r="D23" s="23" t="s">
        <v>31</v>
      </c>
      <c r="I23" s="23" t="s">
        <v>23</v>
      </c>
      <c r="J23" s="21" t="str">
        <f>IF('Rekapitulácia stavby'!AN19="","",'Rekapitulácia stavby'!AN19)</f>
        <v/>
      </c>
      <c r="L23" s="28"/>
    </row>
    <row r="24" spans="2:12" s="1" customFormat="1" ht="18" customHeight="1" x14ac:dyDescent="0.2">
      <c r="B24" s="28"/>
      <c r="E24" s="21" t="str">
        <f>IF('Rekapitulácia stavby'!E20="","",'Rekapitulácia stavby'!E20)</f>
        <v>Rosoft s.r.o.</v>
      </c>
      <c r="I24" s="23" t="s">
        <v>25</v>
      </c>
      <c r="J24" s="21" t="str">
        <f>IF('Rekapitulácia stavby'!AN20="","",'Rekapitulácia stavby'!AN20)</f>
        <v/>
      </c>
      <c r="L24" s="28"/>
    </row>
    <row r="25" spans="2:12" s="1" customFormat="1" ht="6.9" customHeight="1" x14ac:dyDescent="0.2">
      <c r="B25" s="28"/>
      <c r="L25" s="28"/>
    </row>
    <row r="26" spans="2:12" s="1" customFormat="1" ht="12" customHeight="1" x14ac:dyDescent="0.2">
      <c r="B26" s="28"/>
      <c r="D26" s="23" t="s">
        <v>33</v>
      </c>
      <c r="L26" s="28"/>
    </row>
    <row r="27" spans="2:12" s="7" customFormat="1" ht="16.5" customHeight="1" x14ac:dyDescent="0.2">
      <c r="B27" s="84"/>
      <c r="E27" s="189" t="s">
        <v>1</v>
      </c>
      <c r="F27" s="189"/>
      <c r="G27" s="189"/>
      <c r="H27" s="189"/>
      <c r="L27" s="84"/>
    </row>
    <row r="28" spans="2:12" s="1" customFormat="1" ht="6.9" customHeight="1" x14ac:dyDescent="0.2">
      <c r="B28" s="28"/>
      <c r="L28" s="28"/>
    </row>
    <row r="29" spans="2:12" s="1" customFormat="1" ht="6.9" customHeight="1" x14ac:dyDescent="0.2">
      <c r="B29" s="28"/>
      <c r="D29" s="52"/>
      <c r="E29" s="52"/>
      <c r="F29" s="52"/>
      <c r="G29" s="52"/>
      <c r="H29" s="52"/>
      <c r="I29" s="52"/>
      <c r="J29" s="52"/>
      <c r="K29" s="52"/>
      <c r="L29" s="28"/>
    </row>
    <row r="30" spans="2:12" s="1" customFormat="1" ht="25.35" customHeight="1" x14ac:dyDescent="0.2">
      <c r="B30" s="28"/>
      <c r="D30" s="85" t="s">
        <v>34</v>
      </c>
      <c r="J30" s="65">
        <f>ROUND(J124, 2)</f>
        <v>0</v>
      </c>
      <c r="L30" s="28"/>
    </row>
    <row r="31" spans="2:12" s="1" customFormat="1" ht="6.9" customHeight="1" x14ac:dyDescent="0.2">
      <c r="B31" s="28"/>
      <c r="D31" s="52"/>
      <c r="E31" s="52"/>
      <c r="F31" s="52"/>
      <c r="G31" s="52"/>
      <c r="H31" s="52"/>
      <c r="I31" s="52"/>
      <c r="J31" s="52"/>
      <c r="K31" s="52"/>
      <c r="L31" s="28"/>
    </row>
    <row r="32" spans="2:12" s="1" customFormat="1" ht="14.4" customHeight="1" x14ac:dyDescent="0.2">
      <c r="B32" s="28"/>
      <c r="F32" s="31" t="s">
        <v>36</v>
      </c>
      <c r="I32" s="31" t="s">
        <v>35</v>
      </c>
      <c r="J32" s="31" t="s">
        <v>37</v>
      </c>
      <c r="L32" s="28"/>
    </row>
    <row r="33" spans="2:12" s="1" customFormat="1" ht="14.4" customHeight="1" x14ac:dyDescent="0.2">
      <c r="B33" s="28"/>
      <c r="D33" s="54" t="s">
        <v>38</v>
      </c>
      <c r="E33" s="33" t="s">
        <v>39</v>
      </c>
      <c r="F33" s="86">
        <f>ROUND((SUM(BE124:BE221)),  2)</f>
        <v>0</v>
      </c>
      <c r="G33" s="87"/>
      <c r="H33" s="87"/>
      <c r="I33" s="88">
        <v>0.23</v>
      </c>
      <c r="J33" s="86">
        <f>ROUND(((SUM(BE124:BE221))*I33),  2)</f>
        <v>0</v>
      </c>
      <c r="L33" s="28"/>
    </row>
    <row r="34" spans="2:12" s="1" customFormat="1" ht="14.4" customHeight="1" x14ac:dyDescent="0.2">
      <c r="B34" s="28"/>
      <c r="E34" s="33" t="s">
        <v>40</v>
      </c>
      <c r="F34" s="163">
        <f>ROUND((SUM(BF124:BF221)),  2)</f>
        <v>0</v>
      </c>
      <c r="G34" s="164"/>
      <c r="H34" s="164"/>
      <c r="I34" s="165">
        <v>0.23</v>
      </c>
      <c r="J34" s="163">
        <f>ROUND(((SUM(BF124:BF221))*I34),  2)</f>
        <v>0</v>
      </c>
      <c r="L34" s="28"/>
    </row>
    <row r="35" spans="2:12" s="1" customFormat="1" ht="14.4" hidden="1" customHeight="1" x14ac:dyDescent="0.2">
      <c r="B35" s="28"/>
      <c r="E35" s="23" t="s">
        <v>41</v>
      </c>
      <c r="F35" s="89">
        <f>ROUND((SUM(BG124:BG221)),  2)</f>
        <v>0</v>
      </c>
      <c r="I35" s="90">
        <v>0.23</v>
      </c>
      <c r="J35" s="89">
        <f>0</f>
        <v>0</v>
      </c>
      <c r="L35" s="28"/>
    </row>
    <row r="36" spans="2:12" s="1" customFormat="1" ht="14.4" hidden="1" customHeight="1" x14ac:dyDescent="0.2">
      <c r="B36" s="28"/>
      <c r="E36" s="23" t="s">
        <v>42</v>
      </c>
      <c r="F36" s="89">
        <f>ROUND((SUM(BH124:BH221)),  2)</f>
        <v>0</v>
      </c>
      <c r="I36" s="90">
        <v>0.23</v>
      </c>
      <c r="J36" s="89">
        <f>0</f>
        <v>0</v>
      </c>
      <c r="L36" s="28"/>
    </row>
    <row r="37" spans="2:12" s="1" customFormat="1" ht="14.4" hidden="1" customHeight="1" x14ac:dyDescent="0.2">
      <c r="B37" s="28"/>
      <c r="E37" s="33" t="s">
        <v>43</v>
      </c>
      <c r="F37" s="86">
        <f>ROUND((SUM(BI124:BI221)),  2)</f>
        <v>0</v>
      </c>
      <c r="G37" s="87"/>
      <c r="H37" s="87"/>
      <c r="I37" s="88">
        <v>0</v>
      </c>
      <c r="J37" s="86">
        <f>0</f>
        <v>0</v>
      </c>
      <c r="L37" s="28"/>
    </row>
    <row r="38" spans="2:12" s="1" customFormat="1" ht="6.9" customHeight="1" x14ac:dyDescent="0.2">
      <c r="B38" s="28"/>
      <c r="L38" s="28"/>
    </row>
    <row r="39" spans="2:12" s="1" customFormat="1" ht="25.35" customHeight="1" x14ac:dyDescent="0.2">
      <c r="B39" s="28"/>
      <c r="C39" s="91"/>
      <c r="D39" s="92" t="s">
        <v>44</v>
      </c>
      <c r="E39" s="56"/>
      <c r="F39" s="56"/>
      <c r="G39" s="93" t="s">
        <v>45</v>
      </c>
      <c r="H39" s="94" t="s">
        <v>46</v>
      </c>
      <c r="I39" s="56"/>
      <c r="J39" s="95">
        <f>SUM(J30:J37)</f>
        <v>0</v>
      </c>
      <c r="K39" s="96"/>
      <c r="L39" s="28"/>
    </row>
    <row r="40" spans="2:12" s="1" customFormat="1" ht="14.4" customHeight="1" x14ac:dyDescent="0.2">
      <c r="B40" s="28"/>
      <c r="L40" s="28"/>
    </row>
    <row r="41" spans="2:12" ht="14.4" customHeight="1" x14ac:dyDescent="0.2">
      <c r="B41" s="16"/>
      <c r="L41" s="16"/>
    </row>
    <row r="42" spans="2:12" ht="14.4" customHeight="1" x14ac:dyDescent="0.2">
      <c r="B42" s="16"/>
      <c r="L42" s="16"/>
    </row>
    <row r="43" spans="2:12" ht="14.4" customHeight="1" x14ac:dyDescent="0.2">
      <c r="B43" s="16"/>
      <c r="L43" s="16"/>
    </row>
    <row r="44" spans="2:12" ht="14.4" customHeight="1" x14ac:dyDescent="0.2">
      <c r="B44" s="16"/>
      <c r="L44" s="16"/>
    </row>
    <row r="45" spans="2:12" ht="14.4" customHeight="1" x14ac:dyDescent="0.2">
      <c r="B45" s="16"/>
      <c r="L45" s="16"/>
    </row>
    <row r="46" spans="2:12" ht="14.4" customHeight="1" x14ac:dyDescent="0.2">
      <c r="B46" s="16"/>
      <c r="L46" s="16"/>
    </row>
    <row r="47" spans="2:12" ht="14.4" customHeight="1" x14ac:dyDescent="0.2">
      <c r="B47" s="16"/>
      <c r="L47" s="16"/>
    </row>
    <row r="48" spans="2:12" ht="14.4" customHeight="1" x14ac:dyDescent="0.2">
      <c r="B48" s="16"/>
      <c r="L48" s="16"/>
    </row>
    <row r="49" spans="2:12" ht="14.4" customHeight="1" x14ac:dyDescent="0.2">
      <c r="B49" s="16"/>
      <c r="L49" s="16"/>
    </row>
    <row r="50" spans="2:12" s="1" customFormat="1" ht="14.4" customHeight="1" x14ac:dyDescent="0.2">
      <c r="B50" s="28"/>
      <c r="D50" s="40" t="s">
        <v>47</v>
      </c>
      <c r="E50" s="41"/>
      <c r="F50" s="41"/>
      <c r="G50" s="40" t="s">
        <v>48</v>
      </c>
      <c r="H50" s="41"/>
      <c r="I50" s="41"/>
      <c r="J50" s="41"/>
      <c r="K50" s="41"/>
      <c r="L50" s="28"/>
    </row>
    <row r="51" spans="2:12" x14ac:dyDescent="0.2">
      <c r="B51" s="16"/>
      <c r="L51" s="16"/>
    </row>
    <row r="52" spans="2:12" x14ac:dyDescent="0.2">
      <c r="B52" s="16"/>
      <c r="L52" s="16"/>
    </row>
    <row r="53" spans="2:12" x14ac:dyDescent="0.2">
      <c r="B53" s="16"/>
      <c r="L53" s="16"/>
    </row>
    <row r="54" spans="2:12" x14ac:dyDescent="0.2">
      <c r="B54" s="16"/>
      <c r="L54" s="16"/>
    </row>
    <row r="55" spans="2:12" x14ac:dyDescent="0.2">
      <c r="B55" s="16"/>
      <c r="L55" s="16"/>
    </row>
    <row r="56" spans="2:12" x14ac:dyDescent="0.2">
      <c r="B56" s="16"/>
      <c r="L56" s="16"/>
    </row>
    <row r="57" spans="2:12" x14ac:dyDescent="0.2">
      <c r="B57" s="16"/>
      <c r="L57" s="16"/>
    </row>
    <row r="58" spans="2:12" x14ac:dyDescent="0.2">
      <c r="B58" s="16"/>
      <c r="L58" s="16"/>
    </row>
    <row r="59" spans="2:12" x14ac:dyDescent="0.2">
      <c r="B59" s="16"/>
      <c r="L59" s="16"/>
    </row>
    <row r="60" spans="2:12" x14ac:dyDescent="0.2">
      <c r="B60" s="16"/>
      <c r="L60" s="16"/>
    </row>
    <row r="61" spans="2:12" s="1" customFormat="1" ht="13.2" x14ac:dyDescent="0.2">
      <c r="B61" s="28"/>
      <c r="D61" s="42" t="s">
        <v>49</v>
      </c>
      <c r="E61" s="30"/>
      <c r="F61" s="97" t="s">
        <v>50</v>
      </c>
      <c r="G61" s="42" t="s">
        <v>49</v>
      </c>
      <c r="H61" s="30"/>
      <c r="I61" s="30"/>
      <c r="J61" s="98" t="s">
        <v>50</v>
      </c>
      <c r="K61" s="30"/>
      <c r="L61" s="28"/>
    </row>
    <row r="62" spans="2:12" x14ac:dyDescent="0.2">
      <c r="B62" s="16"/>
      <c r="L62" s="16"/>
    </row>
    <row r="63" spans="2:12" x14ac:dyDescent="0.2">
      <c r="B63" s="16"/>
      <c r="L63" s="16"/>
    </row>
    <row r="64" spans="2:12" x14ac:dyDescent="0.2">
      <c r="B64" s="16"/>
      <c r="L64" s="16"/>
    </row>
    <row r="65" spans="2:12" s="1" customFormat="1" ht="13.2" x14ac:dyDescent="0.2">
      <c r="B65" s="28"/>
      <c r="D65" s="40" t="s">
        <v>51</v>
      </c>
      <c r="E65" s="41"/>
      <c r="F65" s="41"/>
      <c r="G65" s="40" t="s">
        <v>52</v>
      </c>
      <c r="H65" s="41"/>
      <c r="I65" s="41"/>
      <c r="J65" s="41"/>
      <c r="K65" s="41"/>
      <c r="L65" s="28"/>
    </row>
    <row r="66" spans="2:12" x14ac:dyDescent="0.2">
      <c r="B66" s="16"/>
      <c r="L66" s="16"/>
    </row>
    <row r="67" spans="2:12" x14ac:dyDescent="0.2">
      <c r="B67" s="16"/>
      <c r="L67" s="16"/>
    </row>
    <row r="68" spans="2:12" x14ac:dyDescent="0.2">
      <c r="B68" s="16"/>
      <c r="L68" s="16"/>
    </row>
    <row r="69" spans="2:12" x14ac:dyDescent="0.2">
      <c r="B69" s="16"/>
      <c r="L69" s="16"/>
    </row>
    <row r="70" spans="2:12" x14ac:dyDescent="0.2">
      <c r="B70" s="16"/>
      <c r="L70" s="16"/>
    </row>
    <row r="71" spans="2:12" x14ac:dyDescent="0.2">
      <c r="B71" s="16"/>
      <c r="L71" s="16"/>
    </row>
    <row r="72" spans="2:12" x14ac:dyDescent="0.2">
      <c r="B72" s="16"/>
      <c r="L72" s="16"/>
    </row>
    <row r="73" spans="2:12" x14ac:dyDescent="0.2">
      <c r="B73" s="16"/>
      <c r="L73" s="16"/>
    </row>
    <row r="74" spans="2:12" x14ac:dyDescent="0.2">
      <c r="B74" s="16"/>
      <c r="L74" s="16"/>
    </row>
    <row r="75" spans="2:12" x14ac:dyDescent="0.2">
      <c r="B75" s="16"/>
      <c r="L75" s="16"/>
    </row>
    <row r="76" spans="2:12" s="1" customFormat="1" ht="13.2" x14ac:dyDescent="0.2">
      <c r="B76" s="28"/>
      <c r="D76" s="42" t="s">
        <v>49</v>
      </c>
      <c r="E76" s="30"/>
      <c r="F76" s="97" t="s">
        <v>50</v>
      </c>
      <c r="G76" s="42" t="s">
        <v>49</v>
      </c>
      <c r="H76" s="30"/>
      <c r="I76" s="30"/>
      <c r="J76" s="98" t="s">
        <v>50</v>
      </c>
      <c r="K76" s="30"/>
      <c r="L76" s="28"/>
    </row>
    <row r="77" spans="2:12" s="1" customFormat="1" ht="14.4" customHeight="1" x14ac:dyDescent="0.2"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28"/>
    </row>
    <row r="81" spans="2:47" s="1" customFormat="1" ht="6.9" customHeight="1" x14ac:dyDescent="0.2"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28"/>
    </row>
    <row r="82" spans="2:47" s="1" customFormat="1" ht="24.9" customHeight="1" x14ac:dyDescent="0.2">
      <c r="B82" s="28"/>
      <c r="C82" s="17" t="s">
        <v>90</v>
      </c>
      <c r="L82" s="28"/>
    </row>
    <row r="83" spans="2:47" s="1" customFormat="1" ht="6.9" customHeight="1" x14ac:dyDescent="0.2">
      <c r="B83" s="28"/>
      <c r="L83" s="28"/>
    </row>
    <row r="84" spans="2:47" s="1" customFormat="1" ht="12" customHeight="1" x14ac:dyDescent="0.2">
      <c r="B84" s="28"/>
      <c r="C84" s="23" t="s">
        <v>15</v>
      </c>
      <c r="L84" s="28"/>
    </row>
    <row r="85" spans="2:47" s="1" customFormat="1" ht="26.25" customHeight="1" x14ac:dyDescent="0.2">
      <c r="B85" s="28"/>
      <c r="E85" s="220" t="str">
        <f>E7</f>
        <v>Obnova okien a dverí na budove Nových teoretických ústavov Lekárskej fakulty UK- 3. etapa</v>
      </c>
      <c r="F85" s="221"/>
      <c r="G85" s="221"/>
      <c r="H85" s="221"/>
      <c r="L85" s="28"/>
    </row>
    <row r="86" spans="2:47" s="1" customFormat="1" ht="12" customHeight="1" x14ac:dyDescent="0.2">
      <c r="B86" s="28"/>
      <c r="C86" s="23" t="s">
        <v>87</v>
      </c>
      <c r="L86" s="28"/>
    </row>
    <row r="87" spans="2:47" s="1" customFormat="1" ht="16.5" customHeight="1" x14ac:dyDescent="0.2">
      <c r="B87" s="28"/>
      <c r="E87" s="207" t="str">
        <f>E9</f>
        <v>E.03.1.1 - 1.1 Obnova oki...</v>
      </c>
      <c r="F87" s="219"/>
      <c r="G87" s="219"/>
      <c r="H87" s="219"/>
      <c r="L87" s="28"/>
    </row>
    <row r="88" spans="2:47" s="1" customFormat="1" ht="6.9" customHeight="1" x14ac:dyDescent="0.2">
      <c r="B88" s="28"/>
      <c r="L88" s="28"/>
    </row>
    <row r="89" spans="2:47" s="1" customFormat="1" ht="12" customHeight="1" x14ac:dyDescent="0.2">
      <c r="B89" s="28"/>
      <c r="C89" s="23" t="s">
        <v>19</v>
      </c>
      <c r="F89" s="21" t="str">
        <f>F12</f>
        <v xml:space="preserve"> </v>
      </c>
      <c r="I89" s="23" t="s">
        <v>21</v>
      </c>
      <c r="J89" s="51">
        <f>IF(J12="","",J12)</f>
        <v>45672</v>
      </c>
      <c r="L89" s="28"/>
    </row>
    <row r="90" spans="2:47" s="1" customFormat="1" ht="6.9" customHeight="1" x14ac:dyDescent="0.2">
      <c r="B90" s="28"/>
      <c r="L90" s="28"/>
    </row>
    <row r="91" spans="2:47" s="1" customFormat="1" ht="15.15" customHeight="1" x14ac:dyDescent="0.2">
      <c r="B91" s="28"/>
      <c r="C91" s="23" t="s">
        <v>22</v>
      </c>
      <c r="F91" s="21" t="str">
        <f>E15</f>
        <v>OPSM Lekárska Fakulta ÚK</v>
      </c>
      <c r="I91" s="23" t="s">
        <v>28</v>
      </c>
      <c r="J91" s="26" t="str">
        <f>E21</f>
        <v>Ing. Eva Zradulová</v>
      </c>
      <c r="L91" s="28"/>
    </row>
    <row r="92" spans="2:47" s="1" customFormat="1" ht="15.15" customHeight="1" x14ac:dyDescent="0.2">
      <c r="B92" s="28"/>
      <c r="C92" s="23" t="s">
        <v>26</v>
      </c>
      <c r="F92" s="21" t="str">
        <f>IF(E18="","",E18)</f>
        <v>Vyplň údaj</v>
      </c>
      <c r="I92" s="23" t="s">
        <v>31</v>
      </c>
      <c r="J92" s="26" t="str">
        <f>E24</f>
        <v>Rosoft s.r.o.</v>
      </c>
      <c r="L92" s="28"/>
    </row>
    <row r="93" spans="2:47" s="1" customFormat="1" ht="10.35" customHeight="1" x14ac:dyDescent="0.2">
      <c r="B93" s="28"/>
      <c r="L93" s="28"/>
    </row>
    <row r="94" spans="2:47" s="1" customFormat="1" ht="29.25" customHeight="1" x14ac:dyDescent="0.2">
      <c r="B94" s="28"/>
      <c r="C94" s="99" t="s">
        <v>91</v>
      </c>
      <c r="D94" s="91"/>
      <c r="E94" s="91"/>
      <c r="F94" s="91"/>
      <c r="G94" s="91"/>
      <c r="H94" s="91"/>
      <c r="I94" s="91"/>
      <c r="J94" s="100" t="s">
        <v>92</v>
      </c>
      <c r="K94" s="91"/>
      <c r="L94" s="28"/>
    </row>
    <row r="95" spans="2:47" s="1" customFormat="1" ht="10.35" customHeight="1" x14ac:dyDescent="0.2">
      <c r="B95" s="28"/>
      <c r="L95" s="28"/>
    </row>
    <row r="96" spans="2:47" s="1" customFormat="1" ht="22.95" customHeight="1" x14ac:dyDescent="0.2">
      <c r="B96" s="28"/>
      <c r="C96" s="101" t="s">
        <v>93</v>
      </c>
      <c r="J96" s="65">
        <f>J124</f>
        <v>0</v>
      </c>
      <c r="L96" s="28"/>
      <c r="AU96" s="13" t="s">
        <v>94</v>
      </c>
    </row>
    <row r="97" spans="2:12" s="8" customFormat="1" ht="24.9" customHeight="1" x14ac:dyDescent="0.2">
      <c r="B97" s="102"/>
      <c r="D97" s="103" t="s">
        <v>95</v>
      </c>
      <c r="E97" s="104"/>
      <c r="F97" s="104"/>
      <c r="G97" s="104"/>
      <c r="H97" s="104"/>
      <c r="I97" s="104"/>
      <c r="J97" s="105">
        <f>J125</f>
        <v>0</v>
      </c>
      <c r="L97" s="102"/>
    </row>
    <row r="98" spans="2:12" s="9" customFormat="1" ht="19.95" customHeight="1" x14ac:dyDescent="0.2">
      <c r="B98" s="106"/>
      <c r="D98" s="107" t="s">
        <v>96</v>
      </c>
      <c r="E98" s="108"/>
      <c r="F98" s="108"/>
      <c r="G98" s="108"/>
      <c r="H98" s="108"/>
      <c r="I98" s="108"/>
      <c r="J98" s="109">
        <f>J126</f>
        <v>0</v>
      </c>
      <c r="L98" s="106"/>
    </row>
    <row r="99" spans="2:12" s="9" customFormat="1" ht="19.95" customHeight="1" x14ac:dyDescent="0.2">
      <c r="B99" s="106"/>
      <c r="D99" s="107" t="s">
        <v>97</v>
      </c>
      <c r="E99" s="108"/>
      <c r="F99" s="108"/>
      <c r="G99" s="108"/>
      <c r="H99" s="108"/>
      <c r="I99" s="108"/>
      <c r="J99" s="109">
        <f>J133</f>
        <v>0</v>
      </c>
      <c r="L99" s="106"/>
    </row>
    <row r="100" spans="2:12" s="9" customFormat="1" ht="19.95" customHeight="1" x14ac:dyDescent="0.2">
      <c r="B100" s="106"/>
      <c r="D100" s="107" t="s">
        <v>98</v>
      </c>
      <c r="E100" s="108"/>
      <c r="F100" s="108"/>
      <c r="G100" s="108"/>
      <c r="H100" s="108"/>
      <c r="I100" s="108"/>
      <c r="J100" s="109">
        <f>J155</f>
        <v>0</v>
      </c>
      <c r="L100" s="106"/>
    </row>
    <row r="101" spans="2:12" s="8" customFormat="1" ht="24.9" customHeight="1" x14ac:dyDescent="0.2">
      <c r="B101" s="102"/>
      <c r="D101" s="103" t="s">
        <v>99</v>
      </c>
      <c r="E101" s="104"/>
      <c r="F101" s="104"/>
      <c r="G101" s="104"/>
      <c r="H101" s="104"/>
      <c r="I101" s="104"/>
      <c r="J101" s="105">
        <f>J157</f>
        <v>0</v>
      </c>
      <c r="L101" s="102"/>
    </row>
    <row r="102" spans="2:12" s="9" customFormat="1" ht="19.95" customHeight="1" x14ac:dyDescent="0.2">
      <c r="B102" s="106"/>
      <c r="D102" s="107" t="s">
        <v>100</v>
      </c>
      <c r="E102" s="108"/>
      <c r="F102" s="108"/>
      <c r="G102" s="108"/>
      <c r="H102" s="108"/>
      <c r="I102" s="108"/>
      <c r="J102" s="109">
        <f>J158</f>
        <v>0</v>
      </c>
      <c r="L102" s="106"/>
    </row>
    <row r="103" spans="2:12" s="9" customFormat="1" ht="19.95" customHeight="1" x14ac:dyDescent="0.2">
      <c r="B103" s="106"/>
      <c r="D103" s="107" t="s">
        <v>101</v>
      </c>
      <c r="E103" s="108"/>
      <c r="F103" s="108"/>
      <c r="G103" s="108"/>
      <c r="H103" s="108"/>
      <c r="I103" s="108"/>
      <c r="J103" s="109">
        <f>J163</f>
        <v>0</v>
      </c>
      <c r="L103" s="106"/>
    </row>
    <row r="104" spans="2:12" s="9" customFormat="1" ht="19.95" customHeight="1" x14ac:dyDescent="0.2">
      <c r="B104" s="106"/>
      <c r="D104" s="107" t="s">
        <v>102</v>
      </c>
      <c r="E104" s="108"/>
      <c r="F104" s="108"/>
      <c r="G104" s="108"/>
      <c r="H104" s="108"/>
      <c r="I104" s="108"/>
      <c r="J104" s="109">
        <f>J219</f>
        <v>0</v>
      </c>
      <c r="L104" s="106"/>
    </row>
    <row r="105" spans="2:12" s="1" customFormat="1" ht="21.75" customHeight="1" x14ac:dyDescent="0.2">
      <c r="B105" s="28"/>
      <c r="L105" s="28"/>
    </row>
    <row r="106" spans="2:12" s="1" customFormat="1" ht="6.9" customHeight="1" x14ac:dyDescent="0.2">
      <c r="B106" s="43"/>
      <c r="C106" s="44"/>
      <c r="D106" s="44"/>
      <c r="E106" s="44"/>
      <c r="F106" s="44"/>
      <c r="G106" s="44"/>
      <c r="H106" s="44"/>
      <c r="I106" s="44"/>
      <c r="J106" s="44"/>
      <c r="K106" s="44"/>
      <c r="L106" s="28"/>
    </row>
    <row r="110" spans="2:12" s="1" customFormat="1" ht="6.9" customHeight="1" x14ac:dyDescent="0.2">
      <c r="B110" s="45"/>
      <c r="C110" s="46"/>
      <c r="D110" s="46"/>
      <c r="E110" s="46"/>
      <c r="F110" s="46"/>
      <c r="G110" s="46"/>
      <c r="H110" s="46"/>
      <c r="I110" s="46"/>
      <c r="J110" s="46"/>
      <c r="K110" s="46"/>
      <c r="L110" s="28"/>
    </row>
    <row r="111" spans="2:12" s="1" customFormat="1" ht="24.9" customHeight="1" x14ac:dyDescent="0.2">
      <c r="B111" s="28"/>
      <c r="C111" s="17" t="s">
        <v>103</v>
      </c>
      <c r="L111" s="28"/>
    </row>
    <row r="112" spans="2:12" s="1" customFormat="1" ht="6.9" customHeight="1" x14ac:dyDescent="0.2">
      <c r="B112" s="28"/>
      <c r="L112" s="28"/>
    </row>
    <row r="113" spans="2:65" s="1" customFormat="1" ht="12" customHeight="1" x14ac:dyDescent="0.2">
      <c r="B113" s="28"/>
      <c r="C113" s="23" t="s">
        <v>15</v>
      </c>
      <c r="L113" s="28"/>
    </row>
    <row r="114" spans="2:65" s="1" customFormat="1" ht="26.25" customHeight="1" x14ac:dyDescent="0.2">
      <c r="B114" s="28"/>
      <c r="E114" s="220" t="str">
        <f>E7</f>
        <v>Obnova okien a dverí na budove Nových teoretických ústavov Lekárskej fakulty UK- 3. etapa</v>
      </c>
      <c r="F114" s="221"/>
      <c r="G114" s="221"/>
      <c r="H114" s="221"/>
      <c r="L114" s="28"/>
    </row>
    <row r="115" spans="2:65" s="1" customFormat="1" ht="12" customHeight="1" x14ac:dyDescent="0.2">
      <c r="B115" s="28"/>
      <c r="C115" s="23" t="s">
        <v>87</v>
      </c>
      <c r="L115" s="28"/>
    </row>
    <row r="116" spans="2:65" s="1" customFormat="1" ht="16.5" customHeight="1" x14ac:dyDescent="0.2">
      <c r="B116" s="28"/>
      <c r="E116" s="207" t="str">
        <f>E9</f>
        <v>E.03.1.1 - 1.1 Obnova oki...</v>
      </c>
      <c r="F116" s="219"/>
      <c r="G116" s="219"/>
      <c r="H116" s="219"/>
      <c r="L116" s="28"/>
    </row>
    <row r="117" spans="2:65" s="1" customFormat="1" ht="6.9" customHeight="1" x14ac:dyDescent="0.2">
      <c r="B117" s="28"/>
      <c r="L117" s="28"/>
    </row>
    <row r="118" spans="2:65" s="1" customFormat="1" ht="12" customHeight="1" x14ac:dyDescent="0.2">
      <c r="B118" s="28"/>
      <c r="C118" s="23" t="s">
        <v>19</v>
      </c>
      <c r="F118" s="21" t="str">
        <f>F12</f>
        <v xml:space="preserve"> </v>
      </c>
      <c r="I118" s="23" t="s">
        <v>21</v>
      </c>
      <c r="J118" s="51">
        <f>IF(J12="","",J12)</f>
        <v>45672</v>
      </c>
      <c r="L118" s="28"/>
    </row>
    <row r="119" spans="2:65" s="1" customFormat="1" ht="6.9" customHeight="1" x14ac:dyDescent="0.2">
      <c r="B119" s="28"/>
      <c r="L119" s="28"/>
    </row>
    <row r="120" spans="2:65" s="1" customFormat="1" ht="15.15" customHeight="1" x14ac:dyDescent="0.2">
      <c r="B120" s="28"/>
      <c r="C120" s="23" t="s">
        <v>22</v>
      </c>
      <c r="F120" s="21" t="str">
        <f>E15</f>
        <v>OPSM Lekárska Fakulta ÚK</v>
      </c>
      <c r="I120" s="23" t="s">
        <v>28</v>
      </c>
      <c r="J120" s="26" t="str">
        <f>E21</f>
        <v>Ing. Eva Zradulová</v>
      </c>
      <c r="L120" s="28"/>
    </row>
    <row r="121" spans="2:65" s="1" customFormat="1" ht="15.15" customHeight="1" x14ac:dyDescent="0.2">
      <c r="B121" s="28"/>
      <c r="C121" s="23" t="s">
        <v>26</v>
      </c>
      <c r="F121" s="21" t="str">
        <f>IF(E18="","",E18)</f>
        <v>Vyplň údaj</v>
      </c>
      <c r="I121" s="23" t="s">
        <v>31</v>
      </c>
      <c r="J121" s="26" t="str">
        <f>E24</f>
        <v>Rosoft s.r.o.</v>
      </c>
      <c r="L121" s="28"/>
    </row>
    <row r="122" spans="2:65" s="1" customFormat="1" ht="10.35" customHeight="1" x14ac:dyDescent="0.2">
      <c r="B122" s="28"/>
      <c r="L122" s="28"/>
    </row>
    <row r="123" spans="2:65" s="10" customFormat="1" ht="29.25" customHeight="1" x14ac:dyDescent="0.2">
      <c r="B123" s="110"/>
      <c r="C123" s="111" t="s">
        <v>104</v>
      </c>
      <c r="D123" s="112" t="s">
        <v>59</v>
      </c>
      <c r="E123" s="112" t="s">
        <v>55</v>
      </c>
      <c r="F123" s="112" t="s">
        <v>56</v>
      </c>
      <c r="G123" s="112" t="s">
        <v>105</v>
      </c>
      <c r="H123" s="112" t="s">
        <v>106</v>
      </c>
      <c r="I123" s="112" t="s">
        <v>107</v>
      </c>
      <c r="J123" s="113" t="s">
        <v>92</v>
      </c>
      <c r="K123" s="114" t="s">
        <v>108</v>
      </c>
      <c r="L123" s="110"/>
      <c r="M123" s="58" t="s">
        <v>1</v>
      </c>
      <c r="N123" s="59" t="s">
        <v>38</v>
      </c>
      <c r="O123" s="59" t="s">
        <v>109</v>
      </c>
      <c r="P123" s="59" t="s">
        <v>110</v>
      </c>
      <c r="Q123" s="59" t="s">
        <v>111</v>
      </c>
      <c r="R123" s="59" t="s">
        <v>112</v>
      </c>
      <c r="S123" s="59" t="s">
        <v>113</v>
      </c>
      <c r="T123" s="60" t="s">
        <v>114</v>
      </c>
    </row>
    <row r="124" spans="2:65" s="1" customFormat="1" ht="22.95" customHeight="1" x14ac:dyDescent="0.3">
      <c r="B124" s="28"/>
      <c r="C124" s="63" t="s">
        <v>93</v>
      </c>
      <c r="J124" s="115">
        <f>BK124</f>
        <v>0</v>
      </c>
      <c r="L124" s="28"/>
      <c r="M124" s="61"/>
      <c r="N124" s="52"/>
      <c r="O124" s="52"/>
      <c r="P124" s="116">
        <f>P125+P157</f>
        <v>0</v>
      </c>
      <c r="Q124" s="52"/>
      <c r="R124" s="116">
        <f>R125+R157</f>
        <v>5.0158114005400005</v>
      </c>
      <c r="S124" s="52"/>
      <c r="T124" s="117">
        <f>T125+T157</f>
        <v>49.274052999999995</v>
      </c>
      <c r="AT124" s="13" t="s">
        <v>73</v>
      </c>
      <c r="AU124" s="13" t="s">
        <v>94</v>
      </c>
      <c r="BK124" s="118">
        <f>BK125+BK157</f>
        <v>0</v>
      </c>
    </row>
    <row r="125" spans="2:65" s="11" customFormat="1" ht="25.95" customHeight="1" x14ac:dyDescent="0.25">
      <c r="B125" s="119"/>
      <c r="D125" s="120" t="s">
        <v>73</v>
      </c>
      <c r="E125" s="121" t="s">
        <v>115</v>
      </c>
      <c r="F125" s="121" t="s">
        <v>116</v>
      </c>
      <c r="I125" s="122"/>
      <c r="J125" s="123">
        <f>BK125</f>
        <v>0</v>
      </c>
      <c r="L125" s="119"/>
      <c r="M125" s="124"/>
      <c r="P125" s="125">
        <f>P126+P133+P155</f>
        <v>0</v>
      </c>
      <c r="R125" s="125">
        <f>R126+R133+R155</f>
        <v>3.1975108303400002</v>
      </c>
      <c r="T125" s="126">
        <f>T126+T133+T155</f>
        <v>49.071282999999994</v>
      </c>
      <c r="AR125" s="120" t="s">
        <v>81</v>
      </c>
      <c r="AT125" s="127" t="s">
        <v>73</v>
      </c>
      <c r="AU125" s="127" t="s">
        <v>74</v>
      </c>
      <c r="AY125" s="120" t="s">
        <v>117</v>
      </c>
      <c r="BK125" s="128">
        <f>BK126+BK133+BK155</f>
        <v>0</v>
      </c>
    </row>
    <row r="126" spans="2:65" s="11" customFormat="1" ht="22.95" customHeight="1" x14ac:dyDescent="0.25">
      <c r="B126" s="119"/>
      <c r="D126" s="120" t="s">
        <v>73</v>
      </c>
      <c r="E126" s="129" t="s">
        <v>118</v>
      </c>
      <c r="F126" s="129" t="s">
        <v>119</v>
      </c>
      <c r="I126" s="122"/>
      <c r="J126" s="130">
        <f>BK126</f>
        <v>0</v>
      </c>
      <c r="L126" s="119"/>
      <c r="M126" s="124"/>
      <c r="P126" s="125">
        <f>SUM(P127:P132)</f>
        <v>0</v>
      </c>
      <c r="R126" s="125">
        <f>SUM(R127:R132)</f>
        <v>1.4534953993400002</v>
      </c>
      <c r="T126" s="126">
        <f>SUM(T127:T132)</f>
        <v>0</v>
      </c>
      <c r="AR126" s="120" t="s">
        <v>81</v>
      </c>
      <c r="AT126" s="127" t="s">
        <v>73</v>
      </c>
      <c r="AU126" s="127" t="s">
        <v>81</v>
      </c>
      <c r="AY126" s="120" t="s">
        <v>117</v>
      </c>
      <c r="BK126" s="128">
        <f>SUM(BK127:BK132)</f>
        <v>0</v>
      </c>
    </row>
    <row r="127" spans="2:65" s="1" customFormat="1" ht="24.15" customHeight="1" x14ac:dyDescent="0.2">
      <c r="B127" s="131"/>
      <c r="C127" s="132" t="s">
        <v>81</v>
      </c>
      <c r="D127" s="132" t="s">
        <v>120</v>
      </c>
      <c r="E127" s="133" t="s">
        <v>121</v>
      </c>
      <c r="F127" s="134" t="s">
        <v>122</v>
      </c>
      <c r="G127" s="135" t="s">
        <v>123</v>
      </c>
      <c r="H127" s="136">
        <v>1369.5540000000001</v>
      </c>
      <c r="I127" s="137"/>
      <c r="J127" s="138">
        <f t="shared" ref="J127:J132" si="0">ROUND(I127*H127,2)</f>
        <v>0</v>
      </c>
      <c r="K127" s="139"/>
      <c r="L127" s="28"/>
      <c r="M127" s="140" t="s">
        <v>1</v>
      </c>
      <c r="N127" s="141" t="s">
        <v>40</v>
      </c>
      <c r="P127" s="142">
        <f t="shared" ref="P127:P132" si="1">O127*H127</f>
        <v>0</v>
      </c>
      <c r="Q127" s="142">
        <v>2.0471000000000001E-4</v>
      </c>
      <c r="R127" s="142">
        <f t="shared" ref="R127:R132" si="2">Q127*H127</f>
        <v>0.28036139934000004</v>
      </c>
      <c r="S127" s="142">
        <v>0</v>
      </c>
      <c r="T127" s="143">
        <f t="shared" ref="T127:T132" si="3">S127*H127</f>
        <v>0</v>
      </c>
      <c r="AR127" s="144" t="s">
        <v>124</v>
      </c>
      <c r="AT127" s="144" t="s">
        <v>120</v>
      </c>
      <c r="AU127" s="144" t="s">
        <v>125</v>
      </c>
      <c r="AY127" s="13" t="s">
        <v>117</v>
      </c>
      <c r="BE127" s="145">
        <f t="shared" ref="BE127:BE132" si="4">IF(N127="základná",J127,0)</f>
        <v>0</v>
      </c>
      <c r="BF127" s="145">
        <f t="shared" ref="BF127:BF132" si="5">IF(N127="znížená",J127,0)</f>
        <v>0</v>
      </c>
      <c r="BG127" s="145">
        <f t="shared" ref="BG127:BG132" si="6">IF(N127="zákl. prenesená",J127,0)</f>
        <v>0</v>
      </c>
      <c r="BH127" s="145">
        <f t="shared" ref="BH127:BH132" si="7">IF(N127="zníž. prenesená",J127,0)</f>
        <v>0</v>
      </c>
      <c r="BI127" s="145">
        <f t="shared" ref="BI127:BI132" si="8">IF(N127="nulová",J127,0)</f>
        <v>0</v>
      </c>
      <c r="BJ127" s="13" t="s">
        <v>125</v>
      </c>
      <c r="BK127" s="145">
        <f t="shared" ref="BK127:BK132" si="9">ROUND(I127*H127,2)</f>
        <v>0</v>
      </c>
      <c r="BL127" s="13" t="s">
        <v>124</v>
      </c>
      <c r="BM127" s="144" t="s">
        <v>125</v>
      </c>
    </row>
    <row r="128" spans="2:65" s="1" customFormat="1" ht="24.15" customHeight="1" x14ac:dyDescent="0.2">
      <c r="B128" s="131"/>
      <c r="C128" s="132" t="s">
        <v>125</v>
      </c>
      <c r="D128" s="132" t="s">
        <v>120</v>
      </c>
      <c r="E128" s="133" t="s">
        <v>126</v>
      </c>
      <c r="F128" s="134" t="s">
        <v>127</v>
      </c>
      <c r="G128" s="135" t="s">
        <v>128</v>
      </c>
      <c r="H128" s="136">
        <v>25</v>
      </c>
      <c r="I128" s="137"/>
      <c r="J128" s="138">
        <f t="shared" si="0"/>
        <v>0</v>
      </c>
      <c r="K128" s="139"/>
      <c r="L128" s="28"/>
      <c r="M128" s="140" t="s">
        <v>1</v>
      </c>
      <c r="N128" s="141" t="s">
        <v>40</v>
      </c>
      <c r="P128" s="142">
        <f t="shared" si="1"/>
        <v>0</v>
      </c>
      <c r="Q128" s="142">
        <v>3.0310960000000001E-2</v>
      </c>
      <c r="R128" s="142">
        <f t="shared" si="2"/>
        <v>0.75777400000000006</v>
      </c>
      <c r="S128" s="142">
        <v>0</v>
      </c>
      <c r="T128" s="143">
        <f t="shared" si="3"/>
        <v>0</v>
      </c>
      <c r="AR128" s="144" t="s">
        <v>124</v>
      </c>
      <c r="AT128" s="144" t="s">
        <v>120</v>
      </c>
      <c r="AU128" s="144" t="s">
        <v>125</v>
      </c>
      <c r="AY128" s="13" t="s">
        <v>117</v>
      </c>
      <c r="BE128" s="145">
        <f t="shared" si="4"/>
        <v>0</v>
      </c>
      <c r="BF128" s="145">
        <f t="shared" si="5"/>
        <v>0</v>
      </c>
      <c r="BG128" s="145">
        <f t="shared" si="6"/>
        <v>0</v>
      </c>
      <c r="BH128" s="145">
        <f t="shared" si="7"/>
        <v>0</v>
      </c>
      <c r="BI128" s="145">
        <f t="shared" si="8"/>
        <v>0</v>
      </c>
      <c r="BJ128" s="13" t="s">
        <v>125</v>
      </c>
      <c r="BK128" s="145">
        <f t="shared" si="9"/>
        <v>0</v>
      </c>
      <c r="BL128" s="13" t="s">
        <v>124</v>
      </c>
      <c r="BM128" s="144" t="s">
        <v>124</v>
      </c>
    </row>
    <row r="129" spans="2:65" s="1" customFormat="1" ht="24.15" customHeight="1" x14ac:dyDescent="0.2">
      <c r="B129" s="131"/>
      <c r="C129" s="132" t="s">
        <v>129</v>
      </c>
      <c r="D129" s="132" t="s">
        <v>120</v>
      </c>
      <c r="E129" s="133" t="s">
        <v>130</v>
      </c>
      <c r="F129" s="134" t="s">
        <v>131</v>
      </c>
      <c r="G129" s="135" t="s">
        <v>123</v>
      </c>
      <c r="H129" s="136">
        <v>5.5</v>
      </c>
      <c r="I129" s="137"/>
      <c r="J129" s="138">
        <f t="shared" si="0"/>
        <v>0</v>
      </c>
      <c r="K129" s="139"/>
      <c r="L129" s="28"/>
      <c r="M129" s="140" t="s">
        <v>1</v>
      </c>
      <c r="N129" s="141" t="s">
        <v>40</v>
      </c>
      <c r="P129" s="142">
        <f t="shared" si="1"/>
        <v>0</v>
      </c>
      <c r="Q129" s="142">
        <v>7.5520000000000004E-2</v>
      </c>
      <c r="R129" s="142">
        <f t="shared" si="2"/>
        <v>0.41536000000000001</v>
      </c>
      <c r="S129" s="142">
        <v>0</v>
      </c>
      <c r="T129" s="143">
        <f t="shared" si="3"/>
        <v>0</v>
      </c>
      <c r="AR129" s="144" t="s">
        <v>124</v>
      </c>
      <c r="AT129" s="144" t="s">
        <v>120</v>
      </c>
      <c r="AU129" s="144" t="s">
        <v>125</v>
      </c>
      <c r="AY129" s="13" t="s">
        <v>117</v>
      </c>
      <c r="BE129" s="145">
        <f t="shared" si="4"/>
        <v>0</v>
      </c>
      <c r="BF129" s="145">
        <f t="shared" si="5"/>
        <v>0</v>
      </c>
      <c r="BG129" s="145">
        <f t="shared" si="6"/>
        <v>0</v>
      </c>
      <c r="BH129" s="145">
        <f t="shared" si="7"/>
        <v>0</v>
      </c>
      <c r="BI129" s="145">
        <f t="shared" si="8"/>
        <v>0</v>
      </c>
      <c r="BJ129" s="13" t="s">
        <v>125</v>
      </c>
      <c r="BK129" s="145">
        <f t="shared" si="9"/>
        <v>0</v>
      </c>
      <c r="BL129" s="13" t="s">
        <v>124</v>
      </c>
      <c r="BM129" s="144" t="s">
        <v>118</v>
      </c>
    </row>
    <row r="130" spans="2:65" s="1" customFormat="1" ht="24.15" customHeight="1" x14ac:dyDescent="0.2">
      <c r="B130" s="131"/>
      <c r="C130" s="132" t="s">
        <v>124</v>
      </c>
      <c r="D130" s="132" t="s">
        <v>120</v>
      </c>
      <c r="E130" s="133" t="s">
        <v>132</v>
      </c>
      <c r="F130" s="134" t="s">
        <v>133</v>
      </c>
      <c r="G130" s="135" t="s">
        <v>134</v>
      </c>
      <c r="H130" s="136">
        <v>3507.32</v>
      </c>
      <c r="I130" s="137"/>
      <c r="J130" s="138">
        <f t="shared" si="0"/>
        <v>0</v>
      </c>
      <c r="K130" s="139"/>
      <c r="L130" s="28"/>
      <c r="M130" s="140" t="s">
        <v>1</v>
      </c>
      <c r="N130" s="141" t="s">
        <v>40</v>
      </c>
      <c r="P130" s="142">
        <f t="shared" si="1"/>
        <v>0</v>
      </c>
      <c r="Q130" s="142">
        <v>0</v>
      </c>
      <c r="R130" s="142">
        <f t="shared" si="2"/>
        <v>0</v>
      </c>
      <c r="S130" s="142">
        <v>0</v>
      </c>
      <c r="T130" s="143">
        <f t="shared" si="3"/>
        <v>0</v>
      </c>
      <c r="AR130" s="144" t="s">
        <v>124</v>
      </c>
      <c r="AT130" s="144" t="s">
        <v>120</v>
      </c>
      <c r="AU130" s="144" t="s">
        <v>125</v>
      </c>
      <c r="AY130" s="13" t="s">
        <v>117</v>
      </c>
      <c r="BE130" s="145">
        <f t="shared" si="4"/>
        <v>0</v>
      </c>
      <c r="BF130" s="145">
        <f t="shared" si="5"/>
        <v>0</v>
      </c>
      <c r="BG130" s="145">
        <f t="shared" si="6"/>
        <v>0</v>
      </c>
      <c r="BH130" s="145">
        <f t="shared" si="7"/>
        <v>0</v>
      </c>
      <c r="BI130" s="145">
        <f t="shared" si="8"/>
        <v>0</v>
      </c>
      <c r="BJ130" s="13" t="s">
        <v>125</v>
      </c>
      <c r="BK130" s="145">
        <f t="shared" si="9"/>
        <v>0</v>
      </c>
      <c r="BL130" s="13" t="s">
        <v>124</v>
      </c>
      <c r="BM130" s="144" t="s">
        <v>135</v>
      </c>
    </row>
    <row r="131" spans="2:65" s="1" customFormat="1" ht="24.15" customHeight="1" x14ac:dyDescent="0.2">
      <c r="B131" s="131"/>
      <c r="C131" s="132" t="s">
        <v>136</v>
      </c>
      <c r="D131" s="132" t="s">
        <v>120</v>
      </c>
      <c r="E131" s="133" t="s">
        <v>137</v>
      </c>
      <c r="F131" s="134" t="s">
        <v>138</v>
      </c>
      <c r="G131" s="135" t="s">
        <v>134</v>
      </c>
      <c r="H131" s="136">
        <v>55</v>
      </c>
      <c r="I131" s="137"/>
      <c r="J131" s="138">
        <f t="shared" si="0"/>
        <v>0</v>
      </c>
      <c r="K131" s="139"/>
      <c r="L131" s="28"/>
      <c r="M131" s="140" t="s">
        <v>1</v>
      </c>
      <c r="N131" s="141" t="s">
        <v>40</v>
      </c>
      <c r="P131" s="142">
        <f t="shared" si="1"/>
        <v>0</v>
      </c>
      <c r="Q131" s="142">
        <v>0</v>
      </c>
      <c r="R131" s="142">
        <f t="shared" si="2"/>
        <v>0</v>
      </c>
      <c r="S131" s="142">
        <v>0</v>
      </c>
      <c r="T131" s="143">
        <f t="shared" si="3"/>
        <v>0</v>
      </c>
      <c r="AR131" s="144" t="s">
        <v>124</v>
      </c>
      <c r="AT131" s="144" t="s">
        <v>120</v>
      </c>
      <c r="AU131" s="144" t="s">
        <v>125</v>
      </c>
      <c r="AY131" s="13" t="s">
        <v>117</v>
      </c>
      <c r="BE131" s="145">
        <f t="shared" si="4"/>
        <v>0</v>
      </c>
      <c r="BF131" s="145">
        <f t="shared" si="5"/>
        <v>0</v>
      </c>
      <c r="BG131" s="145">
        <f t="shared" si="6"/>
        <v>0</v>
      </c>
      <c r="BH131" s="145">
        <f t="shared" si="7"/>
        <v>0</v>
      </c>
      <c r="BI131" s="145">
        <f t="shared" si="8"/>
        <v>0</v>
      </c>
      <c r="BJ131" s="13" t="s">
        <v>125</v>
      </c>
      <c r="BK131" s="145">
        <f t="shared" si="9"/>
        <v>0</v>
      </c>
      <c r="BL131" s="13" t="s">
        <v>124</v>
      </c>
      <c r="BM131" s="144" t="s">
        <v>139</v>
      </c>
    </row>
    <row r="132" spans="2:65" s="1" customFormat="1" ht="24.15" customHeight="1" x14ac:dyDescent="0.2">
      <c r="B132" s="131"/>
      <c r="C132" s="132" t="s">
        <v>118</v>
      </c>
      <c r="D132" s="132" t="s">
        <v>120</v>
      </c>
      <c r="E132" s="133" t="s">
        <v>140</v>
      </c>
      <c r="F132" s="134" t="s">
        <v>141</v>
      </c>
      <c r="G132" s="135" t="s">
        <v>134</v>
      </c>
      <c r="H132" s="136">
        <v>81</v>
      </c>
      <c r="I132" s="137"/>
      <c r="J132" s="138">
        <f t="shared" si="0"/>
        <v>0</v>
      </c>
      <c r="K132" s="139"/>
      <c r="L132" s="28"/>
      <c r="M132" s="140" t="s">
        <v>1</v>
      </c>
      <c r="N132" s="141" t="s">
        <v>40</v>
      </c>
      <c r="P132" s="142">
        <f t="shared" si="1"/>
        <v>0</v>
      </c>
      <c r="Q132" s="142">
        <v>0</v>
      </c>
      <c r="R132" s="142">
        <f t="shared" si="2"/>
        <v>0</v>
      </c>
      <c r="S132" s="142">
        <v>0</v>
      </c>
      <c r="T132" s="143">
        <f t="shared" si="3"/>
        <v>0</v>
      </c>
      <c r="AR132" s="144" t="s">
        <v>124</v>
      </c>
      <c r="AT132" s="144" t="s">
        <v>120</v>
      </c>
      <c r="AU132" s="144" t="s">
        <v>125</v>
      </c>
      <c r="AY132" s="13" t="s">
        <v>117</v>
      </c>
      <c r="BE132" s="145">
        <f t="shared" si="4"/>
        <v>0</v>
      </c>
      <c r="BF132" s="145">
        <f t="shared" si="5"/>
        <v>0</v>
      </c>
      <c r="BG132" s="145">
        <f t="shared" si="6"/>
        <v>0</v>
      </c>
      <c r="BH132" s="145">
        <f t="shared" si="7"/>
        <v>0</v>
      </c>
      <c r="BI132" s="145">
        <f t="shared" si="8"/>
        <v>0</v>
      </c>
      <c r="BJ132" s="13" t="s">
        <v>125</v>
      </c>
      <c r="BK132" s="145">
        <f t="shared" si="9"/>
        <v>0</v>
      </c>
      <c r="BL132" s="13" t="s">
        <v>124</v>
      </c>
      <c r="BM132" s="144" t="s">
        <v>142</v>
      </c>
    </row>
    <row r="133" spans="2:65" s="11" customFormat="1" ht="22.95" customHeight="1" x14ac:dyDescent="0.25">
      <c r="B133" s="119"/>
      <c r="D133" s="120" t="s">
        <v>73</v>
      </c>
      <c r="E133" s="129" t="s">
        <v>143</v>
      </c>
      <c r="F133" s="129" t="s">
        <v>144</v>
      </c>
      <c r="I133" s="122"/>
      <c r="J133" s="130">
        <f>BK133</f>
        <v>0</v>
      </c>
      <c r="L133" s="119"/>
      <c r="M133" s="124"/>
      <c r="P133" s="125">
        <f>SUM(P134:P154)</f>
        <v>0</v>
      </c>
      <c r="R133" s="125">
        <f>SUM(R134:R154)</f>
        <v>1.744015431</v>
      </c>
      <c r="T133" s="126">
        <f>SUM(T134:T154)</f>
        <v>49.071282999999994</v>
      </c>
      <c r="AR133" s="120" t="s">
        <v>81</v>
      </c>
      <c r="AT133" s="127" t="s">
        <v>73</v>
      </c>
      <c r="AU133" s="127" t="s">
        <v>81</v>
      </c>
      <c r="AY133" s="120" t="s">
        <v>117</v>
      </c>
      <c r="BK133" s="128">
        <f>SUM(BK134:BK154)</f>
        <v>0</v>
      </c>
    </row>
    <row r="134" spans="2:65" s="1" customFormat="1" ht="24.15" customHeight="1" x14ac:dyDescent="0.2">
      <c r="B134" s="131"/>
      <c r="C134" s="132" t="s">
        <v>145</v>
      </c>
      <c r="D134" s="132" t="s">
        <v>120</v>
      </c>
      <c r="E134" s="133" t="s">
        <v>146</v>
      </c>
      <c r="F134" s="134" t="s">
        <v>147</v>
      </c>
      <c r="G134" s="135" t="s">
        <v>123</v>
      </c>
      <c r="H134" s="136">
        <v>1087.425</v>
      </c>
      <c r="I134" s="137"/>
      <c r="J134" s="138">
        <f t="shared" ref="J134:J154" si="10">ROUND(I134*H134,2)</f>
        <v>0</v>
      </c>
      <c r="K134" s="139"/>
      <c r="L134" s="28"/>
      <c r="M134" s="140" t="s">
        <v>1</v>
      </c>
      <c r="N134" s="141" t="s">
        <v>40</v>
      </c>
      <c r="P134" s="142">
        <f t="shared" ref="P134:P154" si="11">O134*H134</f>
        <v>0</v>
      </c>
      <c r="Q134" s="142">
        <v>1.5286399999999999E-3</v>
      </c>
      <c r="R134" s="142">
        <f t="shared" ref="R134:R154" si="12">Q134*H134</f>
        <v>1.6622813519999999</v>
      </c>
      <c r="S134" s="142">
        <v>0</v>
      </c>
      <c r="T134" s="143">
        <f t="shared" ref="T134:T154" si="13">S134*H134</f>
        <v>0</v>
      </c>
      <c r="AR134" s="144" t="s">
        <v>124</v>
      </c>
      <c r="AT134" s="144" t="s">
        <v>120</v>
      </c>
      <c r="AU134" s="144" t="s">
        <v>125</v>
      </c>
      <c r="AY134" s="13" t="s">
        <v>117</v>
      </c>
      <c r="BE134" s="145">
        <f t="shared" ref="BE134:BE154" si="14">IF(N134="základná",J134,0)</f>
        <v>0</v>
      </c>
      <c r="BF134" s="145">
        <f t="shared" ref="BF134:BF154" si="15">IF(N134="znížená",J134,0)</f>
        <v>0</v>
      </c>
      <c r="BG134" s="145">
        <f t="shared" ref="BG134:BG154" si="16">IF(N134="zákl. prenesená",J134,0)</f>
        <v>0</v>
      </c>
      <c r="BH134" s="145">
        <f t="shared" ref="BH134:BH154" si="17">IF(N134="zníž. prenesená",J134,0)</f>
        <v>0</v>
      </c>
      <c r="BI134" s="145">
        <f t="shared" ref="BI134:BI154" si="18">IF(N134="nulová",J134,0)</f>
        <v>0</v>
      </c>
      <c r="BJ134" s="13" t="s">
        <v>125</v>
      </c>
      <c r="BK134" s="145">
        <f t="shared" ref="BK134:BK154" si="19">ROUND(I134*H134,2)</f>
        <v>0</v>
      </c>
      <c r="BL134" s="13" t="s">
        <v>124</v>
      </c>
      <c r="BM134" s="144" t="s">
        <v>148</v>
      </c>
    </row>
    <row r="135" spans="2:65" s="1" customFormat="1" ht="24.15" customHeight="1" x14ac:dyDescent="0.2">
      <c r="B135" s="131"/>
      <c r="C135" s="132" t="s">
        <v>135</v>
      </c>
      <c r="D135" s="132" t="s">
        <v>120</v>
      </c>
      <c r="E135" s="133" t="s">
        <v>149</v>
      </c>
      <c r="F135" s="134" t="s">
        <v>150</v>
      </c>
      <c r="G135" s="135" t="s">
        <v>123</v>
      </c>
      <c r="H135" s="136">
        <v>42.45</v>
      </c>
      <c r="I135" s="137"/>
      <c r="J135" s="138">
        <f t="shared" si="10"/>
        <v>0</v>
      </c>
      <c r="K135" s="139"/>
      <c r="L135" s="28"/>
      <c r="M135" s="140" t="s">
        <v>1</v>
      </c>
      <c r="N135" s="141" t="s">
        <v>40</v>
      </c>
      <c r="P135" s="142">
        <f t="shared" si="11"/>
        <v>0</v>
      </c>
      <c r="Q135" s="142">
        <v>1.92542E-3</v>
      </c>
      <c r="R135" s="142">
        <f t="shared" si="12"/>
        <v>8.1734079000000001E-2</v>
      </c>
      <c r="S135" s="142">
        <v>0</v>
      </c>
      <c r="T135" s="143">
        <f t="shared" si="13"/>
        <v>0</v>
      </c>
      <c r="AR135" s="144" t="s">
        <v>124</v>
      </c>
      <c r="AT135" s="144" t="s">
        <v>120</v>
      </c>
      <c r="AU135" s="144" t="s">
        <v>125</v>
      </c>
      <c r="AY135" s="13" t="s">
        <v>117</v>
      </c>
      <c r="BE135" s="145">
        <f t="shared" si="14"/>
        <v>0</v>
      </c>
      <c r="BF135" s="145">
        <f t="shared" si="15"/>
        <v>0</v>
      </c>
      <c r="BG135" s="145">
        <f t="shared" si="16"/>
        <v>0</v>
      </c>
      <c r="BH135" s="145">
        <f t="shared" si="17"/>
        <v>0</v>
      </c>
      <c r="BI135" s="145">
        <f t="shared" si="18"/>
        <v>0</v>
      </c>
      <c r="BJ135" s="13" t="s">
        <v>125</v>
      </c>
      <c r="BK135" s="145">
        <f t="shared" si="19"/>
        <v>0</v>
      </c>
      <c r="BL135" s="13" t="s">
        <v>124</v>
      </c>
      <c r="BM135" s="144" t="s">
        <v>151</v>
      </c>
    </row>
    <row r="136" spans="2:65" s="1" customFormat="1" ht="33" customHeight="1" x14ac:dyDescent="0.2">
      <c r="B136" s="131"/>
      <c r="C136" s="132" t="s">
        <v>143</v>
      </c>
      <c r="D136" s="132" t="s">
        <v>120</v>
      </c>
      <c r="E136" s="133" t="s">
        <v>152</v>
      </c>
      <c r="F136" s="134" t="s">
        <v>153</v>
      </c>
      <c r="G136" s="135" t="s">
        <v>123</v>
      </c>
      <c r="H136" s="136">
        <v>0.49</v>
      </c>
      <c r="I136" s="137"/>
      <c r="J136" s="138">
        <f t="shared" si="10"/>
        <v>0</v>
      </c>
      <c r="K136" s="139"/>
      <c r="L136" s="28"/>
      <c r="M136" s="140" t="s">
        <v>1</v>
      </c>
      <c r="N136" s="141" t="s">
        <v>40</v>
      </c>
      <c r="P136" s="142">
        <f t="shared" si="11"/>
        <v>0</v>
      </c>
      <c r="Q136" s="142">
        <v>0</v>
      </c>
      <c r="R136" s="142">
        <f t="shared" si="12"/>
        <v>0</v>
      </c>
      <c r="S136" s="142">
        <v>8.2000000000000003E-2</v>
      </c>
      <c r="T136" s="143">
        <f t="shared" si="13"/>
        <v>4.018E-2</v>
      </c>
      <c r="AR136" s="144" t="s">
        <v>124</v>
      </c>
      <c r="AT136" s="144" t="s">
        <v>120</v>
      </c>
      <c r="AU136" s="144" t="s">
        <v>125</v>
      </c>
      <c r="AY136" s="13" t="s">
        <v>117</v>
      </c>
      <c r="BE136" s="145">
        <f t="shared" si="14"/>
        <v>0</v>
      </c>
      <c r="BF136" s="145">
        <f t="shared" si="15"/>
        <v>0</v>
      </c>
      <c r="BG136" s="145">
        <f t="shared" si="16"/>
        <v>0</v>
      </c>
      <c r="BH136" s="145">
        <f t="shared" si="17"/>
        <v>0</v>
      </c>
      <c r="BI136" s="145">
        <f t="shared" si="18"/>
        <v>0</v>
      </c>
      <c r="BJ136" s="13" t="s">
        <v>125</v>
      </c>
      <c r="BK136" s="145">
        <f t="shared" si="19"/>
        <v>0</v>
      </c>
      <c r="BL136" s="13" t="s">
        <v>124</v>
      </c>
      <c r="BM136" s="144" t="s">
        <v>154</v>
      </c>
    </row>
    <row r="137" spans="2:65" s="1" customFormat="1" ht="24.15" customHeight="1" x14ac:dyDescent="0.2">
      <c r="B137" s="131"/>
      <c r="C137" s="132" t="s">
        <v>139</v>
      </c>
      <c r="D137" s="132" t="s">
        <v>120</v>
      </c>
      <c r="E137" s="133" t="s">
        <v>155</v>
      </c>
      <c r="F137" s="134" t="s">
        <v>156</v>
      </c>
      <c r="G137" s="135" t="s">
        <v>128</v>
      </c>
      <c r="H137" s="136">
        <v>396</v>
      </c>
      <c r="I137" s="137"/>
      <c r="J137" s="138">
        <f t="shared" si="10"/>
        <v>0</v>
      </c>
      <c r="K137" s="139"/>
      <c r="L137" s="28"/>
      <c r="M137" s="140" t="s">
        <v>1</v>
      </c>
      <c r="N137" s="141" t="s">
        <v>40</v>
      </c>
      <c r="P137" s="142">
        <f t="shared" si="11"/>
        <v>0</v>
      </c>
      <c r="Q137" s="142">
        <v>0</v>
      </c>
      <c r="R137" s="142">
        <f t="shared" si="12"/>
        <v>0</v>
      </c>
      <c r="S137" s="142">
        <v>1.2E-2</v>
      </c>
      <c r="T137" s="143">
        <f t="shared" si="13"/>
        <v>4.7519999999999998</v>
      </c>
      <c r="AR137" s="144" t="s">
        <v>124</v>
      </c>
      <c r="AT137" s="144" t="s">
        <v>120</v>
      </c>
      <c r="AU137" s="144" t="s">
        <v>125</v>
      </c>
      <c r="AY137" s="13" t="s">
        <v>117</v>
      </c>
      <c r="BE137" s="145">
        <f t="shared" si="14"/>
        <v>0</v>
      </c>
      <c r="BF137" s="145">
        <f t="shared" si="15"/>
        <v>0</v>
      </c>
      <c r="BG137" s="145">
        <f t="shared" si="16"/>
        <v>0</v>
      </c>
      <c r="BH137" s="145">
        <f t="shared" si="17"/>
        <v>0</v>
      </c>
      <c r="BI137" s="145">
        <f t="shared" si="18"/>
        <v>0</v>
      </c>
      <c r="BJ137" s="13" t="s">
        <v>125</v>
      </c>
      <c r="BK137" s="145">
        <f t="shared" si="19"/>
        <v>0</v>
      </c>
      <c r="BL137" s="13" t="s">
        <v>124</v>
      </c>
      <c r="BM137" s="144" t="s">
        <v>157</v>
      </c>
    </row>
    <row r="138" spans="2:65" s="1" customFormat="1" ht="24.15" customHeight="1" x14ac:dyDescent="0.2">
      <c r="B138" s="131"/>
      <c r="C138" s="132" t="s">
        <v>158</v>
      </c>
      <c r="D138" s="132" t="s">
        <v>120</v>
      </c>
      <c r="E138" s="133" t="s">
        <v>159</v>
      </c>
      <c r="F138" s="134" t="s">
        <v>160</v>
      </c>
      <c r="G138" s="135" t="s">
        <v>128</v>
      </c>
      <c r="H138" s="136">
        <v>409</v>
      </c>
      <c r="I138" s="137"/>
      <c r="J138" s="138">
        <f t="shared" si="10"/>
        <v>0</v>
      </c>
      <c r="K138" s="139"/>
      <c r="L138" s="28"/>
      <c r="M138" s="140" t="s">
        <v>1</v>
      </c>
      <c r="N138" s="141" t="s">
        <v>40</v>
      </c>
      <c r="P138" s="142">
        <f t="shared" si="11"/>
        <v>0</v>
      </c>
      <c r="Q138" s="142">
        <v>0</v>
      </c>
      <c r="R138" s="142">
        <f t="shared" si="12"/>
        <v>0</v>
      </c>
      <c r="S138" s="142">
        <v>1.6E-2</v>
      </c>
      <c r="T138" s="143">
        <f t="shared" si="13"/>
        <v>6.5440000000000005</v>
      </c>
      <c r="AR138" s="144" t="s">
        <v>124</v>
      </c>
      <c r="AT138" s="144" t="s">
        <v>120</v>
      </c>
      <c r="AU138" s="144" t="s">
        <v>125</v>
      </c>
      <c r="AY138" s="13" t="s">
        <v>117</v>
      </c>
      <c r="BE138" s="145">
        <f t="shared" si="14"/>
        <v>0</v>
      </c>
      <c r="BF138" s="145">
        <f t="shared" si="15"/>
        <v>0</v>
      </c>
      <c r="BG138" s="145">
        <f t="shared" si="16"/>
        <v>0</v>
      </c>
      <c r="BH138" s="145">
        <f t="shared" si="17"/>
        <v>0</v>
      </c>
      <c r="BI138" s="145">
        <f t="shared" si="18"/>
        <v>0</v>
      </c>
      <c r="BJ138" s="13" t="s">
        <v>125</v>
      </c>
      <c r="BK138" s="145">
        <f t="shared" si="19"/>
        <v>0</v>
      </c>
      <c r="BL138" s="13" t="s">
        <v>124</v>
      </c>
      <c r="BM138" s="144" t="s">
        <v>161</v>
      </c>
    </row>
    <row r="139" spans="2:65" s="1" customFormat="1" ht="24.15" customHeight="1" x14ac:dyDescent="0.2">
      <c r="B139" s="131"/>
      <c r="C139" s="132" t="s">
        <v>142</v>
      </c>
      <c r="D139" s="132" t="s">
        <v>120</v>
      </c>
      <c r="E139" s="133" t="s">
        <v>162</v>
      </c>
      <c r="F139" s="134" t="s">
        <v>163</v>
      </c>
      <c r="G139" s="135" t="s">
        <v>128</v>
      </c>
      <c r="H139" s="136">
        <v>23</v>
      </c>
      <c r="I139" s="137"/>
      <c r="J139" s="138">
        <f t="shared" si="10"/>
        <v>0</v>
      </c>
      <c r="K139" s="139"/>
      <c r="L139" s="28"/>
      <c r="M139" s="140" t="s">
        <v>1</v>
      </c>
      <c r="N139" s="141" t="s">
        <v>40</v>
      </c>
      <c r="P139" s="142">
        <f t="shared" si="11"/>
        <v>0</v>
      </c>
      <c r="Q139" s="142">
        <v>0</v>
      </c>
      <c r="R139" s="142">
        <f t="shared" si="12"/>
        <v>0</v>
      </c>
      <c r="S139" s="142">
        <v>2.4E-2</v>
      </c>
      <c r="T139" s="143">
        <f t="shared" si="13"/>
        <v>0.55200000000000005</v>
      </c>
      <c r="AR139" s="144" t="s">
        <v>124</v>
      </c>
      <c r="AT139" s="144" t="s">
        <v>120</v>
      </c>
      <c r="AU139" s="144" t="s">
        <v>125</v>
      </c>
      <c r="AY139" s="13" t="s">
        <v>117</v>
      </c>
      <c r="BE139" s="145">
        <f t="shared" si="14"/>
        <v>0</v>
      </c>
      <c r="BF139" s="145">
        <f t="shared" si="15"/>
        <v>0</v>
      </c>
      <c r="BG139" s="145">
        <f t="shared" si="16"/>
        <v>0</v>
      </c>
      <c r="BH139" s="145">
        <f t="shared" si="17"/>
        <v>0</v>
      </c>
      <c r="BI139" s="145">
        <f t="shared" si="18"/>
        <v>0</v>
      </c>
      <c r="BJ139" s="13" t="s">
        <v>125</v>
      </c>
      <c r="BK139" s="145">
        <f t="shared" si="19"/>
        <v>0</v>
      </c>
      <c r="BL139" s="13" t="s">
        <v>124</v>
      </c>
      <c r="BM139" s="144" t="s">
        <v>164</v>
      </c>
    </row>
    <row r="140" spans="2:65" s="1" customFormat="1" ht="24.15" customHeight="1" x14ac:dyDescent="0.2">
      <c r="B140" s="131"/>
      <c r="C140" s="132" t="s">
        <v>165</v>
      </c>
      <c r="D140" s="132" t="s">
        <v>120</v>
      </c>
      <c r="E140" s="133" t="s">
        <v>166</v>
      </c>
      <c r="F140" s="134" t="s">
        <v>167</v>
      </c>
      <c r="G140" s="135" t="s">
        <v>128</v>
      </c>
      <c r="H140" s="136">
        <v>8</v>
      </c>
      <c r="I140" s="137"/>
      <c r="J140" s="138">
        <f t="shared" si="10"/>
        <v>0</v>
      </c>
      <c r="K140" s="139"/>
      <c r="L140" s="28"/>
      <c r="M140" s="140" t="s">
        <v>1</v>
      </c>
      <c r="N140" s="141" t="s">
        <v>40</v>
      </c>
      <c r="P140" s="142">
        <f t="shared" si="11"/>
        <v>0</v>
      </c>
      <c r="Q140" s="142">
        <v>0</v>
      </c>
      <c r="R140" s="142">
        <f t="shared" si="12"/>
        <v>0</v>
      </c>
      <c r="S140" s="142">
        <v>2.7E-2</v>
      </c>
      <c r="T140" s="143">
        <f t="shared" si="13"/>
        <v>0.216</v>
      </c>
      <c r="AR140" s="144" t="s">
        <v>124</v>
      </c>
      <c r="AT140" s="144" t="s">
        <v>120</v>
      </c>
      <c r="AU140" s="144" t="s">
        <v>125</v>
      </c>
      <c r="AY140" s="13" t="s">
        <v>117</v>
      </c>
      <c r="BE140" s="145">
        <f t="shared" si="14"/>
        <v>0</v>
      </c>
      <c r="BF140" s="145">
        <f t="shared" si="15"/>
        <v>0</v>
      </c>
      <c r="BG140" s="145">
        <f t="shared" si="16"/>
        <v>0</v>
      </c>
      <c r="BH140" s="145">
        <f t="shared" si="17"/>
        <v>0</v>
      </c>
      <c r="BI140" s="145">
        <f t="shared" si="18"/>
        <v>0</v>
      </c>
      <c r="BJ140" s="13" t="s">
        <v>125</v>
      </c>
      <c r="BK140" s="145">
        <f t="shared" si="19"/>
        <v>0</v>
      </c>
      <c r="BL140" s="13" t="s">
        <v>124</v>
      </c>
      <c r="BM140" s="144" t="s">
        <v>168</v>
      </c>
    </row>
    <row r="141" spans="2:65" s="1" customFormat="1" ht="24.15" customHeight="1" x14ac:dyDescent="0.2">
      <c r="B141" s="131"/>
      <c r="C141" s="132" t="s">
        <v>148</v>
      </c>
      <c r="D141" s="132" t="s">
        <v>120</v>
      </c>
      <c r="E141" s="133" t="s">
        <v>169</v>
      </c>
      <c r="F141" s="134" t="s">
        <v>170</v>
      </c>
      <c r="G141" s="135" t="s">
        <v>123</v>
      </c>
      <c r="H141" s="136">
        <v>43.158000000000001</v>
      </c>
      <c r="I141" s="137"/>
      <c r="J141" s="138">
        <f t="shared" si="10"/>
        <v>0</v>
      </c>
      <c r="K141" s="139"/>
      <c r="L141" s="28"/>
      <c r="M141" s="140" t="s">
        <v>1</v>
      </c>
      <c r="N141" s="141" t="s">
        <v>40</v>
      </c>
      <c r="P141" s="142">
        <f t="shared" si="11"/>
        <v>0</v>
      </c>
      <c r="Q141" s="142">
        <v>0</v>
      </c>
      <c r="R141" s="142">
        <f t="shared" si="12"/>
        <v>0</v>
      </c>
      <c r="S141" s="142">
        <v>4.1000000000000002E-2</v>
      </c>
      <c r="T141" s="143">
        <f t="shared" si="13"/>
        <v>1.7694780000000001</v>
      </c>
      <c r="AR141" s="144" t="s">
        <v>124</v>
      </c>
      <c r="AT141" s="144" t="s">
        <v>120</v>
      </c>
      <c r="AU141" s="144" t="s">
        <v>125</v>
      </c>
      <c r="AY141" s="13" t="s">
        <v>117</v>
      </c>
      <c r="BE141" s="145">
        <f t="shared" si="14"/>
        <v>0</v>
      </c>
      <c r="BF141" s="145">
        <f t="shared" si="15"/>
        <v>0</v>
      </c>
      <c r="BG141" s="145">
        <f t="shared" si="16"/>
        <v>0</v>
      </c>
      <c r="BH141" s="145">
        <f t="shared" si="17"/>
        <v>0</v>
      </c>
      <c r="BI141" s="145">
        <f t="shared" si="18"/>
        <v>0</v>
      </c>
      <c r="BJ141" s="13" t="s">
        <v>125</v>
      </c>
      <c r="BK141" s="145">
        <f t="shared" si="19"/>
        <v>0</v>
      </c>
      <c r="BL141" s="13" t="s">
        <v>124</v>
      </c>
      <c r="BM141" s="144" t="s">
        <v>171</v>
      </c>
    </row>
    <row r="142" spans="2:65" s="1" customFormat="1" ht="24.15" customHeight="1" x14ac:dyDescent="0.2">
      <c r="B142" s="131"/>
      <c r="C142" s="132" t="s">
        <v>172</v>
      </c>
      <c r="D142" s="132" t="s">
        <v>120</v>
      </c>
      <c r="E142" s="133" t="s">
        <v>173</v>
      </c>
      <c r="F142" s="134" t="s">
        <v>174</v>
      </c>
      <c r="G142" s="135" t="s">
        <v>123</v>
      </c>
      <c r="H142" s="136">
        <v>22.44</v>
      </c>
      <c r="I142" s="137"/>
      <c r="J142" s="138">
        <f t="shared" si="10"/>
        <v>0</v>
      </c>
      <c r="K142" s="139"/>
      <c r="L142" s="28"/>
      <c r="M142" s="140" t="s">
        <v>1</v>
      </c>
      <c r="N142" s="141" t="s">
        <v>40</v>
      </c>
      <c r="P142" s="142">
        <f t="shared" si="11"/>
        <v>0</v>
      </c>
      <c r="Q142" s="142">
        <v>0</v>
      </c>
      <c r="R142" s="142">
        <f t="shared" si="12"/>
        <v>0</v>
      </c>
      <c r="S142" s="142">
        <v>3.1E-2</v>
      </c>
      <c r="T142" s="143">
        <f t="shared" si="13"/>
        <v>0.69564000000000004</v>
      </c>
      <c r="AR142" s="144" t="s">
        <v>124</v>
      </c>
      <c r="AT142" s="144" t="s">
        <v>120</v>
      </c>
      <c r="AU142" s="144" t="s">
        <v>125</v>
      </c>
      <c r="AY142" s="13" t="s">
        <v>117</v>
      </c>
      <c r="BE142" s="145">
        <f t="shared" si="14"/>
        <v>0</v>
      </c>
      <c r="BF142" s="145">
        <f t="shared" si="15"/>
        <v>0</v>
      </c>
      <c r="BG142" s="145">
        <f t="shared" si="16"/>
        <v>0</v>
      </c>
      <c r="BH142" s="145">
        <f t="shared" si="17"/>
        <v>0</v>
      </c>
      <c r="BI142" s="145">
        <f t="shared" si="18"/>
        <v>0</v>
      </c>
      <c r="BJ142" s="13" t="s">
        <v>125</v>
      </c>
      <c r="BK142" s="145">
        <f t="shared" si="19"/>
        <v>0</v>
      </c>
      <c r="BL142" s="13" t="s">
        <v>124</v>
      </c>
      <c r="BM142" s="144" t="s">
        <v>175</v>
      </c>
    </row>
    <row r="143" spans="2:65" s="1" customFormat="1" ht="24.15" customHeight="1" x14ac:dyDescent="0.2">
      <c r="B143" s="131"/>
      <c r="C143" s="132" t="s">
        <v>151</v>
      </c>
      <c r="D143" s="132" t="s">
        <v>120</v>
      </c>
      <c r="E143" s="133" t="s">
        <v>176</v>
      </c>
      <c r="F143" s="134" t="s">
        <v>177</v>
      </c>
      <c r="G143" s="135" t="s">
        <v>123</v>
      </c>
      <c r="H143" s="136">
        <v>1120.298</v>
      </c>
      <c r="I143" s="137"/>
      <c r="J143" s="138">
        <f t="shared" si="10"/>
        <v>0</v>
      </c>
      <c r="K143" s="139"/>
      <c r="L143" s="28"/>
      <c r="M143" s="140" t="s">
        <v>1</v>
      </c>
      <c r="N143" s="141" t="s">
        <v>40</v>
      </c>
      <c r="P143" s="142">
        <f t="shared" si="11"/>
        <v>0</v>
      </c>
      <c r="Q143" s="142">
        <v>0</v>
      </c>
      <c r="R143" s="142">
        <f t="shared" si="12"/>
        <v>0</v>
      </c>
      <c r="S143" s="142">
        <v>2.7E-2</v>
      </c>
      <c r="T143" s="143">
        <f t="shared" si="13"/>
        <v>30.248045999999999</v>
      </c>
      <c r="AR143" s="144" t="s">
        <v>124</v>
      </c>
      <c r="AT143" s="144" t="s">
        <v>120</v>
      </c>
      <c r="AU143" s="144" t="s">
        <v>125</v>
      </c>
      <c r="AY143" s="13" t="s">
        <v>117</v>
      </c>
      <c r="BE143" s="145">
        <f t="shared" si="14"/>
        <v>0</v>
      </c>
      <c r="BF143" s="145">
        <f t="shared" si="15"/>
        <v>0</v>
      </c>
      <c r="BG143" s="145">
        <f t="shared" si="16"/>
        <v>0</v>
      </c>
      <c r="BH143" s="145">
        <f t="shared" si="17"/>
        <v>0</v>
      </c>
      <c r="BI143" s="145">
        <f t="shared" si="18"/>
        <v>0</v>
      </c>
      <c r="BJ143" s="13" t="s">
        <v>125</v>
      </c>
      <c r="BK143" s="145">
        <f t="shared" si="19"/>
        <v>0</v>
      </c>
      <c r="BL143" s="13" t="s">
        <v>124</v>
      </c>
      <c r="BM143" s="144" t="s">
        <v>178</v>
      </c>
    </row>
    <row r="144" spans="2:65" s="1" customFormat="1" ht="33" customHeight="1" x14ac:dyDescent="0.2">
      <c r="B144" s="131"/>
      <c r="C144" s="132" t="s">
        <v>179</v>
      </c>
      <c r="D144" s="132" t="s">
        <v>120</v>
      </c>
      <c r="E144" s="133" t="s">
        <v>180</v>
      </c>
      <c r="F144" s="134" t="s">
        <v>181</v>
      </c>
      <c r="G144" s="135" t="s">
        <v>123</v>
      </c>
      <c r="H144" s="136">
        <v>54.935000000000002</v>
      </c>
      <c r="I144" s="137"/>
      <c r="J144" s="138">
        <f t="shared" si="10"/>
        <v>0</v>
      </c>
      <c r="K144" s="139"/>
      <c r="L144" s="28"/>
      <c r="M144" s="140" t="s">
        <v>1</v>
      </c>
      <c r="N144" s="141" t="s">
        <v>40</v>
      </c>
      <c r="P144" s="142">
        <f t="shared" si="11"/>
        <v>0</v>
      </c>
      <c r="Q144" s="142">
        <v>0</v>
      </c>
      <c r="R144" s="142">
        <f t="shared" si="12"/>
        <v>0</v>
      </c>
      <c r="S144" s="142">
        <v>2.3E-2</v>
      </c>
      <c r="T144" s="143">
        <f t="shared" si="13"/>
        <v>1.2635050000000001</v>
      </c>
      <c r="AR144" s="144" t="s">
        <v>124</v>
      </c>
      <c r="AT144" s="144" t="s">
        <v>120</v>
      </c>
      <c r="AU144" s="144" t="s">
        <v>125</v>
      </c>
      <c r="AY144" s="13" t="s">
        <v>117</v>
      </c>
      <c r="BE144" s="145">
        <f t="shared" si="14"/>
        <v>0</v>
      </c>
      <c r="BF144" s="145">
        <f t="shared" si="15"/>
        <v>0</v>
      </c>
      <c r="BG144" s="145">
        <f t="shared" si="16"/>
        <v>0</v>
      </c>
      <c r="BH144" s="145">
        <f t="shared" si="17"/>
        <v>0</v>
      </c>
      <c r="BI144" s="145">
        <f t="shared" si="18"/>
        <v>0</v>
      </c>
      <c r="BJ144" s="13" t="s">
        <v>125</v>
      </c>
      <c r="BK144" s="145">
        <f t="shared" si="19"/>
        <v>0</v>
      </c>
      <c r="BL144" s="13" t="s">
        <v>124</v>
      </c>
      <c r="BM144" s="144" t="s">
        <v>182</v>
      </c>
    </row>
    <row r="145" spans="2:65" s="1" customFormat="1" ht="24.15" customHeight="1" x14ac:dyDescent="0.2">
      <c r="B145" s="131"/>
      <c r="C145" s="132" t="s">
        <v>154</v>
      </c>
      <c r="D145" s="132" t="s">
        <v>120</v>
      </c>
      <c r="E145" s="133" t="s">
        <v>183</v>
      </c>
      <c r="F145" s="134" t="s">
        <v>184</v>
      </c>
      <c r="G145" s="135" t="s">
        <v>123</v>
      </c>
      <c r="H145" s="136">
        <v>3.69</v>
      </c>
      <c r="I145" s="137"/>
      <c r="J145" s="138">
        <f t="shared" si="10"/>
        <v>0</v>
      </c>
      <c r="K145" s="139"/>
      <c r="L145" s="28"/>
      <c r="M145" s="140" t="s">
        <v>1</v>
      </c>
      <c r="N145" s="141" t="s">
        <v>40</v>
      </c>
      <c r="P145" s="142">
        <f t="shared" si="11"/>
        <v>0</v>
      </c>
      <c r="Q145" s="142">
        <v>0</v>
      </c>
      <c r="R145" s="142">
        <f t="shared" si="12"/>
        <v>0</v>
      </c>
      <c r="S145" s="142">
        <v>8.7999999999999995E-2</v>
      </c>
      <c r="T145" s="143">
        <f t="shared" si="13"/>
        <v>0.32471999999999995</v>
      </c>
      <c r="AR145" s="144" t="s">
        <v>124</v>
      </c>
      <c r="AT145" s="144" t="s">
        <v>120</v>
      </c>
      <c r="AU145" s="144" t="s">
        <v>125</v>
      </c>
      <c r="AY145" s="13" t="s">
        <v>117</v>
      </c>
      <c r="BE145" s="145">
        <f t="shared" si="14"/>
        <v>0</v>
      </c>
      <c r="BF145" s="145">
        <f t="shared" si="15"/>
        <v>0</v>
      </c>
      <c r="BG145" s="145">
        <f t="shared" si="16"/>
        <v>0</v>
      </c>
      <c r="BH145" s="145">
        <f t="shared" si="17"/>
        <v>0</v>
      </c>
      <c r="BI145" s="145">
        <f t="shared" si="18"/>
        <v>0</v>
      </c>
      <c r="BJ145" s="13" t="s">
        <v>125</v>
      </c>
      <c r="BK145" s="145">
        <f t="shared" si="19"/>
        <v>0</v>
      </c>
      <c r="BL145" s="13" t="s">
        <v>124</v>
      </c>
      <c r="BM145" s="144" t="s">
        <v>185</v>
      </c>
    </row>
    <row r="146" spans="2:65" s="1" customFormat="1" ht="24.15" customHeight="1" x14ac:dyDescent="0.2">
      <c r="B146" s="131"/>
      <c r="C146" s="132" t="s">
        <v>186</v>
      </c>
      <c r="D146" s="132" t="s">
        <v>120</v>
      </c>
      <c r="E146" s="133" t="s">
        <v>187</v>
      </c>
      <c r="F146" s="134" t="s">
        <v>188</v>
      </c>
      <c r="G146" s="135" t="s">
        <v>123</v>
      </c>
      <c r="H146" s="136">
        <v>18.814</v>
      </c>
      <c r="I146" s="137"/>
      <c r="J146" s="138">
        <f t="shared" si="10"/>
        <v>0</v>
      </c>
      <c r="K146" s="139"/>
      <c r="L146" s="28"/>
      <c r="M146" s="140" t="s">
        <v>1</v>
      </c>
      <c r="N146" s="141" t="s">
        <v>40</v>
      </c>
      <c r="P146" s="142">
        <f t="shared" si="11"/>
        <v>0</v>
      </c>
      <c r="Q146" s="142">
        <v>0</v>
      </c>
      <c r="R146" s="142">
        <f t="shared" si="12"/>
        <v>0</v>
      </c>
      <c r="S146" s="142">
        <v>6.7000000000000004E-2</v>
      </c>
      <c r="T146" s="143">
        <f t="shared" si="13"/>
        <v>1.2605380000000002</v>
      </c>
      <c r="AR146" s="144" t="s">
        <v>124</v>
      </c>
      <c r="AT146" s="144" t="s">
        <v>120</v>
      </c>
      <c r="AU146" s="144" t="s">
        <v>125</v>
      </c>
      <c r="AY146" s="13" t="s">
        <v>117</v>
      </c>
      <c r="BE146" s="145">
        <f t="shared" si="14"/>
        <v>0</v>
      </c>
      <c r="BF146" s="145">
        <f t="shared" si="15"/>
        <v>0</v>
      </c>
      <c r="BG146" s="145">
        <f t="shared" si="16"/>
        <v>0</v>
      </c>
      <c r="BH146" s="145">
        <f t="shared" si="17"/>
        <v>0</v>
      </c>
      <c r="BI146" s="145">
        <f t="shared" si="18"/>
        <v>0</v>
      </c>
      <c r="BJ146" s="13" t="s">
        <v>125</v>
      </c>
      <c r="BK146" s="145">
        <f t="shared" si="19"/>
        <v>0</v>
      </c>
      <c r="BL146" s="13" t="s">
        <v>124</v>
      </c>
      <c r="BM146" s="144" t="s">
        <v>189</v>
      </c>
    </row>
    <row r="147" spans="2:65" s="1" customFormat="1" ht="24.15" customHeight="1" x14ac:dyDescent="0.2">
      <c r="B147" s="131"/>
      <c r="C147" s="132" t="s">
        <v>157</v>
      </c>
      <c r="D147" s="132" t="s">
        <v>120</v>
      </c>
      <c r="E147" s="133" t="s">
        <v>190</v>
      </c>
      <c r="F147" s="134" t="s">
        <v>191</v>
      </c>
      <c r="G147" s="135" t="s">
        <v>123</v>
      </c>
      <c r="H147" s="136">
        <v>58.548999999999999</v>
      </c>
      <c r="I147" s="137"/>
      <c r="J147" s="138">
        <f t="shared" si="10"/>
        <v>0</v>
      </c>
      <c r="K147" s="139"/>
      <c r="L147" s="28"/>
      <c r="M147" s="140" t="s">
        <v>1</v>
      </c>
      <c r="N147" s="141" t="s">
        <v>40</v>
      </c>
      <c r="P147" s="142">
        <f t="shared" si="11"/>
        <v>0</v>
      </c>
      <c r="Q147" s="142">
        <v>0</v>
      </c>
      <c r="R147" s="142">
        <f t="shared" si="12"/>
        <v>0</v>
      </c>
      <c r="S147" s="142">
        <v>2.4E-2</v>
      </c>
      <c r="T147" s="143">
        <f t="shared" si="13"/>
        <v>1.405176</v>
      </c>
      <c r="AR147" s="144" t="s">
        <v>124</v>
      </c>
      <c r="AT147" s="144" t="s">
        <v>120</v>
      </c>
      <c r="AU147" s="144" t="s">
        <v>125</v>
      </c>
      <c r="AY147" s="13" t="s">
        <v>117</v>
      </c>
      <c r="BE147" s="145">
        <f t="shared" si="14"/>
        <v>0</v>
      </c>
      <c r="BF147" s="145">
        <f t="shared" si="15"/>
        <v>0</v>
      </c>
      <c r="BG147" s="145">
        <f t="shared" si="16"/>
        <v>0</v>
      </c>
      <c r="BH147" s="145">
        <f t="shared" si="17"/>
        <v>0</v>
      </c>
      <c r="BI147" s="145">
        <f t="shared" si="18"/>
        <v>0</v>
      </c>
      <c r="BJ147" s="13" t="s">
        <v>125</v>
      </c>
      <c r="BK147" s="145">
        <f t="shared" si="19"/>
        <v>0</v>
      </c>
      <c r="BL147" s="13" t="s">
        <v>124</v>
      </c>
      <c r="BM147" s="144" t="s">
        <v>192</v>
      </c>
    </row>
    <row r="148" spans="2:65" s="1" customFormat="1" ht="24.15" customHeight="1" x14ac:dyDescent="0.2">
      <c r="B148" s="131"/>
      <c r="C148" s="132" t="s">
        <v>193</v>
      </c>
      <c r="D148" s="132" t="s">
        <v>120</v>
      </c>
      <c r="E148" s="133" t="s">
        <v>194</v>
      </c>
      <c r="F148" s="134" t="s">
        <v>195</v>
      </c>
      <c r="G148" s="135" t="s">
        <v>196</v>
      </c>
      <c r="H148" s="136">
        <v>49.874000000000002</v>
      </c>
      <c r="I148" s="137"/>
      <c r="J148" s="138">
        <f t="shared" si="10"/>
        <v>0</v>
      </c>
      <c r="K148" s="139"/>
      <c r="L148" s="28"/>
      <c r="M148" s="140" t="s">
        <v>1</v>
      </c>
      <c r="N148" s="141" t="s">
        <v>40</v>
      </c>
      <c r="P148" s="142">
        <f t="shared" si="11"/>
        <v>0</v>
      </c>
      <c r="Q148" s="142">
        <v>0</v>
      </c>
      <c r="R148" s="142">
        <f t="shared" si="12"/>
        <v>0</v>
      </c>
      <c r="S148" s="142">
        <v>0</v>
      </c>
      <c r="T148" s="143">
        <f t="shared" si="13"/>
        <v>0</v>
      </c>
      <c r="AR148" s="144" t="s">
        <v>124</v>
      </c>
      <c r="AT148" s="144" t="s">
        <v>120</v>
      </c>
      <c r="AU148" s="144" t="s">
        <v>125</v>
      </c>
      <c r="AY148" s="13" t="s">
        <v>117</v>
      </c>
      <c r="BE148" s="145">
        <f t="shared" si="14"/>
        <v>0</v>
      </c>
      <c r="BF148" s="145">
        <f t="shared" si="15"/>
        <v>0</v>
      </c>
      <c r="BG148" s="145">
        <f t="shared" si="16"/>
        <v>0</v>
      </c>
      <c r="BH148" s="145">
        <f t="shared" si="17"/>
        <v>0</v>
      </c>
      <c r="BI148" s="145">
        <f t="shared" si="18"/>
        <v>0</v>
      </c>
      <c r="BJ148" s="13" t="s">
        <v>125</v>
      </c>
      <c r="BK148" s="145">
        <f t="shared" si="19"/>
        <v>0</v>
      </c>
      <c r="BL148" s="13" t="s">
        <v>124</v>
      </c>
      <c r="BM148" s="144" t="s">
        <v>197</v>
      </c>
    </row>
    <row r="149" spans="2:65" s="1" customFormat="1" ht="33" customHeight="1" x14ac:dyDescent="0.2">
      <c r="B149" s="131"/>
      <c r="C149" s="132" t="s">
        <v>161</v>
      </c>
      <c r="D149" s="132" t="s">
        <v>120</v>
      </c>
      <c r="E149" s="133" t="s">
        <v>198</v>
      </c>
      <c r="F149" s="134" t="s">
        <v>199</v>
      </c>
      <c r="G149" s="135" t="s">
        <v>196</v>
      </c>
      <c r="H149" s="136">
        <v>299.24400000000003</v>
      </c>
      <c r="I149" s="137"/>
      <c r="J149" s="138">
        <f t="shared" si="10"/>
        <v>0</v>
      </c>
      <c r="K149" s="139"/>
      <c r="L149" s="28"/>
      <c r="M149" s="140" t="s">
        <v>1</v>
      </c>
      <c r="N149" s="141" t="s">
        <v>40</v>
      </c>
      <c r="P149" s="142">
        <f t="shared" si="11"/>
        <v>0</v>
      </c>
      <c r="Q149" s="142">
        <v>0</v>
      </c>
      <c r="R149" s="142">
        <f t="shared" si="12"/>
        <v>0</v>
      </c>
      <c r="S149" s="142">
        <v>0</v>
      </c>
      <c r="T149" s="143">
        <f t="shared" si="13"/>
        <v>0</v>
      </c>
      <c r="AR149" s="144" t="s">
        <v>124</v>
      </c>
      <c r="AT149" s="144" t="s">
        <v>120</v>
      </c>
      <c r="AU149" s="144" t="s">
        <v>125</v>
      </c>
      <c r="AY149" s="13" t="s">
        <v>117</v>
      </c>
      <c r="BE149" s="145">
        <f t="shared" si="14"/>
        <v>0</v>
      </c>
      <c r="BF149" s="145">
        <f t="shared" si="15"/>
        <v>0</v>
      </c>
      <c r="BG149" s="145">
        <f t="shared" si="16"/>
        <v>0</v>
      </c>
      <c r="BH149" s="145">
        <f t="shared" si="17"/>
        <v>0</v>
      </c>
      <c r="BI149" s="145">
        <f t="shared" si="18"/>
        <v>0</v>
      </c>
      <c r="BJ149" s="13" t="s">
        <v>125</v>
      </c>
      <c r="BK149" s="145">
        <f t="shared" si="19"/>
        <v>0</v>
      </c>
      <c r="BL149" s="13" t="s">
        <v>124</v>
      </c>
      <c r="BM149" s="144" t="s">
        <v>200</v>
      </c>
    </row>
    <row r="150" spans="2:65" s="1" customFormat="1" ht="21.75" customHeight="1" x14ac:dyDescent="0.2">
      <c r="B150" s="131"/>
      <c r="C150" s="132" t="s">
        <v>7</v>
      </c>
      <c r="D150" s="132" t="s">
        <v>120</v>
      </c>
      <c r="E150" s="133" t="s">
        <v>201</v>
      </c>
      <c r="F150" s="134" t="s">
        <v>202</v>
      </c>
      <c r="G150" s="135" t="s">
        <v>196</v>
      </c>
      <c r="H150" s="136">
        <v>49.874000000000002</v>
      </c>
      <c r="I150" s="137"/>
      <c r="J150" s="138">
        <f t="shared" si="10"/>
        <v>0</v>
      </c>
      <c r="K150" s="139"/>
      <c r="L150" s="28"/>
      <c r="M150" s="140" t="s">
        <v>1</v>
      </c>
      <c r="N150" s="141" t="s">
        <v>40</v>
      </c>
      <c r="P150" s="142">
        <f t="shared" si="11"/>
        <v>0</v>
      </c>
      <c r="Q150" s="142">
        <v>0</v>
      </c>
      <c r="R150" s="142">
        <f t="shared" si="12"/>
        <v>0</v>
      </c>
      <c r="S150" s="142">
        <v>0</v>
      </c>
      <c r="T150" s="143">
        <f t="shared" si="13"/>
        <v>0</v>
      </c>
      <c r="AR150" s="144" t="s">
        <v>124</v>
      </c>
      <c r="AT150" s="144" t="s">
        <v>120</v>
      </c>
      <c r="AU150" s="144" t="s">
        <v>125</v>
      </c>
      <c r="AY150" s="13" t="s">
        <v>117</v>
      </c>
      <c r="BE150" s="145">
        <f t="shared" si="14"/>
        <v>0</v>
      </c>
      <c r="BF150" s="145">
        <f t="shared" si="15"/>
        <v>0</v>
      </c>
      <c r="BG150" s="145">
        <f t="shared" si="16"/>
        <v>0</v>
      </c>
      <c r="BH150" s="145">
        <f t="shared" si="17"/>
        <v>0</v>
      </c>
      <c r="BI150" s="145">
        <f t="shared" si="18"/>
        <v>0</v>
      </c>
      <c r="BJ150" s="13" t="s">
        <v>125</v>
      </c>
      <c r="BK150" s="145">
        <f t="shared" si="19"/>
        <v>0</v>
      </c>
      <c r="BL150" s="13" t="s">
        <v>124</v>
      </c>
      <c r="BM150" s="144" t="s">
        <v>203</v>
      </c>
    </row>
    <row r="151" spans="2:65" s="1" customFormat="1" ht="37.950000000000003" customHeight="1" x14ac:dyDescent="0.2">
      <c r="B151" s="131"/>
      <c r="C151" s="132" t="s">
        <v>164</v>
      </c>
      <c r="D151" s="132" t="s">
        <v>120</v>
      </c>
      <c r="E151" s="133" t="s">
        <v>204</v>
      </c>
      <c r="F151" s="134" t="s">
        <v>205</v>
      </c>
      <c r="G151" s="135" t="s">
        <v>196</v>
      </c>
      <c r="H151" s="136">
        <v>598.48800000000006</v>
      </c>
      <c r="I151" s="137"/>
      <c r="J151" s="138">
        <f t="shared" si="10"/>
        <v>0</v>
      </c>
      <c r="K151" s="139"/>
      <c r="L151" s="28"/>
      <c r="M151" s="140" t="s">
        <v>1</v>
      </c>
      <c r="N151" s="141" t="s">
        <v>40</v>
      </c>
      <c r="P151" s="142">
        <f t="shared" si="11"/>
        <v>0</v>
      </c>
      <c r="Q151" s="142">
        <v>0</v>
      </c>
      <c r="R151" s="142">
        <f t="shared" si="12"/>
        <v>0</v>
      </c>
      <c r="S151" s="142">
        <v>0</v>
      </c>
      <c r="T151" s="143">
        <f t="shared" si="13"/>
        <v>0</v>
      </c>
      <c r="AR151" s="144" t="s">
        <v>124</v>
      </c>
      <c r="AT151" s="144" t="s">
        <v>120</v>
      </c>
      <c r="AU151" s="144" t="s">
        <v>125</v>
      </c>
      <c r="AY151" s="13" t="s">
        <v>117</v>
      </c>
      <c r="BE151" s="145">
        <f t="shared" si="14"/>
        <v>0</v>
      </c>
      <c r="BF151" s="145">
        <f t="shared" si="15"/>
        <v>0</v>
      </c>
      <c r="BG151" s="145">
        <f t="shared" si="16"/>
        <v>0</v>
      </c>
      <c r="BH151" s="145">
        <f t="shared" si="17"/>
        <v>0</v>
      </c>
      <c r="BI151" s="145">
        <f t="shared" si="18"/>
        <v>0</v>
      </c>
      <c r="BJ151" s="13" t="s">
        <v>125</v>
      </c>
      <c r="BK151" s="145">
        <f t="shared" si="19"/>
        <v>0</v>
      </c>
      <c r="BL151" s="13" t="s">
        <v>124</v>
      </c>
      <c r="BM151" s="144" t="s">
        <v>206</v>
      </c>
    </row>
    <row r="152" spans="2:65" s="1" customFormat="1" ht="24.15" customHeight="1" x14ac:dyDescent="0.2">
      <c r="B152" s="131"/>
      <c r="C152" s="132" t="s">
        <v>207</v>
      </c>
      <c r="D152" s="132" t="s">
        <v>120</v>
      </c>
      <c r="E152" s="133" t="s">
        <v>208</v>
      </c>
      <c r="F152" s="134" t="s">
        <v>209</v>
      </c>
      <c r="G152" s="135" t="s">
        <v>196</v>
      </c>
      <c r="H152" s="136">
        <v>49.874000000000002</v>
      </c>
      <c r="I152" s="137"/>
      <c r="J152" s="138">
        <f t="shared" si="10"/>
        <v>0</v>
      </c>
      <c r="K152" s="139"/>
      <c r="L152" s="28"/>
      <c r="M152" s="140" t="s">
        <v>1</v>
      </c>
      <c r="N152" s="141" t="s">
        <v>40</v>
      </c>
      <c r="P152" s="142">
        <f t="shared" si="11"/>
        <v>0</v>
      </c>
      <c r="Q152" s="142">
        <v>0</v>
      </c>
      <c r="R152" s="142">
        <f t="shared" si="12"/>
        <v>0</v>
      </c>
      <c r="S152" s="142">
        <v>0</v>
      </c>
      <c r="T152" s="143">
        <f t="shared" si="13"/>
        <v>0</v>
      </c>
      <c r="AR152" s="144" t="s">
        <v>124</v>
      </c>
      <c r="AT152" s="144" t="s">
        <v>120</v>
      </c>
      <c r="AU152" s="144" t="s">
        <v>125</v>
      </c>
      <c r="AY152" s="13" t="s">
        <v>117</v>
      </c>
      <c r="BE152" s="145">
        <f t="shared" si="14"/>
        <v>0</v>
      </c>
      <c r="BF152" s="145">
        <f t="shared" si="15"/>
        <v>0</v>
      </c>
      <c r="BG152" s="145">
        <f t="shared" si="16"/>
        <v>0</v>
      </c>
      <c r="BH152" s="145">
        <f t="shared" si="17"/>
        <v>0</v>
      </c>
      <c r="BI152" s="145">
        <f t="shared" si="18"/>
        <v>0</v>
      </c>
      <c r="BJ152" s="13" t="s">
        <v>125</v>
      </c>
      <c r="BK152" s="145">
        <f t="shared" si="19"/>
        <v>0</v>
      </c>
      <c r="BL152" s="13" t="s">
        <v>124</v>
      </c>
      <c r="BM152" s="144" t="s">
        <v>210</v>
      </c>
    </row>
    <row r="153" spans="2:65" s="1" customFormat="1" ht="24.15" customHeight="1" x14ac:dyDescent="0.2">
      <c r="B153" s="131"/>
      <c r="C153" s="132" t="s">
        <v>168</v>
      </c>
      <c r="D153" s="132" t="s">
        <v>120</v>
      </c>
      <c r="E153" s="133" t="s">
        <v>211</v>
      </c>
      <c r="F153" s="134" t="s">
        <v>212</v>
      </c>
      <c r="G153" s="135" t="s">
        <v>196</v>
      </c>
      <c r="H153" s="136">
        <v>452.85599999999999</v>
      </c>
      <c r="I153" s="137"/>
      <c r="J153" s="138">
        <f t="shared" si="10"/>
        <v>0</v>
      </c>
      <c r="K153" s="139"/>
      <c r="L153" s="28"/>
      <c r="M153" s="140" t="s">
        <v>1</v>
      </c>
      <c r="N153" s="141" t="s">
        <v>40</v>
      </c>
      <c r="P153" s="142">
        <f t="shared" si="11"/>
        <v>0</v>
      </c>
      <c r="Q153" s="142">
        <v>0</v>
      </c>
      <c r="R153" s="142">
        <f t="shared" si="12"/>
        <v>0</v>
      </c>
      <c r="S153" s="142">
        <v>0</v>
      </c>
      <c r="T153" s="143">
        <f t="shared" si="13"/>
        <v>0</v>
      </c>
      <c r="AR153" s="144" t="s">
        <v>124</v>
      </c>
      <c r="AT153" s="144" t="s">
        <v>120</v>
      </c>
      <c r="AU153" s="144" t="s">
        <v>125</v>
      </c>
      <c r="AY153" s="13" t="s">
        <v>117</v>
      </c>
      <c r="BE153" s="145">
        <f t="shared" si="14"/>
        <v>0</v>
      </c>
      <c r="BF153" s="145">
        <f t="shared" si="15"/>
        <v>0</v>
      </c>
      <c r="BG153" s="145">
        <f t="shared" si="16"/>
        <v>0</v>
      </c>
      <c r="BH153" s="145">
        <f t="shared" si="17"/>
        <v>0</v>
      </c>
      <c r="BI153" s="145">
        <f t="shared" si="18"/>
        <v>0</v>
      </c>
      <c r="BJ153" s="13" t="s">
        <v>125</v>
      </c>
      <c r="BK153" s="145">
        <f t="shared" si="19"/>
        <v>0</v>
      </c>
      <c r="BL153" s="13" t="s">
        <v>124</v>
      </c>
      <c r="BM153" s="144" t="s">
        <v>213</v>
      </c>
    </row>
    <row r="154" spans="2:65" s="1" customFormat="1" ht="24.15" customHeight="1" x14ac:dyDescent="0.2">
      <c r="B154" s="131"/>
      <c r="C154" s="132" t="s">
        <v>214</v>
      </c>
      <c r="D154" s="132" t="s">
        <v>120</v>
      </c>
      <c r="E154" s="133" t="s">
        <v>215</v>
      </c>
      <c r="F154" s="134" t="s">
        <v>216</v>
      </c>
      <c r="G154" s="135" t="s">
        <v>196</v>
      </c>
      <c r="H154" s="136">
        <v>49.874000000000002</v>
      </c>
      <c r="I154" s="137"/>
      <c r="J154" s="138">
        <f t="shared" si="10"/>
        <v>0</v>
      </c>
      <c r="K154" s="139"/>
      <c r="L154" s="28"/>
      <c r="M154" s="140" t="s">
        <v>1</v>
      </c>
      <c r="N154" s="141" t="s">
        <v>40</v>
      </c>
      <c r="P154" s="142">
        <f t="shared" si="11"/>
        <v>0</v>
      </c>
      <c r="Q154" s="142">
        <v>0</v>
      </c>
      <c r="R154" s="142">
        <f t="shared" si="12"/>
        <v>0</v>
      </c>
      <c r="S154" s="142">
        <v>0</v>
      </c>
      <c r="T154" s="143">
        <f t="shared" si="13"/>
        <v>0</v>
      </c>
      <c r="AR154" s="144" t="s">
        <v>124</v>
      </c>
      <c r="AT154" s="144" t="s">
        <v>120</v>
      </c>
      <c r="AU154" s="144" t="s">
        <v>125</v>
      </c>
      <c r="AY154" s="13" t="s">
        <v>117</v>
      </c>
      <c r="BE154" s="145">
        <f t="shared" si="14"/>
        <v>0</v>
      </c>
      <c r="BF154" s="145">
        <f t="shared" si="15"/>
        <v>0</v>
      </c>
      <c r="BG154" s="145">
        <f t="shared" si="16"/>
        <v>0</v>
      </c>
      <c r="BH154" s="145">
        <f t="shared" si="17"/>
        <v>0</v>
      </c>
      <c r="BI154" s="145">
        <f t="shared" si="18"/>
        <v>0</v>
      </c>
      <c r="BJ154" s="13" t="s">
        <v>125</v>
      </c>
      <c r="BK154" s="145">
        <f t="shared" si="19"/>
        <v>0</v>
      </c>
      <c r="BL154" s="13" t="s">
        <v>124</v>
      </c>
      <c r="BM154" s="144" t="s">
        <v>217</v>
      </c>
    </row>
    <row r="155" spans="2:65" s="11" customFormat="1" ht="22.95" customHeight="1" x14ac:dyDescent="0.25">
      <c r="B155" s="119"/>
      <c r="D155" s="120" t="s">
        <v>73</v>
      </c>
      <c r="E155" s="129" t="s">
        <v>218</v>
      </c>
      <c r="F155" s="129" t="s">
        <v>219</v>
      </c>
      <c r="I155" s="122"/>
      <c r="J155" s="130">
        <f>BK155</f>
        <v>0</v>
      </c>
      <c r="L155" s="119"/>
      <c r="M155" s="124"/>
      <c r="P155" s="125">
        <f>P156</f>
        <v>0</v>
      </c>
      <c r="R155" s="125">
        <f>R156</f>
        <v>0</v>
      </c>
      <c r="T155" s="126">
        <f>T156</f>
        <v>0</v>
      </c>
      <c r="AR155" s="120" t="s">
        <v>81</v>
      </c>
      <c r="AT155" s="127" t="s">
        <v>73</v>
      </c>
      <c r="AU155" s="127" t="s">
        <v>81</v>
      </c>
      <c r="AY155" s="120" t="s">
        <v>117</v>
      </c>
      <c r="BK155" s="128">
        <f>BK156</f>
        <v>0</v>
      </c>
    </row>
    <row r="156" spans="2:65" s="1" customFormat="1" ht="24.15" customHeight="1" x14ac:dyDescent="0.2">
      <c r="B156" s="131"/>
      <c r="C156" s="132" t="s">
        <v>171</v>
      </c>
      <c r="D156" s="132" t="s">
        <v>120</v>
      </c>
      <c r="E156" s="133" t="s">
        <v>220</v>
      </c>
      <c r="F156" s="134" t="s">
        <v>221</v>
      </c>
      <c r="G156" s="135" t="s">
        <v>196</v>
      </c>
      <c r="H156" s="136">
        <v>13.38</v>
      </c>
      <c r="I156" s="137"/>
      <c r="J156" s="138">
        <f>ROUND(I156*H156,2)</f>
        <v>0</v>
      </c>
      <c r="K156" s="139"/>
      <c r="L156" s="28"/>
      <c r="M156" s="140" t="s">
        <v>1</v>
      </c>
      <c r="N156" s="141" t="s">
        <v>40</v>
      </c>
      <c r="P156" s="142">
        <f>O156*H156</f>
        <v>0</v>
      </c>
      <c r="Q156" s="142">
        <v>0</v>
      </c>
      <c r="R156" s="142">
        <f>Q156*H156</f>
        <v>0</v>
      </c>
      <c r="S156" s="142">
        <v>0</v>
      </c>
      <c r="T156" s="143">
        <f>S156*H156</f>
        <v>0</v>
      </c>
      <c r="AR156" s="144" t="s">
        <v>124</v>
      </c>
      <c r="AT156" s="144" t="s">
        <v>120</v>
      </c>
      <c r="AU156" s="144" t="s">
        <v>125</v>
      </c>
      <c r="AY156" s="13" t="s">
        <v>117</v>
      </c>
      <c r="BE156" s="145">
        <f>IF(N156="základná",J156,0)</f>
        <v>0</v>
      </c>
      <c r="BF156" s="145">
        <f>IF(N156="znížená",J156,0)</f>
        <v>0</v>
      </c>
      <c r="BG156" s="145">
        <f>IF(N156="zákl. prenesená",J156,0)</f>
        <v>0</v>
      </c>
      <c r="BH156" s="145">
        <f>IF(N156="zníž. prenesená",J156,0)</f>
        <v>0</v>
      </c>
      <c r="BI156" s="145">
        <f>IF(N156="nulová",J156,0)</f>
        <v>0</v>
      </c>
      <c r="BJ156" s="13" t="s">
        <v>125</v>
      </c>
      <c r="BK156" s="145">
        <f>ROUND(I156*H156,2)</f>
        <v>0</v>
      </c>
      <c r="BL156" s="13" t="s">
        <v>124</v>
      </c>
      <c r="BM156" s="144" t="s">
        <v>222</v>
      </c>
    </row>
    <row r="157" spans="2:65" s="11" customFormat="1" ht="25.95" customHeight="1" x14ac:dyDescent="0.25">
      <c r="B157" s="119"/>
      <c r="D157" s="120" t="s">
        <v>73</v>
      </c>
      <c r="E157" s="121" t="s">
        <v>223</v>
      </c>
      <c r="F157" s="121" t="s">
        <v>224</v>
      </c>
      <c r="I157" s="122"/>
      <c r="J157" s="123">
        <f>BK157</f>
        <v>0</v>
      </c>
      <c r="L157" s="119"/>
      <c r="M157" s="124"/>
      <c r="P157" s="125">
        <f>P158+P163+P219</f>
        <v>0</v>
      </c>
      <c r="R157" s="125">
        <f>R158+R163+R219</f>
        <v>1.8183005701999999</v>
      </c>
      <c r="T157" s="126">
        <f>T158+T163+T219</f>
        <v>0.20277000000000001</v>
      </c>
      <c r="AR157" s="120" t="s">
        <v>125</v>
      </c>
      <c r="AT157" s="127" t="s">
        <v>73</v>
      </c>
      <c r="AU157" s="127" t="s">
        <v>74</v>
      </c>
      <c r="AY157" s="120" t="s">
        <v>117</v>
      </c>
      <c r="BK157" s="128">
        <f>BK158+BK163+BK219</f>
        <v>0</v>
      </c>
    </row>
    <row r="158" spans="2:65" s="11" customFormat="1" ht="22.95" customHeight="1" x14ac:dyDescent="0.25">
      <c r="B158" s="119"/>
      <c r="D158" s="120" t="s">
        <v>73</v>
      </c>
      <c r="E158" s="129" t="s">
        <v>225</v>
      </c>
      <c r="F158" s="129" t="s">
        <v>226</v>
      </c>
      <c r="I158" s="122"/>
      <c r="J158" s="130">
        <f>BK158</f>
        <v>0</v>
      </c>
      <c r="L158" s="119"/>
      <c r="M158" s="124"/>
      <c r="P158" s="125">
        <f>SUM(P159:P162)</f>
        <v>0</v>
      </c>
      <c r="R158" s="125">
        <f>SUM(R159:R162)</f>
        <v>0.527172329</v>
      </c>
      <c r="T158" s="126">
        <f>SUM(T159:T162)</f>
        <v>0.20277000000000001</v>
      </c>
      <c r="AR158" s="120" t="s">
        <v>125</v>
      </c>
      <c r="AT158" s="127" t="s">
        <v>73</v>
      </c>
      <c r="AU158" s="127" t="s">
        <v>81</v>
      </c>
      <c r="AY158" s="120" t="s">
        <v>117</v>
      </c>
      <c r="BK158" s="128">
        <f>SUM(BK159:BK162)</f>
        <v>0</v>
      </c>
    </row>
    <row r="159" spans="2:65" s="1" customFormat="1" ht="37.950000000000003" customHeight="1" x14ac:dyDescent="0.2">
      <c r="B159" s="131"/>
      <c r="C159" s="132" t="s">
        <v>227</v>
      </c>
      <c r="D159" s="132" t="s">
        <v>120</v>
      </c>
      <c r="E159" s="133" t="s">
        <v>228</v>
      </c>
      <c r="F159" s="134" t="s">
        <v>229</v>
      </c>
      <c r="G159" s="135" t="s">
        <v>134</v>
      </c>
      <c r="H159" s="136">
        <v>150.19999999999999</v>
      </c>
      <c r="I159" s="137"/>
      <c r="J159" s="138">
        <f>ROUND(I159*H159,2)</f>
        <v>0</v>
      </c>
      <c r="K159" s="139"/>
      <c r="L159" s="28"/>
      <c r="M159" s="140" t="s">
        <v>1</v>
      </c>
      <c r="N159" s="141" t="s">
        <v>40</v>
      </c>
      <c r="P159" s="142">
        <f>O159*H159</f>
        <v>0</v>
      </c>
      <c r="Q159" s="142">
        <v>0</v>
      </c>
      <c r="R159" s="142">
        <f>Q159*H159</f>
        <v>0</v>
      </c>
      <c r="S159" s="142">
        <v>0</v>
      </c>
      <c r="T159" s="143">
        <f>S159*H159</f>
        <v>0</v>
      </c>
      <c r="AR159" s="144" t="s">
        <v>151</v>
      </c>
      <c r="AT159" s="144" t="s">
        <v>120</v>
      </c>
      <c r="AU159" s="144" t="s">
        <v>125</v>
      </c>
      <c r="AY159" s="13" t="s">
        <v>117</v>
      </c>
      <c r="BE159" s="145">
        <f>IF(N159="základná",J159,0)</f>
        <v>0</v>
      </c>
      <c r="BF159" s="145">
        <f>IF(N159="znížená",J159,0)</f>
        <v>0</v>
      </c>
      <c r="BG159" s="145">
        <f>IF(N159="zákl. prenesená",J159,0)</f>
        <v>0</v>
      </c>
      <c r="BH159" s="145">
        <f>IF(N159="zníž. prenesená",J159,0)</f>
        <v>0</v>
      </c>
      <c r="BI159" s="145">
        <f>IF(N159="nulová",J159,0)</f>
        <v>0</v>
      </c>
      <c r="BJ159" s="13" t="s">
        <v>125</v>
      </c>
      <c r="BK159" s="145">
        <f>ROUND(I159*H159,2)</f>
        <v>0</v>
      </c>
      <c r="BL159" s="13" t="s">
        <v>151</v>
      </c>
      <c r="BM159" s="144" t="s">
        <v>230</v>
      </c>
    </row>
    <row r="160" spans="2:65" s="1" customFormat="1" ht="24.15" customHeight="1" x14ac:dyDescent="0.2">
      <c r="B160" s="131"/>
      <c r="C160" s="132" t="s">
        <v>175</v>
      </c>
      <c r="D160" s="132" t="s">
        <v>120</v>
      </c>
      <c r="E160" s="133" t="s">
        <v>231</v>
      </c>
      <c r="F160" s="134" t="s">
        <v>232</v>
      </c>
      <c r="G160" s="135" t="s">
        <v>134</v>
      </c>
      <c r="H160" s="136">
        <v>150.19999999999999</v>
      </c>
      <c r="I160" s="137"/>
      <c r="J160" s="138">
        <f>ROUND(I160*H160,2)</f>
        <v>0</v>
      </c>
      <c r="K160" s="139"/>
      <c r="L160" s="28"/>
      <c r="M160" s="140" t="s">
        <v>1</v>
      </c>
      <c r="N160" s="141" t="s">
        <v>40</v>
      </c>
      <c r="P160" s="142">
        <f>O160*H160</f>
        <v>0</v>
      </c>
      <c r="Q160" s="142">
        <v>0</v>
      </c>
      <c r="R160" s="142">
        <f>Q160*H160</f>
        <v>0</v>
      </c>
      <c r="S160" s="142">
        <v>1.3500000000000001E-3</v>
      </c>
      <c r="T160" s="143">
        <f>S160*H160</f>
        <v>0.20277000000000001</v>
      </c>
      <c r="AR160" s="144" t="s">
        <v>151</v>
      </c>
      <c r="AT160" s="144" t="s">
        <v>120</v>
      </c>
      <c r="AU160" s="144" t="s">
        <v>125</v>
      </c>
      <c r="AY160" s="13" t="s">
        <v>117</v>
      </c>
      <c r="BE160" s="145">
        <f>IF(N160="základná",J160,0)</f>
        <v>0</v>
      </c>
      <c r="BF160" s="145">
        <f>IF(N160="znížená",J160,0)</f>
        <v>0</v>
      </c>
      <c r="BG160" s="145">
        <f>IF(N160="zákl. prenesená",J160,0)</f>
        <v>0</v>
      </c>
      <c r="BH160" s="145">
        <f>IF(N160="zníž. prenesená",J160,0)</f>
        <v>0</v>
      </c>
      <c r="BI160" s="145">
        <f>IF(N160="nulová",J160,0)</f>
        <v>0</v>
      </c>
      <c r="BJ160" s="13" t="s">
        <v>125</v>
      </c>
      <c r="BK160" s="145">
        <f>ROUND(I160*H160,2)</f>
        <v>0</v>
      </c>
      <c r="BL160" s="13" t="s">
        <v>151</v>
      </c>
      <c r="BM160" s="144" t="s">
        <v>233</v>
      </c>
    </row>
    <row r="161" spans="2:65" s="1" customFormat="1" ht="44.25" customHeight="1" x14ac:dyDescent="0.2">
      <c r="B161" s="131"/>
      <c r="C161" s="132" t="s">
        <v>234</v>
      </c>
      <c r="D161" s="132" t="s">
        <v>120</v>
      </c>
      <c r="E161" s="133" t="s">
        <v>235</v>
      </c>
      <c r="F161" s="134" t="s">
        <v>236</v>
      </c>
      <c r="G161" s="135" t="s">
        <v>134</v>
      </c>
      <c r="H161" s="136">
        <v>595.85</v>
      </c>
      <c r="I161" s="137"/>
      <c r="J161" s="138">
        <f>ROUND(I161*H161,2)</f>
        <v>0</v>
      </c>
      <c r="K161" s="139"/>
      <c r="L161" s="28"/>
      <c r="M161" s="140" t="s">
        <v>1</v>
      </c>
      <c r="N161" s="141" t="s">
        <v>40</v>
      </c>
      <c r="P161" s="142">
        <f>O161*H161</f>
        <v>0</v>
      </c>
      <c r="Q161" s="142">
        <v>8.8473999999999996E-4</v>
      </c>
      <c r="R161" s="142">
        <f>Q161*H161</f>
        <v>0.527172329</v>
      </c>
      <c r="S161" s="142">
        <v>0</v>
      </c>
      <c r="T161" s="143">
        <f>S161*H161</f>
        <v>0</v>
      </c>
      <c r="AR161" s="144" t="s">
        <v>151</v>
      </c>
      <c r="AT161" s="144" t="s">
        <v>120</v>
      </c>
      <c r="AU161" s="144" t="s">
        <v>125</v>
      </c>
      <c r="AY161" s="13" t="s">
        <v>117</v>
      </c>
      <c r="BE161" s="145">
        <f>IF(N161="základná",J161,0)</f>
        <v>0</v>
      </c>
      <c r="BF161" s="145">
        <f>IF(N161="znížená",J161,0)</f>
        <v>0</v>
      </c>
      <c r="BG161" s="145">
        <f>IF(N161="zákl. prenesená",J161,0)</f>
        <v>0</v>
      </c>
      <c r="BH161" s="145">
        <f>IF(N161="zníž. prenesená",J161,0)</f>
        <v>0</v>
      </c>
      <c r="BI161" s="145">
        <f>IF(N161="nulová",J161,0)</f>
        <v>0</v>
      </c>
      <c r="BJ161" s="13" t="s">
        <v>125</v>
      </c>
      <c r="BK161" s="145">
        <f>ROUND(I161*H161,2)</f>
        <v>0</v>
      </c>
      <c r="BL161" s="13" t="s">
        <v>151</v>
      </c>
      <c r="BM161" s="144" t="s">
        <v>237</v>
      </c>
    </row>
    <row r="162" spans="2:65" s="1" customFormat="1" ht="24.15" customHeight="1" x14ac:dyDescent="0.2">
      <c r="B162" s="131"/>
      <c r="C162" s="132" t="s">
        <v>178</v>
      </c>
      <c r="D162" s="132" t="s">
        <v>120</v>
      </c>
      <c r="E162" s="133" t="s">
        <v>238</v>
      </c>
      <c r="F162" s="134" t="s">
        <v>239</v>
      </c>
      <c r="G162" s="135" t="s">
        <v>240</v>
      </c>
      <c r="H162" s="146"/>
      <c r="I162" s="137"/>
      <c r="J162" s="138">
        <f>ROUND(I162*H162,2)</f>
        <v>0</v>
      </c>
      <c r="K162" s="139"/>
      <c r="L162" s="28"/>
      <c r="M162" s="140" t="s">
        <v>1</v>
      </c>
      <c r="N162" s="141" t="s">
        <v>40</v>
      </c>
      <c r="P162" s="142">
        <f>O162*H162</f>
        <v>0</v>
      </c>
      <c r="Q162" s="142">
        <v>0</v>
      </c>
      <c r="R162" s="142">
        <f>Q162*H162</f>
        <v>0</v>
      </c>
      <c r="S162" s="142">
        <v>0</v>
      </c>
      <c r="T162" s="143">
        <f>S162*H162</f>
        <v>0</v>
      </c>
      <c r="AR162" s="144" t="s">
        <v>151</v>
      </c>
      <c r="AT162" s="144" t="s">
        <v>120</v>
      </c>
      <c r="AU162" s="144" t="s">
        <v>125</v>
      </c>
      <c r="AY162" s="13" t="s">
        <v>117</v>
      </c>
      <c r="BE162" s="145">
        <f>IF(N162="základná",J162,0)</f>
        <v>0</v>
      </c>
      <c r="BF162" s="145">
        <f>IF(N162="znížená",J162,0)</f>
        <v>0</v>
      </c>
      <c r="BG162" s="145">
        <f>IF(N162="zákl. prenesená",J162,0)</f>
        <v>0</v>
      </c>
      <c r="BH162" s="145">
        <f>IF(N162="zníž. prenesená",J162,0)</f>
        <v>0</v>
      </c>
      <c r="BI162" s="145">
        <f>IF(N162="nulová",J162,0)</f>
        <v>0</v>
      </c>
      <c r="BJ162" s="13" t="s">
        <v>125</v>
      </c>
      <c r="BK162" s="145">
        <f>ROUND(I162*H162,2)</f>
        <v>0</v>
      </c>
      <c r="BL162" s="13" t="s">
        <v>151</v>
      </c>
      <c r="BM162" s="144" t="s">
        <v>241</v>
      </c>
    </row>
    <row r="163" spans="2:65" s="11" customFormat="1" ht="22.95" customHeight="1" x14ac:dyDescent="0.25">
      <c r="B163" s="119"/>
      <c r="D163" s="120" t="s">
        <v>73</v>
      </c>
      <c r="E163" s="129" t="s">
        <v>242</v>
      </c>
      <c r="F163" s="129" t="s">
        <v>243</v>
      </c>
      <c r="I163" s="122"/>
      <c r="J163" s="130">
        <f>BK163</f>
        <v>0</v>
      </c>
      <c r="L163" s="119"/>
      <c r="M163" s="124"/>
      <c r="P163" s="125">
        <f>SUM(P164:P218)</f>
        <v>0</v>
      </c>
      <c r="R163" s="125">
        <f>SUM(R164:R218)</f>
        <v>1.0521959519999999</v>
      </c>
      <c r="T163" s="126">
        <f>SUM(T164:T218)</f>
        <v>0</v>
      </c>
      <c r="AR163" s="120" t="s">
        <v>125</v>
      </c>
      <c r="AT163" s="127" t="s">
        <v>73</v>
      </c>
      <c r="AU163" s="127" t="s">
        <v>81</v>
      </c>
      <c r="AY163" s="120" t="s">
        <v>117</v>
      </c>
      <c r="BK163" s="128">
        <f>SUM(BK164:BK218)</f>
        <v>0</v>
      </c>
    </row>
    <row r="164" spans="2:65" s="1" customFormat="1" ht="24.15" customHeight="1" x14ac:dyDescent="0.2">
      <c r="B164" s="131"/>
      <c r="C164" s="132" t="s">
        <v>244</v>
      </c>
      <c r="D164" s="132" t="s">
        <v>120</v>
      </c>
      <c r="E164" s="133" t="s">
        <v>245</v>
      </c>
      <c r="F164" s="134" t="s">
        <v>246</v>
      </c>
      <c r="G164" s="135" t="s">
        <v>134</v>
      </c>
      <c r="H164" s="136">
        <v>2800.02</v>
      </c>
      <c r="I164" s="137"/>
      <c r="J164" s="138">
        <f t="shared" ref="J164:J195" si="20">ROUND(I164*H164,2)</f>
        <v>0</v>
      </c>
      <c r="K164" s="139"/>
      <c r="L164" s="28"/>
      <c r="M164" s="140" t="s">
        <v>1</v>
      </c>
      <c r="N164" s="141" t="s">
        <v>40</v>
      </c>
      <c r="P164" s="142">
        <f t="shared" ref="P164:P195" si="21">O164*H164</f>
        <v>0</v>
      </c>
      <c r="Q164" s="142">
        <v>0</v>
      </c>
      <c r="R164" s="142">
        <f t="shared" ref="R164:R195" si="22">Q164*H164</f>
        <v>0</v>
      </c>
      <c r="S164" s="142">
        <v>0</v>
      </c>
      <c r="T164" s="143">
        <f t="shared" ref="T164:T195" si="23">S164*H164</f>
        <v>0</v>
      </c>
      <c r="AR164" s="144" t="s">
        <v>151</v>
      </c>
      <c r="AT164" s="144" t="s">
        <v>120</v>
      </c>
      <c r="AU164" s="144" t="s">
        <v>125</v>
      </c>
      <c r="AY164" s="13" t="s">
        <v>117</v>
      </c>
      <c r="BE164" s="145">
        <f t="shared" ref="BE164:BE195" si="24">IF(N164="základná",J164,0)</f>
        <v>0</v>
      </c>
      <c r="BF164" s="145">
        <f t="shared" ref="BF164:BF195" si="25">IF(N164="znížená",J164,0)</f>
        <v>0</v>
      </c>
      <c r="BG164" s="145">
        <f t="shared" ref="BG164:BG195" si="26">IF(N164="zákl. prenesená",J164,0)</f>
        <v>0</v>
      </c>
      <c r="BH164" s="145">
        <f t="shared" ref="BH164:BH195" si="27">IF(N164="zníž. prenesená",J164,0)</f>
        <v>0</v>
      </c>
      <c r="BI164" s="145">
        <f t="shared" ref="BI164:BI195" si="28">IF(N164="nulová",J164,0)</f>
        <v>0</v>
      </c>
      <c r="BJ164" s="13" t="s">
        <v>125</v>
      </c>
      <c r="BK164" s="145">
        <f t="shared" ref="BK164:BK195" si="29">ROUND(I164*H164,2)</f>
        <v>0</v>
      </c>
      <c r="BL164" s="13" t="s">
        <v>151</v>
      </c>
      <c r="BM164" s="144" t="s">
        <v>247</v>
      </c>
    </row>
    <row r="165" spans="2:65" s="1" customFormat="1" ht="16.5" customHeight="1" x14ac:dyDescent="0.2">
      <c r="B165" s="131"/>
      <c r="C165" s="132" t="s">
        <v>182</v>
      </c>
      <c r="D165" s="132" t="s">
        <v>120</v>
      </c>
      <c r="E165" s="133" t="s">
        <v>248</v>
      </c>
      <c r="F165" s="134" t="s">
        <v>249</v>
      </c>
      <c r="G165" s="135" t="s">
        <v>123</v>
      </c>
      <c r="H165" s="136">
        <v>37.700000000000003</v>
      </c>
      <c r="I165" s="137"/>
      <c r="J165" s="138">
        <f t="shared" si="20"/>
        <v>0</v>
      </c>
      <c r="K165" s="139"/>
      <c r="L165" s="28"/>
      <c r="M165" s="140" t="s">
        <v>1</v>
      </c>
      <c r="N165" s="141" t="s">
        <v>40</v>
      </c>
      <c r="P165" s="142">
        <f t="shared" si="21"/>
        <v>0</v>
      </c>
      <c r="Q165" s="142">
        <v>0</v>
      </c>
      <c r="R165" s="142">
        <f t="shared" si="22"/>
        <v>0</v>
      </c>
      <c r="S165" s="142">
        <v>0</v>
      </c>
      <c r="T165" s="143">
        <f t="shared" si="23"/>
        <v>0</v>
      </c>
      <c r="AR165" s="144" t="s">
        <v>151</v>
      </c>
      <c r="AT165" s="144" t="s">
        <v>120</v>
      </c>
      <c r="AU165" s="144" t="s">
        <v>125</v>
      </c>
      <c r="AY165" s="13" t="s">
        <v>117</v>
      </c>
      <c r="BE165" s="145">
        <f t="shared" si="24"/>
        <v>0</v>
      </c>
      <c r="BF165" s="145">
        <f t="shared" si="25"/>
        <v>0</v>
      </c>
      <c r="BG165" s="145">
        <f t="shared" si="26"/>
        <v>0</v>
      </c>
      <c r="BH165" s="145">
        <f t="shared" si="27"/>
        <v>0</v>
      </c>
      <c r="BI165" s="145">
        <f t="shared" si="28"/>
        <v>0</v>
      </c>
      <c r="BJ165" s="13" t="s">
        <v>125</v>
      </c>
      <c r="BK165" s="145">
        <f t="shared" si="29"/>
        <v>0</v>
      </c>
      <c r="BL165" s="13" t="s">
        <v>151</v>
      </c>
      <c r="BM165" s="144" t="s">
        <v>250</v>
      </c>
    </row>
    <row r="166" spans="2:65" s="1" customFormat="1" ht="16.5" customHeight="1" x14ac:dyDescent="0.2">
      <c r="B166" s="131"/>
      <c r="C166" s="132" t="s">
        <v>251</v>
      </c>
      <c r="D166" s="132" t="s">
        <v>120</v>
      </c>
      <c r="E166" s="133" t="s">
        <v>252</v>
      </c>
      <c r="F166" s="134" t="s">
        <v>253</v>
      </c>
      <c r="G166" s="135" t="s">
        <v>123</v>
      </c>
      <c r="H166" s="136">
        <v>26.39</v>
      </c>
      <c r="I166" s="137"/>
      <c r="J166" s="138">
        <f t="shared" si="20"/>
        <v>0</v>
      </c>
      <c r="K166" s="139"/>
      <c r="L166" s="28"/>
      <c r="M166" s="140" t="s">
        <v>1</v>
      </c>
      <c r="N166" s="141" t="s">
        <v>40</v>
      </c>
      <c r="P166" s="142">
        <f t="shared" si="21"/>
        <v>0</v>
      </c>
      <c r="Q166" s="142">
        <v>0</v>
      </c>
      <c r="R166" s="142">
        <f t="shared" si="22"/>
        <v>0</v>
      </c>
      <c r="S166" s="142">
        <v>0</v>
      </c>
      <c r="T166" s="143">
        <f t="shared" si="23"/>
        <v>0</v>
      </c>
      <c r="AR166" s="144" t="s">
        <v>151</v>
      </c>
      <c r="AT166" s="144" t="s">
        <v>120</v>
      </c>
      <c r="AU166" s="144" t="s">
        <v>125</v>
      </c>
      <c r="AY166" s="13" t="s">
        <v>117</v>
      </c>
      <c r="BE166" s="145">
        <f t="shared" si="24"/>
        <v>0</v>
      </c>
      <c r="BF166" s="145">
        <f t="shared" si="25"/>
        <v>0</v>
      </c>
      <c r="BG166" s="145">
        <f t="shared" si="26"/>
        <v>0</v>
      </c>
      <c r="BH166" s="145">
        <f t="shared" si="27"/>
        <v>0</v>
      </c>
      <c r="BI166" s="145">
        <f t="shared" si="28"/>
        <v>0</v>
      </c>
      <c r="BJ166" s="13" t="s">
        <v>125</v>
      </c>
      <c r="BK166" s="145">
        <f t="shared" si="29"/>
        <v>0</v>
      </c>
      <c r="BL166" s="13" t="s">
        <v>151</v>
      </c>
      <c r="BM166" s="144" t="s">
        <v>254</v>
      </c>
    </row>
    <row r="167" spans="2:65" s="1" customFormat="1" ht="49.2" customHeight="1" x14ac:dyDescent="0.2">
      <c r="B167" s="131"/>
      <c r="C167" s="132" t="s">
        <v>185</v>
      </c>
      <c r="D167" s="132" t="s">
        <v>120</v>
      </c>
      <c r="E167" s="133" t="s">
        <v>255</v>
      </c>
      <c r="F167" s="134" t="s">
        <v>256</v>
      </c>
      <c r="G167" s="135" t="s">
        <v>128</v>
      </c>
      <c r="H167" s="136">
        <v>284</v>
      </c>
      <c r="I167" s="137"/>
      <c r="J167" s="138">
        <f t="shared" si="20"/>
        <v>0</v>
      </c>
      <c r="K167" s="139"/>
      <c r="L167" s="28"/>
      <c r="M167" s="140" t="s">
        <v>1</v>
      </c>
      <c r="N167" s="141" t="s">
        <v>40</v>
      </c>
      <c r="P167" s="142">
        <f t="shared" si="21"/>
        <v>0</v>
      </c>
      <c r="Q167" s="142">
        <v>0</v>
      </c>
      <c r="R167" s="142">
        <f t="shared" si="22"/>
        <v>0</v>
      </c>
      <c r="S167" s="142">
        <v>0</v>
      </c>
      <c r="T167" s="143">
        <f t="shared" si="23"/>
        <v>0</v>
      </c>
      <c r="AR167" s="144" t="s">
        <v>151</v>
      </c>
      <c r="AT167" s="144" t="s">
        <v>120</v>
      </c>
      <c r="AU167" s="144" t="s">
        <v>125</v>
      </c>
      <c r="AY167" s="13" t="s">
        <v>117</v>
      </c>
      <c r="BE167" s="145">
        <f t="shared" si="24"/>
        <v>0</v>
      </c>
      <c r="BF167" s="145">
        <f t="shared" si="25"/>
        <v>0</v>
      </c>
      <c r="BG167" s="145">
        <f t="shared" si="26"/>
        <v>0</v>
      </c>
      <c r="BH167" s="145">
        <f t="shared" si="27"/>
        <v>0</v>
      </c>
      <c r="BI167" s="145">
        <f t="shared" si="28"/>
        <v>0</v>
      </c>
      <c r="BJ167" s="13" t="s">
        <v>125</v>
      </c>
      <c r="BK167" s="145">
        <f t="shared" si="29"/>
        <v>0</v>
      </c>
      <c r="BL167" s="13" t="s">
        <v>151</v>
      </c>
      <c r="BM167" s="144" t="s">
        <v>257</v>
      </c>
    </row>
    <row r="168" spans="2:65" s="1" customFormat="1" ht="55.5" customHeight="1" x14ac:dyDescent="0.2">
      <c r="B168" s="131"/>
      <c r="C168" s="132" t="s">
        <v>258</v>
      </c>
      <c r="D168" s="132" t="s">
        <v>120</v>
      </c>
      <c r="E168" s="133" t="s">
        <v>259</v>
      </c>
      <c r="F168" s="134" t="s">
        <v>260</v>
      </c>
      <c r="G168" s="135" t="s">
        <v>128</v>
      </c>
      <c r="H168" s="136">
        <v>13</v>
      </c>
      <c r="I168" s="137"/>
      <c r="J168" s="138">
        <f t="shared" si="20"/>
        <v>0</v>
      </c>
      <c r="K168" s="139"/>
      <c r="L168" s="28"/>
      <c r="M168" s="140" t="s">
        <v>1</v>
      </c>
      <c r="N168" s="141" t="s">
        <v>40</v>
      </c>
      <c r="P168" s="142">
        <f t="shared" si="21"/>
        <v>0</v>
      </c>
      <c r="Q168" s="142">
        <v>0</v>
      </c>
      <c r="R168" s="142">
        <f t="shared" si="22"/>
        <v>0</v>
      </c>
      <c r="S168" s="142">
        <v>0</v>
      </c>
      <c r="T168" s="143">
        <f t="shared" si="23"/>
        <v>0</v>
      </c>
      <c r="AR168" s="144" t="s">
        <v>151</v>
      </c>
      <c r="AT168" s="144" t="s">
        <v>120</v>
      </c>
      <c r="AU168" s="144" t="s">
        <v>125</v>
      </c>
      <c r="AY168" s="13" t="s">
        <v>117</v>
      </c>
      <c r="BE168" s="145">
        <f t="shared" si="24"/>
        <v>0</v>
      </c>
      <c r="BF168" s="145">
        <f t="shared" si="25"/>
        <v>0</v>
      </c>
      <c r="BG168" s="145">
        <f t="shared" si="26"/>
        <v>0</v>
      </c>
      <c r="BH168" s="145">
        <f t="shared" si="27"/>
        <v>0</v>
      </c>
      <c r="BI168" s="145">
        <f t="shared" si="28"/>
        <v>0</v>
      </c>
      <c r="BJ168" s="13" t="s">
        <v>125</v>
      </c>
      <c r="BK168" s="145">
        <f t="shared" si="29"/>
        <v>0</v>
      </c>
      <c r="BL168" s="13" t="s">
        <v>151</v>
      </c>
      <c r="BM168" s="144" t="s">
        <v>261</v>
      </c>
    </row>
    <row r="169" spans="2:65" s="1" customFormat="1" ht="55.5" customHeight="1" x14ac:dyDescent="0.2">
      <c r="B169" s="131"/>
      <c r="C169" s="132" t="s">
        <v>189</v>
      </c>
      <c r="D169" s="132" t="s">
        <v>120</v>
      </c>
      <c r="E169" s="133" t="s">
        <v>262</v>
      </c>
      <c r="F169" s="134" t="s">
        <v>263</v>
      </c>
      <c r="G169" s="135" t="s">
        <v>128</v>
      </c>
      <c r="H169" s="136">
        <v>6</v>
      </c>
      <c r="I169" s="137"/>
      <c r="J169" s="138">
        <f t="shared" si="20"/>
        <v>0</v>
      </c>
      <c r="K169" s="139"/>
      <c r="L169" s="28"/>
      <c r="M169" s="140" t="s">
        <v>1</v>
      </c>
      <c r="N169" s="141" t="s">
        <v>40</v>
      </c>
      <c r="P169" s="142">
        <f t="shared" si="21"/>
        <v>0</v>
      </c>
      <c r="Q169" s="142">
        <v>0</v>
      </c>
      <c r="R169" s="142">
        <f t="shared" si="22"/>
        <v>0</v>
      </c>
      <c r="S169" s="142">
        <v>0</v>
      </c>
      <c r="T169" s="143">
        <f t="shared" si="23"/>
        <v>0</v>
      </c>
      <c r="AR169" s="144" t="s">
        <v>151</v>
      </c>
      <c r="AT169" s="144" t="s">
        <v>120</v>
      </c>
      <c r="AU169" s="144" t="s">
        <v>125</v>
      </c>
      <c r="AY169" s="13" t="s">
        <v>117</v>
      </c>
      <c r="BE169" s="145">
        <f t="shared" si="24"/>
        <v>0</v>
      </c>
      <c r="BF169" s="145">
        <f t="shared" si="25"/>
        <v>0</v>
      </c>
      <c r="BG169" s="145">
        <f t="shared" si="26"/>
        <v>0</v>
      </c>
      <c r="BH169" s="145">
        <f t="shared" si="27"/>
        <v>0</v>
      </c>
      <c r="BI169" s="145">
        <f t="shared" si="28"/>
        <v>0</v>
      </c>
      <c r="BJ169" s="13" t="s">
        <v>125</v>
      </c>
      <c r="BK169" s="145">
        <f t="shared" si="29"/>
        <v>0</v>
      </c>
      <c r="BL169" s="13" t="s">
        <v>151</v>
      </c>
      <c r="BM169" s="144" t="s">
        <v>264</v>
      </c>
    </row>
    <row r="170" spans="2:65" s="1" customFormat="1" ht="55.5" customHeight="1" x14ac:dyDescent="0.2">
      <c r="B170" s="131"/>
      <c r="C170" s="132" t="s">
        <v>265</v>
      </c>
      <c r="D170" s="132" t="s">
        <v>120</v>
      </c>
      <c r="E170" s="133" t="s">
        <v>266</v>
      </c>
      <c r="F170" s="134" t="s">
        <v>267</v>
      </c>
      <c r="G170" s="135" t="s">
        <v>128</v>
      </c>
      <c r="H170" s="136">
        <v>3</v>
      </c>
      <c r="I170" s="137"/>
      <c r="J170" s="138">
        <f t="shared" si="20"/>
        <v>0</v>
      </c>
      <c r="K170" s="139"/>
      <c r="L170" s="28"/>
      <c r="M170" s="140" t="s">
        <v>1</v>
      </c>
      <c r="N170" s="141" t="s">
        <v>40</v>
      </c>
      <c r="P170" s="142">
        <f t="shared" si="21"/>
        <v>0</v>
      </c>
      <c r="Q170" s="142">
        <v>0</v>
      </c>
      <c r="R170" s="142">
        <f t="shared" si="22"/>
        <v>0</v>
      </c>
      <c r="S170" s="142">
        <v>0</v>
      </c>
      <c r="T170" s="143">
        <f t="shared" si="23"/>
        <v>0</v>
      </c>
      <c r="AR170" s="144" t="s">
        <v>151</v>
      </c>
      <c r="AT170" s="144" t="s">
        <v>120</v>
      </c>
      <c r="AU170" s="144" t="s">
        <v>125</v>
      </c>
      <c r="AY170" s="13" t="s">
        <v>117</v>
      </c>
      <c r="BE170" s="145">
        <f t="shared" si="24"/>
        <v>0</v>
      </c>
      <c r="BF170" s="145">
        <f t="shared" si="25"/>
        <v>0</v>
      </c>
      <c r="BG170" s="145">
        <f t="shared" si="26"/>
        <v>0</v>
      </c>
      <c r="BH170" s="145">
        <f t="shared" si="27"/>
        <v>0</v>
      </c>
      <c r="BI170" s="145">
        <f t="shared" si="28"/>
        <v>0</v>
      </c>
      <c r="BJ170" s="13" t="s">
        <v>125</v>
      </c>
      <c r="BK170" s="145">
        <f t="shared" si="29"/>
        <v>0</v>
      </c>
      <c r="BL170" s="13" t="s">
        <v>151</v>
      </c>
      <c r="BM170" s="144" t="s">
        <v>268</v>
      </c>
    </row>
    <row r="171" spans="2:65" s="1" customFormat="1" ht="49.2" customHeight="1" x14ac:dyDescent="0.2">
      <c r="B171" s="131"/>
      <c r="C171" s="132" t="s">
        <v>192</v>
      </c>
      <c r="D171" s="132" t="s">
        <v>120</v>
      </c>
      <c r="E171" s="133" t="s">
        <v>269</v>
      </c>
      <c r="F171" s="134" t="s">
        <v>270</v>
      </c>
      <c r="G171" s="135" t="s">
        <v>128</v>
      </c>
      <c r="H171" s="136">
        <v>17</v>
      </c>
      <c r="I171" s="137"/>
      <c r="J171" s="138">
        <f t="shared" si="20"/>
        <v>0</v>
      </c>
      <c r="K171" s="139"/>
      <c r="L171" s="28"/>
      <c r="M171" s="140" t="s">
        <v>1</v>
      </c>
      <c r="N171" s="141" t="s">
        <v>40</v>
      </c>
      <c r="P171" s="142">
        <f t="shared" si="21"/>
        <v>0</v>
      </c>
      <c r="Q171" s="142">
        <v>0</v>
      </c>
      <c r="R171" s="142">
        <f t="shared" si="22"/>
        <v>0</v>
      </c>
      <c r="S171" s="142">
        <v>0</v>
      </c>
      <c r="T171" s="143">
        <f t="shared" si="23"/>
        <v>0</v>
      </c>
      <c r="AR171" s="144" t="s">
        <v>151</v>
      </c>
      <c r="AT171" s="144" t="s">
        <v>120</v>
      </c>
      <c r="AU171" s="144" t="s">
        <v>125</v>
      </c>
      <c r="AY171" s="13" t="s">
        <v>117</v>
      </c>
      <c r="BE171" s="145">
        <f t="shared" si="24"/>
        <v>0</v>
      </c>
      <c r="BF171" s="145">
        <f t="shared" si="25"/>
        <v>0</v>
      </c>
      <c r="BG171" s="145">
        <f t="shared" si="26"/>
        <v>0</v>
      </c>
      <c r="BH171" s="145">
        <f t="shared" si="27"/>
        <v>0</v>
      </c>
      <c r="BI171" s="145">
        <f t="shared" si="28"/>
        <v>0</v>
      </c>
      <c r="BJ171" s="13" t="s">
        <v>125</v>
      </c>
      <c r="BK171" s="145">
        <f t="shared" si="29"/>
        <v>0</v>
      </c>
      <c r="BL171" s="13" t="s">
        <v>151</v>
      </c>
      <c r="BM171" s="144" t="s">
        <v>271</v>
      </c>
    </row>
    <row r="172" spans="2:65" s="1" customFormat="1" ht="49.2" customHeight="1" x14ac:dyDescent="0.2">
      <c r="B172" s="131"/>
      <c r="C172" s="132" t="s">
        <v>272</v>
      </c>
      <c r="D172" s="132" t="s">
        <v>120</v>
      </c>
      <c r="E172" s="133" t="s">
        <v>273</v>
      </c>
      <c r="F172" s="134" t="s">
        <v>274</v>
      </c>
      <c r="G172" s="135" t="s">
        <v>128</v>
      </c>
      <c r="H172" s="136">
        <v>19</v>
      </c>
      <c r="I172" s="137"/>
      <c r="J172" s="138">
        <f t="shared" si="20"/>
        <v>0</v>
      </c>
      <c r="K172" s="139"/>
      <c r="L172" s="28"/>
      <c r="M172" s="140" t="s">
        <v>1</v>
      </c>
      <c r="N172" s="141" t="s">
        <v>40</v>
      </c>
      <c r="P172" s="142">
        <f t="shared" si="21"/>
        <v>0</v>
      </c>
      <c r="Q172" s="142">
        <v>0</v>
      </c>
      <c r="R172" s="142">
        <f t="shared" si="22"/>
        <v>0</v>
      </c>
      <c r="S172" s="142">
        <v>0</v>
      </c>
      <c r="T172" s="143">
        <f t="shared" si="23"/>
        <v>0</v>
      </c>
      <c r="AR172" s="144" t="s">
        <v>151</v>
      </c>
      <c r="AT172" s="144" t="s">
        <v>120</v>
      </c>
      <c r="AU172" s="144" t="s">
        <v>125</v>
      </c>
      <c r="AY172" s="13" t="s">
        <v>117</v>
      </c>
      <c r="BE172" s="145">
        <f t="shared" si="24"/>
        <v>0</v>
      </c>
      <c r="BF172" s="145">
        <f t="shared" si="25"/>
        <v>0</v>
      </c>
      <c r="BG172" s="145">
        <f t="shared" si="26"/>
        <v>0</v>
      </c>
      <c r="BH172" s="145">
        <f t="shared" si="27"/>
        <v>0</v>
      </c>
      <c r="BI172" s="145">
        <f t="shared" si="28"/>
        <v>0</v>
      </c>
      <c r="BJ172" s="13" t="s">
        <v>125</v>
      </c>
      <c r="BK172" s="145">
        <f t="shared" si="29"/>
        <v>0</v>
      </c>
      <c r="BL172" s="13" t="s">
        <v>151</v>
      </c>
      <c r="BM172" s="144" t="s">
        <v>275</v>
      </c>
    </row>
    <row r="173" spans="2:65" s="1" customFormat="1" ht="55.5" customHeight="1" x14ac:dyDescent="0.2">
      <c r="B173" s="131"/>
      <c r="C173" s="132" t="s">
        <v>197</v>
      </c>
      <c r="D173" s="132" t="s">
        <v>120</v>
      </c>
      <c r="E173" s="133" t="s">
        <v>276</v>
      </c>
      <c r="F173" s="134" t="s">
        <v>277</v>
      </c>
      <c r="G173" s="135" t="s">
        <v>128</v>
      </c>
      <c r="H173" s="136">
        <v>1</v>
      </c>
      <c r="I173" s="137"/>
      <c r="J173" s="138">
        <f t="shared" si="20"/>
        <v>0</v>
      </c>
      <c r="K173" s="139"/>
      <c r="L173" s="28"/>
      <c r="M173" s="140" t="s">
        <v>1</v>
      </c>
      <c r="N173" s="141" t="s">
        <v>40</v>
      </c>
      <c r="P173" s="142">
        <f t="shared" si="21"/>
        <v>0</v>
      </c>
      <c r="Q173" s="142">
        <v>0</v>
      </c>
      <c r="R173" s="142">
        <f t="shared" si="22"/>
        <v>0</v>
      </c>
      <c r="S173" s="142">
        <v>0</v>
      </c>
      <c r="T173" s="143">
        <f t="shared" si="23"/>
        <v>0</v>
      </c>
      <c r="AR173" s="144" t="s">
        <v>151</v>
      </c>
      <c r="AT173" s="144" t="s">
        <v>120</v>
      </c>
      <c r="AU173" s="144" t="s">
        <v>125</v>
      </c>
      <c r="AY173" s="13" t="s">
        <v>117</v>
      </c>
      <c r="BE173" s="145">
        <f t="shared" si="24"/>
        <v>0</v>
      </c>
      <c r="BF173" s="145">
        <f t="shared" si="25"/>
        <v>0</v>
      </c>
      <c r="BG173" s="145">
        <f t="shared" si="26"/>
        <v>0</v>
      </c>
      <c r="BH173" s="145">
        <f t="shared" si="27"/>
        <v>0</v>
      </c>
      <c r="BI173" s="145">
        <f t="shared" si="28"/>
        <v>0</v>
      </c>
      <c r="BJ173" s="13" t="s">
        <v>125</v>
      </c>
      <c r="BK173" s="145">
        <f t="shared" si="29"/>
        <v>0</v>
      </c>
      <c r="BL173" s="13" t="s">
        <v>151</v>
      </c>
      <c r="BM173" s="144" t="s">
        <v>278</v>
      </c>
    </row>
    <row r="174" spans="2:65" s="1" customFormat="1" ht="49.2" customHeight="1" x14ac:dyDescent="0.2">
      <c r="B174" s="131"/>
      <c r="C174" s="132" t="s">
        <v>279</v>
      </c>
      <c r="D174" s="132" t="s">
        <v>120</v>
      </c>
      <c r="E174" s="133" t="s">
        <v>280</v>
      </c>
      <c r="F174" s="134" t="s">
        <v>281</v>
      </c>
      <c r="G174" s="135" t="s">
        <v>128</v>
      </c>
      <c r="H174" s="136">
        <v>3</v>
      </c>
      <c r="I174" s="137"/>
      <c r="J174" s="138">
        <f t="shared" si="20"/>
        <v>0</v>
      </c>
      <c r="K174" s="139"/>
      <c r="L174" s="28"/>
      <c r="M174" s="140" t="s">
        <v>1</v>
      </c>
      <c r="N174" s="141" t="s">
        <v>40</v>
      </c>
      <c r="P174" s="142">
        <f t="shared" si="21"/>
        <v>0</v>
      </c>
      <c r="Q174" s="142">
        <v>0</v>
      </c>
      <c r="R174" s="142">
        <f t="shared" si="22"/>
        <v>0</v>
      </c>
      <c r="S174" s="142">
        <v>0</v>
      </c>
      <c r="T174" s="143">
        <f t="shared" si="23"/>
        <v>0</v>
      </c>
      <c r="AR174" s="144" t="s">
        <v>151</v>
      </c>
      <c r="AT174" s="144" t="s">
        <v>120</v>
      </c>
      <c r="AU174" s="144" t="s">
        <v>125</v>
      </c>
      <c r="AY174" s="13" t="s">
        <v>117</v>
      </c>
      <c r="BE174" s="145">
        <f t="shared" si="24"/>
        <v>0</v>
      </c>
      <c r="BF174" s="145">
        <f t="shared" si="25"/>
        <v>0</v>
      </c>
      <c r="BG174" s="145">
        <f t="shared" si="26"/>
        <v>0</v>
      </c>
      <c r="BH174" s="145">
        <f t="shared" si="27"/>
        <v>0</v>
      </c>
      <c r="BI174" s="145">
        <f t="shared" si="28"/>
        <v>0</v>
      </c>
      <c r="BJ174" s="13" t="s">
        <v>125</v>
      </c>
      <c r="BK174" s="145">
        <f t="shared" si="29"/>
        <v>0</v>
      </c>
      <c r="BL174" s="13" t="s">
        <v>151</v>
      </c>
      <c r="BM174" s="144" t="s">
        <v>282</v>
      </c>
    </row>
    <row r="175" spans="2:65" s="1" customFormat="1" ht="49.2" customHeight="1" x14ac:dyDescent="0.2">
      <c r="B175" s="131"/>
      <c r="C175" s="132" t="s">
        <v>200</v>
      </c>
      <c r="D175" s="132" t="s">
        <v>120</v>
      </c>
      <c r="E175" s="133" t="s">
        <v>283</v>
      </c>
      <c r="F175" s="134" t="s">
        <v>284</v>
      </c>
      <c r="G175" s="135" t="s">
        <v>128</v>
      </c>
      <c r="H175" s="136">
        <v>55</v>
      </c>
      <c r="I175" s="137"/>
      <c r="J175" s="138">
        <f t="shared" si="20"/>
        <v>0</v>
      </c>
      <c r="K175" s="139"/>
      <c r="L175" s="28"/>
      <c r="M175" s="140" t="s">
        <v>1</v>
      </c>
      <c r="N175" s="141" t="s">
        <v>40</v>
      </c>
      <c r="P175" s="142">
        <f t="shared" si="21"/>
        <v>0</v>
      </c>
      <c r="Q175" s="142">
        <v>0</v>
      </c>
      <c r="R175" s="142">
        <f t="shared" si="22"/>
        <v>0</v>
      </c>
      <c r="S175" s="142">
        <v>0</v>
      </c>
      <c r="T175" s="143">
        <f t="shared" si="23"/>
        <v>0</v>
      </c>
      <c r="AR175" s="144" t="s">
        <v>151</v>
      </c>
      <c r="AT175" s="144" t="s">
        <v>120</v>
      </c>
      <c r="AU175" s="144" t="s">
        <v>125</v>
      </c>
      <c r="AY175" s="13" t="s">
        <v>117</v>
      </c>
      <c r="BE175" s="145">
        <f t="shared" si="24"/>
        <v>0</v>
      </c>
      <c r="BF175" s="145">
        <f t="shared" si="25"/>
        <v>0</v>
      </c>
      <c r="BG175" s="145">
        <f t="shared" si="26"/>
        <v>0</v>
      </c>
      <c r="BH175" s="145">
        <f t="shared" si="27"/>
        <v>0</v>
      </c>
      <c r="BI175" s="145">
        <f t="shared" si="28"/>
        <v>0</v>
      </c>
      <c r="BJ175" s="13" t="s">
        <v>125</v>
      </c>
      <c r="BK175" s="145">
        <f t="shared" si="29"/>
        <v>0</v>
      </c>
      <c r="BL175" s="13" t="s">
        <v>151</v>
      </c>
      <c r="BM175" s="144" t="s">
        <v>285</v>
      </c>
    </row>
    <row r="176" spans="2:65" s="1" customFormat="1" ht="55.5" customHeight="1" x14ac:dyDescent="0.2">
      <c r="B176" s="131"/>
      <c r="C176" s="132" t="s">
        <v>286</v>
      </c>
      <c r="D176" s="132" t="s">
        <v>120</v>
      </c>
      <c r="E176" s="133" t="s">
        <v>287</v>
      </c>
      <c r="F176" s="134" t="s">
        <v>288</v>
      </c>
      <c r="G176" s="135" t="s">
        <v>128</v>
      </c>
      <c r="H176" s="136">
        <v>8</v>
      </c>
      <c r="I176" s="137"/>
      <c r="J176" s="138">
        <f t="shared" si="20"/>
        <v>0</v>
      </c>
      <c r="K176" s="139"/>
      <c r="L176" s="28"/>
      <c r="M176" s="140" t="s">
        <v>1</v>
      </c>
      <c r="N176" s="141" t="s">
        <v>40</v>
      </c>
      <c r="P176" s="142">
        <f t="shared" si="21"/>
        <v>0</v>
      </c>
      <c r="Q176" s="142">
        <v>0</v>
      </c>
      <c r="R176" s="142">
        <f t="shared" si="22"/>
        <v>0</v>
      </c>
      <c r="S176" s="142">
        <v>0</v>
      </c>
      <c r="T176" s="143">
        <f t="shared" si="23"/>
        <v>0</v>
      </c>
      <c r="AR176" s="144" t="s">
        <v>151</v>
      </c>
      <c r="AT176" s="144" t="s">
        <v>120</v>
      </c>
      <c r="AU176" s="144" t="s">
        <v>125</v>
      </c>
      <c r="AY176" s="13" t="s">
        <v>117</v>
      </c>
      <c r="BE176" s="145">
        <f t="shared" si="24"/>
        <v>0</v>
      </c>
      <c r="BF176" s="145">
        <f t="shared" si="25"/>
        <v>0</v>
      </c>
      <c r="BG176" s="145">
        <f t="shared" si="26"/>
        <v>0</v>
      </c>
      <c r="BH176" s="145">
        <f t="shared" si="27"/>
        <v>0</v>
      </c>
      <c r="BI176" s="145">
        <f t="shared" si="28"/>
        <v>0</v>
      </c>
      <c r="BJ176" s="13" t="s">
        <v>125</v>
      </c>
      <c r="BK176" s="145">
        <f t="shared" si="29"/>
        <v>0</v>
      </c>
      <c r="BL176" s="13" t="s">
        <v>151</v>
      </c>
      <c r="BM176" s="144" t="s">
        <v>289</v>
      </c>
    </row>
    <row r="177" spans="2:65" s="1" customFormat="1" ht="55.5" customHeight="1" x14ac:dyDescent="0.2">
      <c r="B177" s="131"/>
      <c r="C177" s="132" t="s">
        <v>203</v>
      </c>
      <c r="D177" s="132" t="s">
        <v>120</v>
      </c>
      <c r="E177" s="133" t="s">
        <v>290</v>
      </c>
      <c r="F177" s="134" t="s">
        <v>291</v>
      </c>
      <c r="G177" s="135" t="s">
        <v>128</v>
      </c>
      <c r="H177" s="136">
        <v>13</v>
      </c>
      <c r="I177" s="137"/>
      <c r="J177" s="138">
        <f t="shared" si="20"/>
        <v>0</v>
      </c>
      <c r="K177" s="139"/>
      <c r="L177" s="28"/>
      <c r="M177" s="140" t="s">
        <v>1</v>
      </c>
      <c r="N177" s="141" t="s">
        <v>40</v>
      </c>
      <c r="P177" s="142">
        <f t="shared" si="21"/>
        <v>0</v>
      </c>
      <c r="Q177" s="142">
        <v>0</v>
      </c>
      <c r="R177" s="142">
        <f t="shared" si="22"/>
        <v>0</v>
      </c>
      <c r="S177" s="142">
        <v>0</v>
      </c>
      <c r="T177" s="143">
        <f t="shared" si="23"/>
        <v>0</v>
      </c>
      <c r="AR177" s="144" t="s">
        <v>151</v>
      </c>
      <c r="AT177" s="144" t="s">
        <v>120</v>
      </c>
      <c r="AU177" s="144" t="s">
        <v>125</v>
      </c>
      <c r="AY177" s="13" t="s">
        <v>117</v>
      </c>
      <c r="BE177" s="145">
        <f t="shared" si="24"/>
        <v>0</v>
      </c>
      <c r="BF177" s="145">
        <f t="shared" si="25"/>
        <v>0</v>
      </c>
      <c r="BG177" s="145">
        <f t="shared" si="26"/>
        <v>0</v>
      </c>
      <c r="BH177" s="145">
        <f t="shared" si="27"/>
        <v>0</v>
      </c>
      <c r="BI177" s="145">
        <f t="shared" si="28"/>
        <v>0</v>
      </c>
      <c r="BJ177" s="13" t="s">
        <v>125</v>
      </c>
      <c r="BK177" s="145">
        <f t="shared" si="29"/>
        <v>0</v>
      </c>
      <c r="BL177" s="13" t="s">
        <v>151</v>
      </c>
      <c r="BM177" s="144" t="s">
        <v>292</v>
      </c>
    </row>
    <row r="178" spans="2:65" s="1" customFormat="1" ht="49.2" customHeight="1" x14ac:dyDescent="0.2">
      <c r="B178" s="131"/>
      <c r="C178" s="132" t="s">
        <v>293</v>
      </c>
      <c r="D178" s="132" t="s">
        <v>120</v>
      </c>
      <c r="E178" s="133" t="s">
        <v>294</v>
      </c>
      <c r="F178" s="134" t="s">
        <v>295</v>
      </c>
      <c r="G178" s="135" t="s">
        <v>128</v>
      </c>
      <c r="H178" s="136">
        <v>27</v>
      </c>
      <c r="I178" s="137"/>
      <c r="J178" s="138">
        <f t="shared" si="20"/>
        <v>0</v>
      </c>
      <c r="K178" s="139"/>
      <c r="L178" s="28"/>
      <c r="M178" s="140" t="s">
        <v>1</v>
      </c>
      <c r="N178" s="141" t="s">
        <v>40</v>
      </c>
      <c r="P178" s="142">
        <f t="shared" si="21"/>
        <v>0</v>
      </c>
      <c r="Q178" s="142">
        <v>0</v>
      </c>
      <c r="R178" s="142">
        <f t="shared" si="22"/>
        <v>0</v>
      </c>
      <c r="S178" s="142">
        <v>0</v>
      </c>
      <c r="T178" s="143">
        <f t="shared" si="23"/>
        <v>0</v>
      </c>
      <c r="AR178" s="144" t="s">
        <v>151</v>
      </c>
      <c r="AT178" s="144" t="s">
        <v>120</v>
      </c>
      <c r="AU178" s="144" t="s">
        <v>125</v>
      </c>
      <c r="AY178" s="13" t="s">
        <v>117</v>
      </c>
      <c r="BE178" s="145">
        <f t="shared" si="24"/>
        <v>0</v>
      </c>
      <c r="BF178" s="145">
        <f t="shared" si="25"/>
        <v>0</v>
      </c>
      <c r="BG178" s="145">
        <f t="shared" si="26"/>
        <v>0</v>
      </c>
      <c r="BH178" s="145">
        <f t="shared" si="27"/>
        <v>0</v>
      </c>
      <c r="BI178" s="145">
        <f t="shared" si="28"/>
        <v>0</v>
      </c>
      <c r="BJ178" s="13" t="s">
        <v>125</v>
      </c>
      <c r="BK178" s="145">
        <f t="shared" si="29"/>
        <v>0</v>
      </c>
      <c r="BL178" s="13" t="s">
        <v>151</v>
      </c>
      <c r="BM178" s="144" t="s">
        <v>296</v>
      </c>
    </row>
    <row r="179" spans="2:65" s="1" customFormat="1" ht="49.2" customHeight="1" x14ac:dyDescent="0.2">
      <c r="B179" s="131"/>
      <c r="C179" s="132" t="s">
        <v>206</v>
      </c>
      <c r="D179" s="132" t="s">
        <v>120</v>
      </c>
      <c r="E179" s="133" t="s">
        <v>297</v>
      </c>
      <c r="F179" s="134" t="s">
        <v>298</v>
      </c>
      <c r="G179" s="135" t="s">
        <v>128</v>
      </c>
      <c r="H179" s="136">
        <v>2</v>
      </c>
      <c r="I179" s="137"/>
      <c r="J179" s="138">
        <f t="shared" si="20"/>
        <v>0</v>
      </c>
      <c r="K179" s="139"/>
      <c r="L179" s="28"/>
      <c r="M179" s="140" t="s">
        <v>1</v>
      </c>
      <c r="N179" s="141" t="s">
        <v>40</v>
      </c>
      <c r="P179" s="142">
        <f t="shared" si="21"/>
        <v>0</v>
      </c>
      <c r="Q179" s="142">
        <v>0</v>
      </c>
      <c r="R179" s="142">
        <f t="shared" si="22"/>
        <v>0</v>
      </c>
      <c r="S179" s="142">
        <v>0</v>
      </c>
      <c r="T179" s="143">
        <f t="shared" si="23"/>
        <v>0</v>
      </c>
      <c r="AR179" s="144" t="s">
        <v>151</v>
      </c>
      <c r="AT179" s="144" t="s">
        <v>120</v>
      </c>
      <c r="AU179" s="144" t="s">
        <v>125</v>
      </c>
      <c r="AY179" s="13" t="s">
        <v>117</v>
      </c>
      <c r="BE179" s="145">
        <f t="shared" si="24"/>
        <v>0</v>
      </c>
      <c r="BF179" s="145">
        <f t="shared" si="25"/>
        <v>0</v>
      </c>
      <c r="BG179" s="145">
        <f t="shared" si="26"/>
        <v>0</v>
      </c>
      <c r="BH179" s="145">
        <f t="shared" si="27"/>
        <v>0</v>
      </c>
      <c r="BI179" s="145">
        <f t="shared" si="28"/>
        <v>0</v>
      </c>
      <c r="BJ179" s="13" t="s">
        <v>125</v>
      </c>
      <c r="BK179" s="145">
        <f t="shared" si="29"/>
        <v>0</v>
      </c>
      <c r="BL179" s="13" t="s">
        <v>151</v>
      </c>
      <c r="BM179" s="144" t="s">
        <v>299</v>
      </c>
    </row>
    <row r="180" spans="2:65" s="1" customFormat="1" ht="49.2" customHeight="1" x14ac:dyDescent="0.2">
      <c r="B180" s="131"/>
      <c r="C180" s="132" t="s">
        <v>300</v>
      </c>
      <c r="D180" s="132" t="s">
        <v>120</v>
      </c>
      <c r="E180" s="133" t="s">
        <v>301</v>
      </c>
      <c r="F180" s="134" t="s">
        <v>302</v>
      </c>
      <c r="G180" s="135" t="s">
        <v>128</v>
      </c>
      <c r="H180" s="136">
        <v>6</v>
      </c>
      <c r="I180" s="137"/>
      <c r="J180" s="138">
        <f t="shared" si="20"/>
        <v>0</v>
      </c>
      <c r="K180" s="139"/>
      <c r="L180" s="28"/>
      <c r="M180" s="140" t="s">
        <v>1</v>
      </c>
      <c r="N180" s="141" t="s">
        <v>40</v>
      </c>
      <c r="P180" s="142">
        <f t="shared" si="21"/>
        <v>0</v>
      </c>
      <c r="Q180" s="142">
        <v>0</v>
      </c>
      <c r="R180" s="142">
        <f t="shared" si="22"/>
        <v>0</v>
      </c>
      <c r="S180" s="142">
        <v>0</v>
      </c>
      <c r="T180" s="143">
        <f t="shared" si="23"/>
        <v>0</v>
      </c>
      <c r="AR180" s="144" t="s">
        <v>151</v>
      </c>
      <c r="AT180" s="144" t="s">
        <v>120</v>
      </c>
      <c r="AU180" s="144" t="s">
        <v>125</v>
      </c>
      <c r="AY180" s="13" t="s">
        <v>117</v>
      </c>
      <c r="BE180" s="145">
        <f t="shared" si="24"/>
        <v>0</v>
      </c>
      <c r="BF180" s="145">
        <f t="shared" si="25"/>
        <v>0</v>
      </c>
      <c r="BG180" s="145">
        <f t="shared" si="26"/>
        <v>0</v>
      </c>
      <c r="BH180" s="145">
        <f t="shared" si="27"/>
        <v>0</v>
      </c>
      <c r="BI180" s="145">
        <f t="shared" si="28"/>
        <v>0</v>
      </c>
      <c r="BJ180" s="13" t="s">
        <v>125</v>
      </c>
      <c r="BK180" s="145">
        <f t="shared" si="29"/>
        <v>0</v>
      </c>
      <c r="BL180" s="13" t="s">
        <v>151</v>
      </c>
      <c r="BM180" s="144" t="s">
        <v>303</v>
      </c>
    </row>
    <row r="181" spans="2:65" s="1" customFormat="1" ht="49.2" customHeight="1" x14ac:dyDescent="0.2">
      <c r="B181" s="131"/>
      <c r="C181" s="132" t="s">
        <v>210</v>
      </c>
      <c r="D181" s="132" t="s">
        <v>120</v>
      </c>
      <c r="E181" s="133" t="s">
        <v>304</v>
      </c>
      <c r="F181" s="134" t="s">
        <v>305</v>
      </c>
      <c r="G181" s="135" t="s">
        <v>128</v>
      </c>
      <c r="H181" s="136">
        <v>2</v>
      </c>
      <c r="I181" s="137"/>
      <c r="J181" s="138">
        <f t="shared" si="20"/>
        <v>0</v>
      </c>
      <c r="K181" s="139"/>
      <c r="L181" s="28"/>
      <c r="M181" s="140" t="s">
        <v>1</v>
      </c>
      <c r="N181" s="141" t="s">
        <v>40</v>
      </c>
      <c r="P181" s="142">
        <f t="shared" si="21"/>
        <v>0</v>
      </c>
      <c r="Q181" s="142">
        <v>0</v>
      </c>
      <c r="R181" s="142">
        <f t="shared" si="22"/>
        <v>0</v>
      </c>
      <c r="S181" s="142">
        <v>0</v>
      </c>
      <c r="T181" s="143">
        <f t="shared" si="23"/>
        <v>0</v>
      </c>
      <c r="AR181" s="144" t="s">
        <v>151</v>
      </c>
      <c r="AT181" s="144" t="s">
        <v>120</v>
      </c>
      <c r="AU181" s="144" t="s">
        <v>125</v>
      </c>
      <c r="AY181" s="13" t="s">
        <v>117</v>
      </c>
      <c r="BE181" s="145">
        <f t="shared" si="24"/>
        <v>0</v>
      </c>
      <c r="BF181" s="145">
        <f t="shared" si="25"/>
        <v>0</v>
      </c>
      <c r="BG181" s="145">
        <f t="shared" si="26"/>
        <v>0</v>
      </c>
      <c r="BH181" s="145">
        <f t="shared" si="27"/>
        <v>0</v>
      </c>
      <c r="BI181" s="145">
        <f t="shared" si="28"/>
        <v>0</v>
      </c>
      <c r="BJ181" s="13" t="s">
        <v>125</v>
      </c>
      <c r="BK181" s="145">
        <f t="shared" si="29"/>
        <v>0</v>
      </c>
      <c r="BL181" s="13" t="s">
        <v>151</v>
      </c>
      <c r="BM181" s="144" t="s">
        <v>306</v>
      </c>
    </row>
    <row r="182" spans="2:65" s="1" customFormat="1" ht="49.2" customHeight="1" x14ac:dyDescent="0.2">
      <c r="B182" s="131"/>
      <c r="C182" s="132" t="s">
        <v>307</v>
      </c>
      <c r="D182" s="132" t="s">
        <v>120</v>
      </c>
      <c r="E182" s="133" t="s">
        <v>308</v>
      </c>
      <c r="F182" s="134" t="s">
        <v>309</v>
      </c>
      <c r="G182" s="135" t="s">
        <v>128</v>
      </c>
      <c r="H182" s="136">
        <v>2</v>
      </c>
      <c r="I182" s="137"/>
      <c r="J182" s="138">
        <f t="shared" si="20"/>
        <v>0</v>
      </c>
      <c r="K182" s="139"/>
      <c r="L182" s="28"/>
      <c r="M182" s="140" t="s">
        <v>1</v>
      </c>
      <c r="N182" s="141" t="s">
        <v>40</v>
      </c>
      <c r="P182" s="142">
        <f t="shared" si="21"/>
        <v>0</v>
      </c>
      <c r="Q182" s="142">
        <v>0</v>
      </c>
      <c r="R182" s="142">
        <f t="shared" si="22"/>
        <v>0</v>
      </c>
      <c r="S182" s="142">
        <v>0</v>
      </c>
      <c r="T182" s="143">
        <f t="shared" si="23"/>
        <v>0</v>
      </c>
      <c r="AR182" s="144" t="s">
        <v>151</v>
      </c>
      <c r="AT182" s="144" t="s">
        <v>120</v>
      </c>
      <c r="AU182" s="144" t="s">
        <v>125</v>
      </c>
      <c r="AY182" s="13" t="s">
        <v>117</v>
      </c>
      <c r="BE182" s="145">
        <f t="shared" si="24"/>
        <v>0</v>
      </c>
      <c r="BF182" s="145">
        <f t="shared" si="25"/>
        <v>0</v>
      </c>
      <c r="BG182" s="145">
        <f t="shared" si="26"/>
        <v>0</v>
      </c>
      <c r="BH182" s="145">
        <f t="shared" si="27"/>
        <v>0</v>
      </c>
      <c r="BI182" s="145">
        <f t="shared" si="28"/>
        <v>0</v>
      </c>
      <c r="BJ182" s="13" t="s">
        <v>125</v>
      </c>
      <c r="BK182" s="145">
        <f t="shared" si="29"/>
        <v>0</v>
      </c>
      <c r="BL182" s="13" t="s">
        <v>151</v>
      </c>
      <c r="BM182" s="144" t="s">
        <v>310</v>
      </c>
    </row>
    <row r="183" spans="2:65" s="1" customFormat="1" ht="49.2" customHeight="1" x14ac:dyDescent="0.2">
      <c r="B183" s="131"/>
      <c r="C183" s="132" t="s">
        <v>213</v>
      </c>
      <c r="D183" s="132" t="s">
        <v>120</v>
      </c>
      <c r="E183" s="133" t="s">
        <v>311</v>
      </c>
      <c r="F183" s="134" t="s">
        <v>312</v>
      </c>
      <c r="G183" s="135" t="s">
        <v>128</v>
      </c>
      <c r="H183" s="136">
        <v>1</v>
      </c>
      <c r="I183" s="137"/>
      <c r="J183" s="138">
        <f t="shared" si="20"/>
        <v>0</v>
      </c>
      <c r="K183" s="139"/>
      <c r="L183" s="28"/>
      <c r="M183" s="140" t="s">
        <v>1</v>
      </c>
      <c r="N183" s="141" t="s">
        <v>40</v>
      </c>
      <c r="P183" s="142">
        <f t="shared" si="21"/>
        <v>0</v>
      </c>
      <c r="Q183" s="142">
        <v>0</v>
      </c>
      <c r="R183" s="142">
        <f t="shared" si="22"/>
        <v>0</v>
      </c>
      <c r="S183" s="142">
        <v>0</v>
      </c>
      <c r="T183" s="143">
        <f t="shared" si="23"/>
        <v>0</v>
      </c>
      <c r="AR183" s="144" t="s">
        <v>151</v>
      </c>
      <c r="AT183" s="144" t="s">
        <v>120</v>
      </c>
      <c r="AU183" s="144" t="s">
        <v>125</v>
      </c>
      <c r="AY183" s="13" t="s">
        <v>117</v>
      </c>
      <c r="BE183" s="145">
        <f t="shared" si="24"/>
        <v>0</v>
      </c>
      <c r="BF183" s="145">
        <f t="shared" si="25"/>
        <v>0</v>
      </c>
      <c r="BG183" s="145">
        <f t="shared" si="26"/>
        <v>0</v>
      </c>
      <c r="BH183" s="145">
        <f t="shared" si="27"/>
        <v>0</v>
      </c>
      <c r="BI183" s="145">
        <f t="shared" si="28"/>
        <v>0</v>
      </c>
      <c r="BJ183" s="13" t="s">
        <v>125</v>
      </c>
      <c r="BK183" s="145">
        <f t="shared" si="29"/>
        <v>0</v>
      </c>
      <c r="BL183" s="13" t="s">
        <v>151</v>
      </c>
      <c r="BM183" s="144" t="s">
        <v>313</v>
      </c>
    </row>
    <row r="184" spans="2:65" s="1" customFormat="1" ht="49.2" customHeight="1" x14ac:dyDescent="0.2">
      <c r="B184" s="131"/>
      <c r="C184" s="132" t="s">
        <v>314</v>
      </c>
      <c r="D184" s="132" t="s">
        <v>120</v>
      </c>
      <c r="E184" s="133" t="s">
        <v>315</v>
      </c>
      <c r="F184" s="134" t="s">
        <v>316</v>
      </c>
      <c r="G184" s="135" t="s">
        <v>128</v>
      </c>
      <c r="H184" s="136">
        <v>3</v>
      </c>
      <c r="I184" s="137"/>
      <c r="J184" s="138">
        <f t="shared" si="20"/>
        <v>0</v>
      </c>
      <c r="K184" s="139"/>
      <c r="L184" s="28"/>
      <c r="M184" s="140" t="s">
        <v>1</v>
      </c>
      <c r="N184" s="141" t="s">
        <v>40</v>
      </c>
      <c r="P184" s="142">
        <f t="shared" si="21"/>
        <v>0</v>
      </c>
      <c r="Q184" s="142">
        <v>0</v>
      </c>
      <c r="R184" s="142">
        <f t="shared" si="22"/>
        <v>0</v>
      </c>
      <c r="S184" s="142">
        <v>0</v>
      </c>
      <c r="T184" s="143">
        <f t="shared" si="23"/>
        <v>0</v>
      </c>
      <c r="AR184" s="144" t="s">
        <v>151</v>
      </c>
      <c r="AT184" s="144" t="s">
        <v>120</v>
      </c>
      <c r="AU184" s="144" t="s">
        <v>125</v>
      </c>
      <c r="AY184" s="13" t="s">
        <v>117</v>
      </c>
      <c r="BE184" s="145">
        <f t="shared" si="24"/>
        <v>0</v>
      </c>
      <c r="BF184" s="145">
        <f t="shared" si="25"/>
        <v>0</v>
      </c>
      <c r="BG184" s="145">
        <f t="shared" si="26"/>
        <v>0</v>
      </c>
      <c r="BH184" s="145">
        <f t="shared" si="27"/>
        <v>0</v>
      </c>
      <c r="BI184" s="145">
        <f t="shared" si="28"/>
        <v>0</v>
      </c>
      <c r="BJ184" s="13" t="s">
        <v>125</v>
      </c>
      <c r="BK184" s="145">
        <f t="shared" si="29"/>
        <v>0</v>
      </c>
      <c r="BL184" s="13" t="s">
        <v>151</v>
      </c>
      <c r="BM184" s="144" t="s">
        <v>317</v>
      </c>
    </row>
    <row r="185" spans="2:65" s="1" customFormat="1" ht="49.2" customHeight="1" x14ac:dyDescent="0.2">
      <c r="B185" s="131"/>
      <c r="C185" s="132" t="s">
        <v>217</v>
      </c>
      <c r="D185" s="132" t="s">
        <v>120</v>
      </c>
      <c r="E185" s="133" t="s">
        <v>318</v>
      </c>
      <c r="F185" s="134" t="s">
        <v>319</v>
      </c>
      <c r="G185" s="135" t="s">
        <v>128</v>
      </c>
      <c r="H185" s="136">
        <v>34</v>
      </c>
      <c r="I185" s="137"/>
      <c r="J185" s="138">
        <f t="shared" si="20"/>
        <v>0</v>
      </c>
      <c r="K185" s="139"/>
      <c r="L185" s="28"/>
      <c r="M185" s="140" t="s">
        <v>1</v>
      </c>
      <c r="N185" s="141" t="s">
        <v>40</v>
      </c>
      <c r="P185" s="142">
        <f t="shared" si="21"/>
        <v>0</v>
      </c>
      <c r="Q185" s="142">
        <v>0</v>
      </c>
      <c r="R185" s="142">
        <f t="shared" si="22"/>
        <v>0</v>
      </c>
      <c r="S185" s="142">
        <v>0</v>
      </c>
      <c r="T185" s="143">
        <f t="shared" si="23"/>
        <v>0</v>
      </c>
      <c r="AR185" s="144" t="s">
        <v>151</v>
      </c>
      <c r="AT185" s="144" t="s">
        <v>120</v>
      </c>
      <c r="AU185" s="144" t="s">
        <v>125</v>
      </c>
      <c r="AY185" s="13" t="s">
        <v>117</v>
      </c>
      <c r="BE185" s="145">
        <f t="shared" si="24"/>
        <v>0</v>
      </c>
      <c r="BF185" s="145">
        <f t="shared" si="25"/>
        <v>0</v>
      </c>
      <c r="BG185" s="145">
        <f t="shared" si="26"/>
        <v>0</v>
      </c>
      <c r="BH185" s="145">
        <f t="shared" si="27"/>
        <v>0</v>
      </c>
      <c r="BI185" s="145">
        <f t="shared" si="28"/>
        <v>0</v>
      </c>
      <c r="BJ185" s="13" t="s">
        <v>125</v>
      </c>
      <c r="BK185" s="145">
        <f t="shared" si="29"/>
        <v>0</v>
      </c>
      <c r="BL185" s="13" t="s">
        <v>151</v>
      </c>
      <c r="BM185" s="144" t="s">
        <v>320</v>
      </c>
    </row>
    <row r="186" spans="2:65" s="1" customFormat="1" ht="49.2" customHeight="1" x14ac:dyDescent="0.2">
      <c r="B186" s="131"/>
      <c r="C186" s="132" t="s">
        <v>321</v>
      </c>
      <c r="D186" s="132" t="s">
        <v>120</v>
      </c>
      <c r="E186" s="133" t="s">
        <v>322</v>
      </c>
      <c r="F186" s="134" t="s">
        <v>323</v>
      </c>
      <c r="G186" s="135" t="s">
        <v>128</v>
      </c>
      <c r="H186" s="136">
        <v>1</v>
      </c>
      <c r="I186" s="137"/>
      <c r="J186" s="138">
        <f t="shared" si="20"/>
        <v>0</v>
      </c>
      <c r="K186" s="139"/>
      <c r="L186" s="28"/>
      <c r="M186" s="140" t="s">
        <v>1</v>
      </c>
      <c r="N186" s="141" t="s">
        <v>40</v>
      </c>
      <c r="P186" s="142">
        <f t="shared" si="21"/>
        <v>0</v>
      </c>
      <c r="Q186" s="142">
        <v>0</v>
      </c>
      <c r="R186" s="142">
        <f t="shared" si="22"/>
        <v>0</v>
      </c>
      <c r="S186" s="142">
        <v>0</v>
      </c>
      <c r="T186" s="143">
        <f t="shared" si="23"/>
        <v>0</v>
      </c>
      <c r="AR186" s="144" t="s">
        <v>151</v>
      </c>
      <c r="AT186" s="144" t="s">
        <v>120</v>
      </c>
      <c r="AU186" s="144" t="s">
        <v>125</v>
      </c>
      <c r="AY186" s="13" t="s">
        <v>117</v>
      </c>
      <c r="BE186" s="145">
        <f t="shared" si="24"/>
        <v>0</v>
      </c>
      <c r="BF186" s="145">
        <f t="shared" si="25"/>
        <v>0</v>
      </c>
      <c r="BG186" s="145">
        <f t="shared" si="26"/>
        <v>0</v>
      </c>
      <c r="BH186" s="145">
        <f t="shared" si="27"/>
        <v>0</v>
      </c>
      <c r="BI186" s="145">
        <f t="shared" si="28"/>
        <v>0</v>
      </c>
      <c r="BJ186" s="13" t="s">
        <v>125</v>
      </c>
      <c r="BK186" s="145">
        <f t="shared" si="29"/>
        <v>0</v>
      </c>
      <c r="BL186" s="13" t="s">
        <v>151</v>
      </c>
      <c r="BM186" s="144" t="s">
        <v>324</v>
      </c>
    </row>
    <row r="187" spans="2:65" s="1" customFormat="1" ht="49.2" customHeight="1" x14ac:dyDescent="0.2">
      <c r="B187" s="131"/>
      <c r="C187" s="132" t="s">
        <v>222</v>
      </c>
      <c r="D187" s="132" t="s">
        <v>120</v>
      </c>
      <c r="E187" s="133" t="s">
        <v>325</v>
      </c>
      <c r="F187" s="134" t="s">
        <v>326</v>
      </c>
      <c r="G187" s="135" t="s">
        <v>128</v>
      </c>
      <c r="H187" s="136">
        <v>1</v>
      </c>
      <c r="I187" s="137"/>
      <c r="J187" s="138">
        <f t="shared" si="20"/>
        <v>0</v>
      </c>
      <c r="K187" s="139"/>
      <c r="L187" s="28"/>
      <c r="M187" s="140" t="s">
        <v>1</v>
      </c>
      <c r="N187" s="141" t="s">
        <v>40</v>
      </c>
      <c r="P187" s="142">
        <f t="shared" si="21"/>
        <v>0</v>
      </c>
      <c r="Q187" s="142">
        <v>0</v>
      </c>
      <c r="R187" s="142">
        <f t="shared" si="22"/>
        <v>0</v>
      </c>
      <c r="S187" s="142">
        <v>0</v>
      </c>
      <c r="T187" s="143">
        <f t="shared" si="23"/>
        <v>0</v>
      </c>
      <c r="AR187" s="144" t="s">
        <v>151</v>
      </c>
      <c r="AT187" s="144" t="s">
        <v>120</v>
      </c>
      <c r="AU187" s="144" t="s">
        <v>125</v>
      </c>
      <c r="AY187" s="13" t="s">
        <v>117</v>
      </c>
      <c r="BE187" s="145">
        <f t="shared" si="24"/>
        <v>0</v>
      </c>
      <c r="BF187" s="145">
        <f t="shared" si="25"/>
        <v>0</v>
      </c>
      <c r="BG187" s="145">
        <f t="shared" si="26"/>
        <v>0</v>
      </c>
      <c r="BH187" s="145">
        <f t="shared" si="27"/>
        <v>0</v>
      </c>
      <c r="BI187" s="145">
        <f t="shared" si="28"/>
        <v>0</v>
      </c>
      <c r="BJ187" s="13" t="s">
        <v>125</v>
      </c>
      <c r="BK187" s="145">
        <f t="shared" si="29"/>
        <v>0</v>
      </c>
      <c r="BL187" s="13" t="s">
        <v>151</v>
      </c>
      <c r="BM187" s="144" t="s">
        <v>327</v>
      </c>
    </row>
    <row r="188" spans="2:65" s="1" customFormat="1" ht="55.5" customHeight="1" x14ac:dyDescent="0.2">
      <c r="B188" s="131"/>
      <c r="C188" s="132" t="s">
        <v>328</v>
      </c>
      <c r="D188" s="132" t="s">
        <v>120</v>
      </c>
      <c r="E188" s="133" t="s">
        <v>329</v>
      </c>
      <c r="F188" s="134" t="s">
        <v>330</v>
      </c>
      <c r="G188" s="135" t="s">
        <v>128</v>
      </c>
      <c r="H188" s="136">
        <v>1</v>
      </c>
      <c r="I188" s="137"/>
      <c r="J188" s="138">
        <f t="shared" si="20"/>
        <v>0</v>
      </c>
      <c r="K188" s="139"/>
      <c r="L188" s="28"/>
      <c r="M188" s="140" t="s">
        <v>1</v>
      </c>
      <c r="N188" s="141" t="s">
        <v>40</v>
      </c>
      <c r="P188" s="142">
        <f t="shared" si="21"/>
        <v>0</v>
      </c>
      <c r="Q188" s="142">
        <v>0</v>
      </c>
      <c r="R188" s="142">
        <f t="shared" si="22"/>
        <v>0</v>
      </c>
      <c r="S188" s="142">
        <v>0</v>
      </c>
      <c r="T188" s="143">
        <f t="shared" si="23"/>
        <v>0</v>
      </c>
      <c r="AR188" s="144" t="s">
        <v>151</v>
      </c>
      <c r="AT188" s="144" t="s">
        <v>120</v>
      </c>
      <c r="AU188" s="144" t="s">
        <v>125</v>
      </c>
      <c r="AY188" s="13" t="s">
        <v>117</v>
      </c>
      <c r="BE188" s="145">
        <f t="shared" si="24"/>
        <v>0</v>
      </c>
      <c r="BF188" s="145">
        <f t="shared" si="25"/>
        <v>0</v>
      </c>
      <c r="BG188" s="145">
        <f t="shared" si="26"/>
        <v>0</v>
      </c>
      <c r="BH188" s="145">
        <f t="shared" si="27"/>
        <v>0</v>
      </c>
      <c r="BI188" s="145">
        <f t="shared" si="28"/>
        <v>0</v>
      </c>
      <c r="BJ188" s="13" t="s">
        <v>125</v>
      </c>
      <c r="BK188" s="145">
        <f t="shared" si="29"/>
        <v>0</v>
      </c>
      <c r="BL188" s="13" t="s">
        <v>151</v>
      </c>
      <c r="BM188" s="144" t="s">
        <v>331</v>
      </c>
    </row>
    <row r="189" spans="2:65" s="1" customFormat="1" ht="55.5" customHeight="1" x14ac:dyDescent="0.2">
      <c r="B189" s="131"/>
      <c r="C189" s="132" t="s">
        <v>230</v>
      </c>
      <c r="D189" s="132" t="s">
        <v>120</v>
      </c>
      <c r="E189" s="133" t="s">
        <v>332</v>
      </c>
      <c r="F189" s="134" t="s">
        <v>333</v>
      </c>
      <c r="G189" s="135" t="s">
        <v>128</v>
      </c>
      <c r="H189" s="136">
        <v>1</v>
      </c>
      <c r="I189" s="137"/>
      <c r="J189" s="138">
        <f t="shared" si="20"/>
        <v>0</v>
      </c>
      <c r="K189" s="139"/>
      <c r="L189" s="28"/>
      <c r="M189" s="140" t="s">
        <v>1</v>
      </c>
      <c r="N189" s="141" t="s">
        <v>40</v>
      </c>
      <c r="P189" s="142">
        <f t="shared" si="21"/>
        <v>0</v>
      </c>
      <c r="Q189" s="142">
        <v>0</v>
      </c>
      <c r="R189" s="142">
        <f t="shared" si="22"/>
        <v>0</v>
      </c>
      <c r="S189" s="142">
        <v>0</v>
      </c>
      <c r="T189" s="143">
        <f t="shared" si="23"/>
        <v>0</v>
      </c>
      <c r="AR189" s="144" t="s">
        <v>151</v>
      </c>
      <c r="AT189" s="144" t="s">
        <v>120</v>
      </c>
      <c r="AU189" s="144" t="s">
        <v>125</v>
      </c>
      <c r="AY189" s="13" t="s">
        <v>117</v>
      </c>
      <c r="BE189" s="145">
        <f t="shared" si="24"/>
        <v>0</v>
      </c>
      <c r="BF189" s="145">
        <f t="shared" si="25"/>
        <v>0</v>
      </c>
      <c r="BG189" s="145">
        <f t="shared" si="26"/>
        <v>0</v>
      </c>
      <c r="BH189" s="145">
        <f t="shared" si="27"/>
        <v>0</v>
      </c>
      <c r="BI189" s="145">
        <f t="shared" si="28"/>
        <v>0</v>
      </c>
      <c r="BJ189" s="13" t="s">
        <v>125</v>
      </c>
      <c r="BK189" s="145">
        <f t="shared" si="29"/>
        <v>0</v>
      </c>
      <c r="BL189" s="13" t="s">
        <v>151</v>
      </c>
      <c r="BM189" s="144" t="s">
        <v>334</v>
      </c>
    </row>
    <row r="190" spans="2:65" s="1" customFormat="1" ht="55.5" customHeight="1" x14ac:dyDescent="0.2">
      <c r="B190" s="131"/>
      <c r="C190" s="132" t="s">
        <v>335</v>
      </c>
      <c r="D190" s="132" t="s">
        <v>120</v>
      </c>
      <c r="E190" s="133" t="s">
        <v>336</v>
      </c>
      <c r="F190" s="134" t="s">
        <v>337</v>
      </c>
      <c r="G190" s="135" t="s">
        <v>128</v>
      </c>
      <c r="H190" s="136">
        <v>7</v>
      </c>
      <c r="I190" s="137"/>
      <c r="J190" s="138">
        <f t="shared" si="20"/>
        <v>0</v>
      </c>
      <c r="K190" s="139"/>
      <c r="L190" s="28"/>
      <c r="M190" s="140" t="s">
        <v>1</v>
      </c>
      <c r="N190" s="141" t="s">
        <v>40</v>
      </c>
      <c r="P190" s="142">
        <f t="shared" si="21"/>
        <v>0</v>
      </c>
      <c r="Q190" s="142">
        <v>0</v>
      </c>
      <c r="R190" s="142">
        <f t="shared" si="22"/>
        <v>0</v>
      </c>
      <c r="S190" s="142">
        <v>0</v>
      </c>
      <c r="T190" s="143">
        <f t="shared" si="23"/>
        <v>0</v>
      </c>
      <c r="AR190" s="144" t="s">
        <v>151</v>
      </c>
      <c r="AT190" s="144" t="s">
        <v>120</v>
      </c>
      <c r="AU190" s="144" t="s">
        <v>125</v>
      </c>
      <c r="AY190" s="13" t="s">
        <v>117</v>
      </c>
      <c r="BE190" s="145">
        <f t="shared" si="24"/>
        <v>0</v>
      </c>
      <c r="BF190" s="145">
        <f t="shared" si="25"/>
        <v>0</v>
      </c>
      <c r="BG190" s="145">
        <f t="shared" si="26"/>
        <v>0</v>
      </c>
      <c r="BH190" s="145">
        <f t="shared" si="27"/>
        <v>0</v>
      </c>
      <c r="BI190" s="145">
        <f t="shared" si="28"/>
        <v>0</v>
      </c>
      <c r="BJ190" s="13" t="s">
        <v>125</v>
      </c>
      <c r="BK190" s="145">
        <f t="shared" si="29"/>
        <v>0</v>
      </c>
      <c r="BL190" s="13" t="s">
        <v>151</v>
      </c>
      <c r="BM190" s="144" t="s">
        <v>338</v>
      </c>
    </row>
    <row r="191" spans="2:65" s="1" customFormat="1" ht="49.2" customHeight="1" x14ac:dyDescent="0.2">
      <c r="B191" s="131"/>
      <c r="C191" s="132" t="s">
        <v>233</v>
      </c>
      <c r="D191" s="132" t="s">
        <v>120</v>
      </c>
      <c r="E191" s="133" t="s">
        <v>339</v>
      </c>
      <c r="F191" s="134" t="s">
        <v>340</v>
      </c>
      <c r="G191" s="135" t="s">
        <v>128</v>
      </c>
      <c r="H191" s="136">
        <v>1</v>
      </c>
      <c r="I191" s="137"/>
      <c r="J191" s="138">
        <f t="shared" si="20"/>
        <v>0</v>
      </c>
      <c r="K191" s="139"/>
      <c r="L191" s="28"/>
      <c r="M191" s="140" t="s">
        <v>1</v>
      </c>
      <c r="N191" s="141" t="s">
        <v>40</v>
      </c>
      <c r="P191" s="142">
        <f t="shared" si="21"/>
        <v>0</v>
      </c>
      <c r="Q191" s="142">
        <v>0</v>
      </c>
      <c r="R191" s="142">
        <f t="shared" si="22"/>
        <v>0</v>
      </c>
      <c r="S191" s="142">
        <v>0</v>
      </c>
      <c r="T191" s="143">
        <f t="shared" si="23"/>
        <v>0</v>
      </c>
      <c r="AR191" s="144" t="s">
        <v>151</v>
      </c>
      <c r="AT191" s="144" t="s">
        <v>120</v>
      </c>
      <c r="AU191" s="144" t="s">
        <v>125</v>
      </c>
      <c r="AY191" s="13" t="s">
        <v>117</v>
      </c>
      <c r="BE191" s="145">
        <f t="shared" si="24"/>
        <v>0</v>
      </c>
      <c r="BF191" s="145">
        <f t="shared" si="25"/>
        <v>0</v>
      </c>
      <c r="BG191" s="145">
        <f t="shared" si="26"/>
        <v>0</v>
      </c>
      <c r="BH191" s="145">
        <f t="shared" si="27"/>
        <v>0</v>
      </c>
      <c r="BI191" s="145">
        <f t="shared" si="28"/>
        <v>0</v>
      </c>
      <c r="BJ191" s="13" t="s">
        <v>125</v>
      </c>
      <c r="BK191" s="145">
        <f t="shared" si="29"/>
        <v>0</v>
      </c>
      <c r="BL191" s="13" t="s">
        <v>151</v>
      </c>
      <c r="BM191" s="144" t="s">
        <v>341</v>
      </c>
    </row>
    <row r="192" spans="2:65" s="1" customFormat="1" ht="55.5" customHeight="1" x14ac:dyDescent="0.2">
      <c r="B192" s="131"/>
      <c r="C192" s="132" t="s">
        <v>342</v>
      </c>
      <c r="D192" s="132" t="s">
        <v>120</v>
      </c>
      <c r="E192" s="133" t="s">
        <v>343</v>
      </c>
      <c r="F192" s="134" t="s">
        <v>344</v>
      </c>
      <c r="G192" s="135" t="s">
        <v>128</v>
      </c>
      <c r="H192" s="136">
        <v>1</v>
      </c>
      <c r="I192" s="137"/>
      <c r="J192" s="138">
        <f t="shared" si="20"/>
        <v>0</v>
      </c>
      <c r="K192" s="139"/>
      <c r="L192" s="28"/>
      <c r="M192" s="140" t="s">
        <v>1</v>
      </c>
      <c r="N192" s="141" t="s">
        <v>40</v>
      </c>
      <c r="P192" s="142">
        <f t="shared" si="21"/>
        <v>0</v>
      </c>
      <c r="Q192" s="142">
        <v>0</v>
      </c>
      <c r="R192" s="142">
        <f t="shared" si="22"/>
        <v>0</v>
      </c>
      <c r="S192" s="142">
        <v>0</v>
      </c>
      <c r="T192" s="143">
        <f t="shared" si="23"/>
        <v>0</v>
      </c>
      <c r="AR192" s="144" t="s">
        <v>151</v>
      </c>
      <c r="AT192" s="144" t="s">
        <v>120</v>
      </c>
      <c r="AU192" s="144" t="s">
        <v>125</v>
      </c>
      <c r="AY192" s="13" t="s">
        <v>117</v>
      </c>
      <c r="BE192" s="145">
        <f t="shared" si="24"/>
        <v>0</v>
      </c>
      <c r="BF192" s="145">
        <f t="shared" si="25"/>
        <v>0</v>
      </c>
      <c r="BG192" s="145">
        <f t="shared" si="26"/>
        <v>0</v>
      </c>
      <c r="BH192" s="145">
        <f t="shared" si="27"/>
        <v>0</v>
      </c>
      <c r="BI192" s="145">
        <f t="shared" si="28"/>
        <v>0</v>
      </c>
      <c r="BJ192" s="13" t="s">
        <v>125</v>
      </c>
      <c r="BK192" s="145">
        <f t="shared" si="29"/>
        <v>0</v>
      </c>
      <c r="BL192" s="13" t="s">
        <v>151</v>
      </c>
      <c r="BM192" s="144" t="s">
        <v>345</v>
      </c>
    </row>
    <row r="193" spans="2:65" s="1" customFormat="1" ht="62.7" customHeight="1" x14ac:dyDescent="0.2">
      <c r="B193" s="131"/>
      <c r="C193" s="132" t="s">
        <v>237</v>
      </c>
      <c r="D193" s="132" t="s">
        <v>120</v>
      </c>
      <c r="E193" s="133" t="s">
        <v>346</v>
      </c>
      <c r="F193" s="134" t="s">
        <v>347</v>
      </c>
      <c r="G193" s="135" t="s">
        <v>128</v>
      </c>
      <c r="H193" s="136">
        <v>2</v>
      </c>
      <c r="I193" s="137"/>
      <c r="J193" s="138">
        <f t="shared" si="20"/>
        <v>0</v>
      </c>
      <c r="K193" s="139"/>
      <c r="L193" s="28"/>
      <c r="M193" s="140" t="s">
        <v>1</v>
      </c>
      <c r="N193" s="141" t="s">
        <v>40</v>
      </c>
      <c r="P193" s="142">
        <f t="shared" si="21"/>
        <v>0</v>
      </c>
      <c r="Q193" s="142">
        <v>0</v>
      </c>
      <c r="R193" s="142">
        <f t="shared" si="22"/>
        <v>0</v>
      </c>
      <c r="S193" s="142">
        <v>0</v>
      </c>
      <c r="T193" s="143">
        <f t="shared" si="23"/>
        <v>0</v>
      </c>
      <c r="AR193" s="144" t="s">
        <v>151</v>
      </c>
      <c r="AT193" s="144" t="s">
        <v>120</v>
      </c>
      <c r="AU193" s="144" t="s">
        <v>125</v>
      </c>
      <c r="AY193" s="13" t="s">
        <v>117</v>
      </c>
      <c r="BE193" s="145">
        <f t="shared" si="24"/>
        <v>0</v>
      </c>
      <c r="BF193" s="145">
        <f t="shared" si="25"/>
        <v>0</v>
      </c>
      <c r="BG193" s="145">
        <f t="shared" si="26"/>
        <v>0</v>
      </c>
      <c r="BH193" s="145">
        <f t="shared" si="27"/>
        <v>0</v>
      </c>
      <c r="BI193" s="145">
        <f t="shared" si="28"/>
        <v>0</v>
      </c>
      <c r="BJ193" s="13" t="s">
        <v>125</v>
      </c>
      <c r="BK193" s="145">
        <f t="shared" si="29"/>
        <v>0</v>
      </c>
      <c r="BL193" s="13" t="s">
        <v>151</v>
      </c>
      <c r="BM193" s="144" t="s">
        <v>348</v>
      </c>
    </row>
    <row r="194" spans="2:65" s="1" customFormat="1" ht="62.7" customHeight="1" x14ac:dyDescent="0.2">
      <c r="B194" s="131"/>
      <c r="C194" s="132" t="s">
        <v>349</v>
      </c>
      <c r="D194" s="132" t="s">
        <v>120</v>
      </c>
      <c r="E194" s="133" t="s">
        <v>350</v>
      </c>
      <c r="F194" s="134" t="s">
        <v>351</v>
      </c>
      <c r="G194" s="135" t="s">
        <v>128</v>
      </c>
      <c r="H194" s="136">
        <v>1</v>
      </c>
      <c r="I194" s="137"/>
      <c r="J194" s="138">
        <f t="shared" si="20"/>
        <v>0</v>
      </c>
      <c r="K194" s="139"/>
      <c r="L194" s="28"/>
      <c r="M194" s="140" t="s">
        <v>1</v>
      </c>
      <c r="N194" s="141" t="s">
        <v>40</v>
      </c>
      <c r="P194" s="142">
        <f t="shared" si="21"/>
        <v>0</v>
      </c>
      <c r="Q194" s="142">
        <v>0</v>
      </c>
      <c r="R194" s="142">
        <f t="shared" si="22"/>
        <v>0</v>
      </c>
      <c r="S194" s="142">
        <v>0</v>
      </c>
      <c r="T194" s="143">
        <f t="shared" si="23"/>
        <v>0</v>
      </c>
      <c r="AR194" s="144" t="s">
        <v>151</v>
      </c>
      <c r="AT194" s="144" t="s">
        <v>120</v>
      </c>
      <c r="AU194" s="144" t="s">
        <v>125</v>
      </c>
      <c r="AY194" s="13" t="s">
        <v>117</v>
      </c>
      <c r="BE194" s="145">
        <f t="shared" si="24"/>
        <v>0</v>
      </c>
      <c r="BF194" s="145">
        <f t="shared" si="25"/>
        <v>0</v>
      </c>
      <c r="BG194" s="145">
        <f t="shared" si="26"/>
        <v>0</v>
      </c>
      <c r="BH194" s="145">
        <f t="shared" si="27"/>
        <v>0</v>
      </c>
      <c r="BI194" s="145">
        <f t="shared" si="28"/>
        <v>0</v>
      </c>
      <c r="BJ194" s="13" t="s">
        <v>125</v>
      </c>
      <c r="BK194" s="145">
        <f t="shared" si="29"/>
        <v>0</v>
      </c>
      <c r="BL194" s="13" t="s">
        <v>151</v>
      </c>
      <c r="BM194" s="144" t="s">
        <v>352</v>
      </c>
    </row>
    <row r="195" spans="2:65" s="1" customFormat="1" ht="62.7" customHeight="1" x14ac:dyDescent="0.2">
      <c r="B195" s="131"/>
      <c r="C195" s="132" t="s">
        <v>241</v>
      </c>
      <c r="D195" s="132" t="s">
        <v>120</v>
      </c>
      <c r="E195" s="133" t="s">
        <v>353</v>
      </c>
      <c r="F195" s="134" t="s">
        <v>354</v>
      </c>
      <c r="G195" s="135" t="s">
        <v>128</v>
      </c>
      <c r="H195" s="136">
        <v>1</v>
      </c>
      <c r="I195" s="137"/>
      <c r="J195" s="138">
        <f t="shared" si="20"/>
        <v>0</v>
      </c>
      <c r="K195" s="139"/>
      <c r="L195" s="28"/>
      <c r="M195" s="140" t="s">
        <v>1</v>
      </c>
      <c r="N195" s="141" t="s">
        <v>40</v>
      </c>
      <c r="P195" s="142">
        <f t="shared" si="21"/>
        <v>0</v>
      </c>
      <c r="Q195" s="142">
        <v>0</v>
      </c>
      <c r="R195" s="142">
        <f t="shared" si="22"/>
        <v>0</v>
      </c>
      <c r="S195" s="142">
        <v>0</v>
      </c>
      <c r="T195" s="143">
        <f t="shared" si="23"/>
        <v>0</v>
      </c>
      <c r="AR195" s="144" t="s">
        <v>151</v>
      </c>
      <c r="AT195" s="144" t="s">
        <v>120</v>
      </c>
      <c r="AU195" s="144" t="s">
        <v>125</v>
      </c>
      <c r="AY195" s="13" t="s">
        <v>117</v>
      </c>
      <c r="BE195" s="145">
        <f t="shared" si="24"/>
        <v>0</v>
      </c>
      <c r="BF195" s="145">
        <f t="shared" si="25"/>
        <v>0</v>
      </c>
      <c r="BG195" s="145">
        <f t="shared" si="26"/>
        <v>0</v>
      </c>
      <c r="BH195" s="145">
        <f t="shared" si="27"/>
        <v>0</v>
      </c>
      <c r="BI195" s="145">
        <f t="shared" si="28"/>
        <v>0</v>
      </c>
      <c r="BJ195" s="13" t="s">
        <v>125</v>
      </c>
      <c r="BK195" s="145">
        <f t="shared" si="29"/>
        <v>0</v>
      </c>
      <c r="BL195" s="13" t="s">
        <v>151</v>
      </c>
      <c r="BM195" s="144" t="s">
        <v>355</v>
      </c>
    </row>
    <row r="196" spans="2:65" s="1" customFormat="1" ht="62.7" customHeight="1" x14ac:dyDescent="0.2">
      <c r="B196" s="131"/>
      <c r="C196" s="132" t="s">
        <v>356</v>
      </c>
      <c r="D196" s="132" t="s">
        <v>120</v>
      </c>
      <c r="E196" s="133" t="s">
        <v>357</v>
      </c>
      <c r="F196" s="134" t="s">
        <v>358</v>
      </c>
      <c r="G196" s="135" t="s">
        <v>128</v>
      </c>
      <c r="H196" s="136">
        <v>1</v>
      </c>
      <c r="I196" s="137"/>
      <c r="J196" s="138">
        <f t="shared" ref="J196:J218" si="30">ROUND(I196*H196,2)</f>
        <v>0</v>
      </c>
      <c r="K196" s="139"/>
      <c r="L196" s="28"/>
      <c r="M196" s="140" t="s">
        <v>1</v>
      </c>
      <c r="N196" s="141" t="s">
        <v>40</v>
      </c>
      <c r="P196" s="142">
        <f t="shared" ref="P196:P218" si="31">O196*H196</f>
        <v>0</v>
      </c>
      <c r="Q196" s="142">
        <v>0</v>
      </c>
      <c r="R196" s="142">
        <f t="shared" ref="R196:R218" si="32">Q196*H196</f>
        <v>0</v>
      </c>
      <c r="S196" s="142">
        <v>0</v>
      </c>
      <c r="T196" s="143">
        <f t="shared" ref="T196:T218" si="33">S196*H196</f>
        <v>0</v>
      </c>
      <c r="AR196" s="144" t="s">
        <v>151</v>
      </c>
      <c r="AT196" s="144" t="s">
        <v>120</v>
      </c>
      <c r="AU196" s="144" t="s">
        <v>125</v>
      </c>
      <c r="AY196" s="13" t="s">
        <v>117</v>
      </c>
      <c r="BE196" s="145">
        <f t="shared" ref="BE196:BE218" si="34">IF(N196="základná",J196,0)</f>
        <v>0</v>
      </c>
      <c r="BF196" s="145">
        <f t="shared" ref="BF196:BF218" si="35">IF(N196="znížená",J196,0)</f>
        <v>0</v>
      </c>
      <c r="BG196" s="145">
        <f t="shared" ref="BG196:BG218" si="36">IF(N196="zákl. prenesená",J196,0)</f>
        <v>0</v>
      </c>
      <c r="BH196" s="145">
        <f t="shared" ref="BH196:BH218" si="37">IF(N196="zníž. prenesená",J196,0)</f>
        <v>0</v>
      </c>
      <c r="BI196" s="145">
        <f t="shared" ref="BI196:BI218" si="38">IF(N196="nulová",J196,0)</f>
        <v>0</v>
      </c>
      <c r="BJ196" s="13" t="s">
        <v>125</v>
      </c>
      <c r="BK196" s="145">
        <f t="shared" ref="BK196:BK218" si="39">ROUND(I196*H196,2)</f>
        <v>0</v>
      </c>
      <c r="BL196" s="13" t="s">
        <v>151</v>
      </c>
      <c r="BM196" s="144" t="s">
        <v>359</v>
      </c>
    </row>
    <row r="197" spans="2:65" s="1" customFormat="1" ht="62.7" customHeight="1" x14ac:dyDescent="0.2">
      <c r="B197" s="131"/>
      <c r="C197" s="132" t="s">
        <v>247</v>
      </c>
      <c r="D197" s="132" t="s">
        <v>120</v>
      </c>
      <c r="E197" s="133" t="s">
        <v>360</v>
      </c>
      <c r="F197" s="134" t="s">
        <v>361</v>
      </c>
      <c r="G197" s="135" t="s">
        <v>128</v>
      </c>
      <c r="H197" s="136">
        <v>5</v>
      </c>
      <c r="I197" s="137"/>
      <c r="J197" s="138">
        <f t="shared" si="30"/>
        <v>0</v>
      </c>
      <c r="K197" s="139"/>
      <c r="L197" s="28"/>
      <c r="M197" s="140" t="s">
        <v>1</v>
      </c>
      <c r="N197" s="141" t="s">
        <v>40</v>
      </c>
      <c r="P197" s="142">
        <f t="shared" si="31"/>
        <v>0</v>
      </c>
      <c r="Q197" s="142">
        <v>0</v>
      </c>
      <c r="R197" s="142">
        <f t="shared" si="32"/>
        <v>0</v>
      </c>
      <c r="S197" s="142">
        <v>0</v>
      </c>
      <c r="T197" s="143">
        <f t="shared" si="33"/>
        <v>0</v>
      </c>
      <c r="AR197" s="144" t="s">
        <v>151</v>
      </c>
      <c r="AT197" s="144" t="s">
        <v>120</v>
      </c>
      <c r="AU197" s="144" t="s">
        <v>125</v>
      </c>
      <c r="AY197" s="13" t="s">
        <v>117</v>
      </c>
      <c r="BE197" s="145">
        <f t="shared" si="34"/>
        <v>0</v>
      </c>
      <c r="BF197" s="145">
        <f t="shared" si="35"/>
        <v>0</v>
      </c>
      <c r="BG197" s="145">
        <f t="shared" si="36"/>
        <v>0</v>
      </c>
      <c r="BH197" s="145">
        <f t="shared" si="37"/>
        <v>0</v>
      </c>
      <c r="BI197" s="145">
        <f t="shared" si="38"/>
        <v>0</v>
      </c>
      <c r="BJ197" s="13" t="s">
        <v>125</v>
      </c>
      <c r="BK197" s="145">
        <f t="shared" si="39"/>
        <v>0</v>
      </c>
      <c r="BL197" s="13" t="s">
        <v>151</v>
      </c>
      <c r="BM197" s="144" t="s">
        <v>362</v>
      </c>
    </row>
    <row r="198" spans="2:65" s="1" customFormat="1" ht="66.75" customHeight="1" x14ac:dyDescent="0.2">
      <c r="B198" s="131"/>
      <c r="C198" s="132" t="s">
        <v>363</v>
      </c>
      <c r="D198" s="132" t="s">
        <v>120</v>
      </c>
      <c r="E198" s="133" t="s">
        <v>364</v>
      </c>
      <c r="F198" s="134" t="s">
        <v>365</v>
      </c>
      <c r="G198" s="135" t="s">
        <v>128</v>
      </c>
      <c r="H198" s="136">
        <v>1</v>
      </c>
      <c r="I198" s="137"/>
      <c r="J198" s="138">
        <f t="shared" si="30"/>
        <v>0</v>
      </c>
      <c r="K198" s="139"/>
      <c r="L198" s="28"/>
      <c r="M198" s="140" t="s">
        <v>1</v>
      </c>
      <c r="N198" s="141" t="s">
        <v>40</v>
      </c>
      <c r="P198" s="142">
        <f t="shared" si="31"/>
        <v>0</v>
      </c>
      <c r="Q198" s="142">
        <v>0</v>
      </c>
      <c r="R198" s="142">
        <f t="shared" si="32"/>
        <v>0</v>
      </c>
      <c r="S198" s="142">
        <v>0</v>
      </c>
      <c r="T198" s="143">
        <f t="shared" si="33"/>
        <v>0</v>
      </c>
      <c r="AR198" s="144" t="s">
        <v>151</v>
      </c>
      <c r="AT198" s="144" t="s">
        <v>120</v>
      </c>
      <c r="AU198" s="144" t="s">
        <v>125</v>
      </c>
      <c r="AY198" s="13" t="s">
        <v>117</v>
      </c>
      <c r="BE198" s="145">
        <f t="shared" si="34"/>
        <v>0</v>
      </c>
      <c r="BF198" s="145">
        <f t="shared" si="35"/>
        <v>0</v>
      </c>
      <c r="BG198" s="145">
        <f t="shared" si="36"/>
        <v>0</v>
      </c>
      <c r="BH198" s="145">
        <f t="shared" si="37"/>
        <v>0</v>
      </c>
      <c r="BI198" s="145">
        <f t="shared" si="38"/>
        <v>0</v>
      </c>
      <c r="BJ198" s="13" t="s">
        <v>125</v>
      </c>
      <c r="BK198" s="145">
        <f t="shared" si="39"/>
        <v>0</v>
      </c>
      <c r="BL198" s="13" t="s">
        <v>151</v>
      </c>
      <c r="BM198" s="144" t="s">
        <v>366</v>
      </c>
    </row>
    <row r="199" spans="2:65" s="1" customFormat="1" ht="62.7" customHeight="1" x14ac:dyDescent="0.2">
      <c r="B199" s="131"/>
      <c r="C199" s="132" t="s">
        <v>250</v>
      </c>
      <c r="D199" s="132" t="s">
        <v>120</v>
      </c>
      <c r="E199" s="133" t="s">
        <v>367</v>
      </c>
      <c r="F199" s="134" t="s">
        <v>368</v>
      </c>
      <c r="G199" s="135" t="s">
        <v>128</v>
      </c>
      <c r="H199" s="136">
        <v>1</v>
      </c>
      <c r="I199" s="137"/>
      <c r="J199" s="138">
        <f t="shared" si="30"/>
        <v>0</v>
      </c>
      <c r="K199" s="139"/>
      <c r="L199" s="28"/>
      <c r="M199" s="140" t="s">
        <v>1</v>
      </c>
      <c r="N199" s="141" t="s">
        <v>40</v>
      </c>
      <c r="P199" s="142">
        <f t="shared" si="31"/>
        <v>0</v>
      </c>
      <c r="Q199" s="142">
        <v>0</v>
      </c>
      <c r="R199" s="142">
        <f t="shared" si="32"/>
        <v>0</v>
      </c>
      <c r="S199" s="142">
        <v>0</v>
      </c>
      <c r="T199" s="143">
        <f t="shared" si="33"/>
        <v>0</v>
      </c>
      <c r="AR199" s="144" t="s">
        <v>151</v>
      </c>
      <c r="AT199" s="144" t="s">
        <v>120</v>
      </c>
      <c r="AU199" s="144" t="s">
        <v>125</v>
      </c>
      <c r="AY199" s="13" t="s">
        <v>117</v>
      </c>
      <c r="BE199" s="145">
        <f t="shared" si="34"/>
        <v>0</v>
      </c>
      <c r="BF199" s="145">
        <f t="shared" si="35"/>
        <v>0</v>
      </c>
      <c r="BG199" s="145">
        <f t="shared" si="36"/>
        <v>0</v>
      </c>
      <c r="BH199" s="145">
        <f t="shared" si="37"/>
        <v>0</v>
      </c>
      <c r="BI199" s="145">
        <f t="shared" si="38"/>
        <v>0</v>
      </c>
      <c r="BJ199" s="13" t="s">
        <v>125</v>
      </c>
      <c r="BK199" s="145">
        <f t="shared" si="39"/>
        <v>0</v>
      </c>
      <c r="BL199" s="13" t="s">
        <v>151</v>
      </c>
      <c r="BM199" s="144" t="s">
        <v>369</v>
      </c>
    </row>
    <row r="200" spans="2:65" s="1" customFormat="1" ht="55.5" customHeight="1" x14ac:dyDescent="0.2">
      <c r="B200" s="131"/>
      <c r="C200" s="132" t="s">
        <v>370</v>
      </c>
      <c r="D200" s="132" t="s">
        <v>120</v>
      </c>
      <c r="E200" s="133" t="s">
        <v>371</v>
      </c>
      <c r="F200" s="134" t="s">
        <v>372</v>
      </c>
      <c r="G200" s="135" t="s">
        <v>128</v>
      </c>
      <c r="H200" s="136">
        <v>2</v>
      </c>
      <c r="I200" s="137"/>
      <c r="J200" s="138">
        <f t="shared" si="30"/>
        <v>0</v>
      </c>
      <c r="K200" s="139"/>
      <c r="L200" s="28"/>
      <c r="M200" s="140" t="s">
        <v>1</v>
      </c>
      <c r="N200" s="141" t="s">
        <v>40</v>
      </c>
      <c r="P200" s="142">
        <f t="shared" si="31"/>
        <v>0</v>
      </c>
      <c r="Q200" s="142">
        <v>0</v>
      </c>
      <c r="R200" s="142">
        <f t="shared" si="32"/>
        <v>0</v>
      </c>
      <c r="S200" s="142">
        <v>0</v>
      </c>
      <c r="T200" s="143">
        <f t="shared" si="33"/>
        <v>0</v>
      </c>
      <c r="AR200" s="144" t="s">
        <v>151</v>
      </c>
      <c r="AT200" s="144" t="s">
        <v>120</v>
      </c>
      <c r="AU200" s="144" t="s">
        <v>125</v>
      </c>
      <c r="AY200" s="13" t="s">
        <v>117</v>
      </c>
      <c r="BE200" s="145">
        <f t="shared" si="34"/>
        <v>0</v>
      </c>
      <c r="BF200" s="145">
        <f t="shared" si="35"/>
        <v>0</v>
      </c>
      <c r="BG200" s="145">
        <f t="shared" si="36"/>
        <v>0</v>
      </c>
      <c r="BH200" s="145">
        <f t="shared" si="37"/>
        <v>0</v>
      </c>
      <c r="BI200" s="145">
        <f t="shared" si="38"/>
        <v>0</v>
      </c>
      <c r="BJ200" s="13" t="s">
        <v>125</v>
      </c>
      <c r="BK200" s="145">
        <f t="shared" si="39"/>
        <v>0</v>
      </c>
      <c r="BL200" s="13" t="s">
        <v>151</v>
      </c>
      <c r="BM200" s="144" t="s">
        <v>373</v>
      </c>
    </row>
    <row r="201" spans="2:65" s="1" customFormat="1" ht="49.2" customHeight="1" x14ac:dyDescent="0.2">
      <c r="B201" s="131"/>
      <c r="C201" s="132" t="s">
        <v>254</v>
      </c>
      <c r="D201" s="132" t="s">
        <v>120</v>
      </c>
      <c r="E201" s="133" t="s">
        <v>374</v>
      </c>
      <c r="F201" s="134" t="s">
        <v>375</v>
      </c>
      <c r="G201" s="135" t="s">
        <v>128</v>
      </c>
      <c r="H201" s="136">
        <v>2</v>
      </c>
      <c r="I201" s="137"/>
      <c r="J201" s="138">
        <f t="shared" si="30"/>
        <v>0</v>
      </c>
      <c r="K201" s="139"/>
      <c r="L201" s="28"/>
      <c r="M201" s="140" t="s">
        <v>1</v>
      </c>
      <c r="N201" s="141" t="s">
        <v>40</v>
      </c>
      <c r="P201" s="142">
        <f t="shared" si="31"/>
        <v>0</v>
      </c>
      <c r="Q201" s="142">
        <v>0</v>
      </c>
      <c r="R201" s="142">
        <f t="shared" si="32"/>
        <v>0</v>
      </c>
      <c r="S201" s="142">
        <v>0</v>
      </c>
      <c r="T201" s="143">
        <f t="shared" si="33"/>
        <v>0</v>
      </c>
      <c r="AR201" s="144" t="s">
        <v>151</v>
      </c>
      <c r="AT201" s="144" t="s">
        <v>120</v>
      </c>
      <c r="AU201" s="144" t="s">
        <v>125</v>
      </c>
      <c r="AY201" s="13" t="s">
        <v>117</v>
      </c>
      <c r="BE201" s="145">
        <f t="shared" si="34"/>
        <v>0</v>
      </c>
      <c r="BF201" s="145">
        <f t="shared" si="35"/>
        <v>0</v>
      </c>
      <c r="BG201" s="145">
        <f t="shared" si="36"/>
        <v>0</v>
      </c>
      <c r="BH201" s="145">
        <f t="shared" si="37"/>
        <v>0</v>
      </c>
      <c r="BI201" s="145">
        <f t="shared" si="38"/>
        <v>0</v>
      </c>
      <c r="BJ201" s="13" t="s">
        <v>125</v>
      </c>
      <c r="BK201" s="145">
        <f t="shared" si="39"/>
        <v>0</v>
      </c>
      <c r="BL201" s="13" t="s">
        <v>151</v>
      </c>
      <c r="BM201" s="144" t="s">
        <v>376</v>
      </c>
    </row>
    <row r="202" spans="2:65" s="1" customFormat="1" ht="55.5" customHeight="1" x14ac:dyDescent="0.2">
      <c r="B202" s="131"/>
      <c r="C202" s="132" t="s">
        <v>377</v>
      </c>
      <c r="D202" s="132" t="s">
        <v>120</v>
      </c>
      <c r="E202" s="133" t="s">
        <v>378</v>
      </c>
      <c r="F202" s="134" t="s">
        <v>379</v>
      </c>
      <c r="G202" s="135" t="s">
        <v>128</v>
      </c>
      <c r="H202" s="136">
        <v>1</v>
      </c>
      <c r="I202" s="137"/>
      <c r="J202" s="138">
        <f t="shared" si="30"/>
        <v>0</v>
      </c>
      <c r="K202" s="139"/>
      <c r="L202" s="28"/>
      <c r="M202" s="140" t="s">
        <v>1</v>
      </c>
      <c r="N202" s="141" t="s">
        <v>40</v>
      </c>
      <c r="P202" s="142">
        <f t="shared" si="31"/>
        <v>0</v>
      </c>
      <c r="Q202" s="142">
        <v>0</v>
      </c>
      <c r="R202" s="142">
        <f t="shared" si="32"/>
        <v>0</v>
      </c>
      <c r="S202" s="142">
        <v>0</v>
      </c>
      <c r="T202" s="143">
        <f t="shared" si="33"/>
        <v>0</v>
      </c>
      <c r="AR202" s="144" t="s">
        <v>151</v>
      </c>
      <c r="AT202" s="144" t="s">
        <v>120</v>
      </c>
      <c r="AU202" s="144" t="s">
        <v>125</v>
      </c>
      <c r="AY202" s="13" t="s">
        <v>117</v>
      </c>
      <c r="BE202" s="145">
        <f t="shared" si="34"/>
        <v>0</v>
      </c>
      <c r="BF202" s="145">
        <f t="shared" si="35"/>
        <v>0</v>
      </c>
      <c r="BG202" s="145">
        <f t="shared" si="36"/>
        <v>0</v>
      </c>
      <c r="BH202" s="145">
        <f t="shared" si="37"/>
        <v>0</v>
      </c>
      <c r="BI202" s="145">
        <f t="shared" si="38"/>
        <v>0</v>
      </c>
      <c r="BJ202" s="13" t="s">
        <v>125</v>
      </c>
      <c r="BK202" s="145">
        <f t="shared" si="39"/>
        <v>0</v>
      </c>
      <c r="BL202" s="13" t="s">
        <v>151</v>
      </c>
      <c r="BM202" s="144" t="s">
        <v>380</v>
      </c>
    </row>
    <row r="203" spans="2:65" s="1" customFormat="1" ht="55.5" customHeight="1" x14ac:dyDescent="0.2">
      <c r="B203" s="131"/>
      <c r="C203" s="132" t="s">
        <v>257</v>
      </c>
      <c r="D203" s="132" t="s">
        <v>120</v>
      </c>
      <c r="E203" s="133" t="s">
        <v>381</v>
      </c>
      <c r="F203" s="134" t="s">
        <v>382</v>
      </c>
      <c r="G203" s="135" t="s">
        <v>128</v>
      </c>
      <c r="H203" s="136">
        <v>1</v>
      </c>
      <c r="I203" s="137"/>
      <c r="J203" s="138">
        <f t="shared" si="30"/>
        <v>0</v>
      </c>
      <c r="K203" s="139"/>
      <c r="L203" s="28"/>
      <c r="M203" s="140" t="s">
        <v>1</v>
      </c>
      <c r="N203" s="141" t="s">
        <v>40</v>
      </c>
      <c r="P203" s="142">
        <f t="shared" si="31"/>
        <v>0</v>
      </c>
      <c r="Q203" s="142">
        <v>0</v>
      </c>
      <c r="R203" s="142">
        <f t="shared" si="32"/>
        <v>0</v>
      </c>
      <c r="S203" s="142">
        <v>0</v>
      </c>
      <c r="T203" s="143">
        <f t="shared" si="33"/>
        <v>0</v>
      </c>
      <c r="AR203" s="144" t="s">
        <v>151</v>
      </c>
      <c r="AT203" s="144" t="s">
        <v>120</v>
      </c>
      <c r="AU203" s="144" t="s">
        <v>125</v>
      </c>
      <c r="AY203" s="13" t="s">
        <v>117</v>
      </c>
      <c r="BE203" s="145">
        <f t="shared" si="34"/>
        <v>0</v>
      </c>
      <c r="BF203" s="145">
        <f t="shared" si="35"/>
        <v>0</v>
      </c>
      <c r="BG203" s="145">
        <f t="shared" si="36"/>
        <v>0</v>
      </c>
      <c r="BH203" s="145">
        <f t="shared" si="37"/>
        <v>0</v>
      </c>
      <c r="BI203" s="145">
        <f t="shared" si="38"/>
        <v>0</v>
      </c>
      <c r="BJ203" s="13" t="s">
        <v>125</v>
      </c>
      <c r="BK203" s="145">
        <f t="shared" si="39"/>
        <v>0</v>
      </c>
      <c r="BL203" s="13" t="s">
        <v>151</v>
      </c>
      <c r="BM203" s="144" t="s">
        <v>383</v>
      </c>
    </row>
    <row r="204" spans="2:65" s="1" customFormat="1" ht="55.5" customHeight="1" x14ac:dyDescent="0.2">
      <c r="B204" s="131"/>
      <c r="C204" s="132" t="s">
        <v>384</v>
      </c>
      <c r="D204" s="132" t="s">
        <v>120</v>
      </c>
      <c r="E204" s="133" t="s">
        <v>385</v>
      </c>
      <c r="F204" s="134" t="s">
        <v>386</v>
      </c>
      <c r="G204" s="135" t="s">
        <v>128</v>
      </c>
      <c r="H204" s="136">
        <v>1</v>
      </c>
      <c r="I204" s="137"/>
      <c r="J204" s="138">
        <f t="shared" si="30"/>
        <v>0</v>
      </c>
      <c r="K204" s="139"/>
      <c r="L204" s="28"/>
      <c r="M204" s="140" t="s">
        <v>1</v>
      </c>
      <c r="N204" s="141" t="s">
        <v>40</v>
      </c>
      <c r="P204" s="142">
        <f t="shared" si="31"/>
        <v>0</v>
      </c>
      <c r="Q204" s="142">
        <v>0</v>
      </c>
      <c r="R204" s="142">
        <f t="shared" si="32"/>
        <v>0</v>
      </c>
      <c r="S204" s="142">
        <v>0</v>
      </c>
      <c r="T204" s="143">
        <f t="shared" si="33"/>
        <v>0</v>
      </c>
      <c r="AR204" s="144" t="s">
        <v>151</v>
      </c>
      <c r="AT204" s="144" t="s">
        <v>120</v>
      </c>
      <c r="AU204" s="144" t="s">
        <v>125</v>
      </c>
      <c r="AY204" s="13" t="s">
        <v>117</v>
      </c>
      <c r="BE204" s="145">
        <f t="shared" si="34"/>
        <v>0</v>
      </c>
      <c r="BF204" s="145">
        <f t="shared" si="35"/>
        <v>0</v>
      </c>
      <c r="BG204" s="145">
        <f t="shared" si="36"/>
        <v>0</v>
      </c>
      <c r="BH204" s="145">
        <f t="shared" si="37"/>
        <v>0</v>
      </c>
      <c r="BI204" s="145">
        <f t="shared" si="38"/>
        <v>0</v>
      </c>
      <c r="BJ204" s="13" t="s">
        <v>125</v>
      </c>
      <c r="BK204" s="145">
        <f t="shared" si="39"/>
        <v>0</v>
      </c>
      <c r="BL204" s="13" t="s">
        <v>151</v>
      </c>
      <c r="BM204" s="144" t="s">
        <v>387</v>
      </c>
    </row>
    <row r="205" spans="2:65" s="1" customFormat="1" ht="62.7" customHeight="1" x14ac:dyDescent="0.2">
      <c r="B205" s="131"/>
      <c r="C205" s="132" t="s">
        <v>261</v>
      </c>
      <c r="D205" s="132" t="s">
        <v>120</v>
      </c>
      <c r="E205" s="133" t="s">
        <v>388</v>
      </c>
      <c r="F205" s="134" t="s">
        <v>389</v>
      </c>
      <c r="G205" s="135" t="s">
        <v>128</v>
      </c>
      <c r="H205" s="136">
        <v>1</v>
      </c>
      <c r="I205" s="137"/>
      <c r="J205" s="138">
        <f t="shared" si="30"/>
        <v>0</v>
      </c>
      <c r="K205" s="139"/>
      <c r="L205" s="28"/>
      <c r="M205" s="140" t="s">
        <v>1</v>
      </c>
      <c r="N205" s="141" t="s">
        <v>40</v>
      </c>
      <c r="P205" s="142">
        <f t="shared" si="31"/>
        <v>0</v>
      </c>
      <c r="Q205" s="142">
        <v>0</v>
      </c>
      <c r="R205" s="142">
        <f t="shared" si="32"/>
        <v>0</v>
      </c>
      <c r="S205" s="142">
        <v>0</v>
      </c>
      <c r="T205" s="143">
        <f t="shared" si="33"/>
        <v>0</v>
      </c>
      <c r="AR205" s="144" t="s">
        <v>151</v>
      </c>
      <c r="AT205" s="144" t="s">
        <v>120</v>
      </c>
      <c r="AU205" s="144" t="s">
        <v>125</v>
      </c>
      <c r="AY205" s="13" t="s">
        <v>117</v>
      </c>
      <c r="BE205" s="145">
        <f t="shared" si="34"/>
        <v>0</v>
      </c>
      <c r="BF205" s="145">
        <f t="shared" si="35"/>
        <v>0</v>
      </c>
      <c r="BG205" s="145">
        <f t="shared" si="36"/>
        <v>0</v>
      </c>
      <c r="BH205" s="145">
        <f t="shared" si="37"/>
        <v>0</v>
      </c>
      <c r="BI205" s="145">
        <f t="shared" si="38"/>
        <v>0</v>
      </c>
      <c r="BJ205" s="13" t="s">
        <v>125</v>
      </c>
      <c r="BK205" s="145">
        <f t="shared" si="39"/>
        <v>0</v>
      </c>
      <c r="BL205" s="13" t="s">
        <v>151</v>
      </c>
      <c r="BM205" s="144" t="s">
        <v>390</v>
      </c>
    </row>
    <row r="206" spans="2:65" s="1" customFormat="1" ht="33" customHeight="1" x14ac:dyDescent="0.2">
      <c r="B206" s="131"/>
      <c r="C206" s="132" t="s">
        <v>391</v>
      </c>
      <c r="D206" s="132" t="s">
        <v>120</v>
      </c>
      <c r="E206" s="133" t="s">
        <v>392</v>
      </c>
      <c r="F206" s="134" t="s">
        <v>393</v>
      </c>
      <c r="G206" s="135" t="s">
        <v>128</v>
      </c>
      <c r="H206" s="136">
        <v>11</v>
      </c>
      <c r="I206" s="137"/>
      <c r="J206" s="138">
        <f t="shared" si="30"/>
        <v>0</v>
      </c>
      <c r="K206" s="139"/>
      <c r="L206" s="28"/>
      <c r="M206" s="140" t="s">
        <v>1</v>
      </c>
      <c r="N206" s="141" t="s">
        <v>40</v>
      </c>
      <c r="P206" s="142">
        <f t="shared" si="31"/>
        <v>0</v>
      </c>
      <c r="Q206" s="142">
        <v>0</v>
      </c>
      <c r="R206" s="142">
        <f t="shared" si="32"/>
        <v>0</v>
      </c>
      <c r="S206" s="142">
        <v>0</v>
      </c>
      <c r="T206" s="143">
        <f t="shared" si="33"/>
        <v>0</v>
      </c>
      <c r="AR206" s="144" t="s">
        <v>151</v>
      </c>
      <c r="AT206" s="144" t="s">
        <v>120</v>
      </c>
      <c r="AU206" s="144" t="s">
        <v>125</v>
      </c>
      <c r="AY206" s="13" t="s">
        <v>117</v>
      </c>
      <c r="BE206" s="145">
        <f t="shared" si="34"/>
        <v>0</v>
      </c>
      <c r="BF206" s="145">
        <f t="shared" si="35"/>
        <v>0</v>
      </c>
      <c r="BG206" s="145">
        <f t="shared" si="36"/>
        <v>0</v>
      </c>
      <c r="BH206" s="145">
        <f t="shared" si="37"/>
        <v>0</v>
      </c>
      <c r="BI206" s="145">
        <f t="shared" si="38"/>
        <v>0</v>
      </c>
      <c r="BJ206" s="13" t="s">
        <v>125</v>
      </c>
      <c r="BK206" s="145">
        <f t="shared" si="39"/>
        <v>0</v>
      </c>
      <c r="BL206" s="13" t="s">
        <v>151</v>
      </c>
      <c r="BM206" s="144" t="s">
        <v>394</v>
      </c>
    </row>
    <row r="207" spans="2:65" s="1" customFormat="1" ht="33" customHeight="1" x14ac:dyDescent="0.2">
      <c r="B207" s="131"/>
      <c r="C207" s="132" t="s">
        <v>264</v>
      </c>
      <c r="D207" s="132" t="s">
        <v>120</v>
      </c>
      <c r="E207" s="133" t="s">
        <v>395</v>
      </c>
      <c r="F207" s="134" t="s">
        <v>396</v>
      </c>
      <c r="G207" s="135" t="s">
        <v>128</v>
      </c>
      <c r="H207" s="136">
        <v>1</v>
      </c>
      <c r="I207" s="137"/>
      <c r="J207" s="138">
        <f t="shared" si="30"/>
        <v>0</v>
      </c>
      <c r="K207" s="139"/>
      <c r="L207" s="28"/>
      <c r="M207" s="140" t="s">
        <v>1</v>
      </c>
      <c r="N207" s="141" t="s">
        <v>40</v>
      </c>
      <c r="P207" s="142">
        <f t="shared" si="31"/>
        <v>0</v>
      </c>
      <c r="Q207" s="142">
        <v>0</v>
      </c>
      <c r="R207" s="142">
        <f t="shared" si="32"/>
        <v>0</v>
      </c>
      <c r="S207" s="142">
        <v>0</v>
      </c>
      <c r="T207" s="143">
        <f t="shared" si="33"/>
        <v>0</v>
      </c>
      <c r="AR207" s="144" t="s">
        <v>151</v>
      </c>
      <c r="AT207" s="144" t="s">
        <v>120</v>
      </c>
      <c r="AU207" s="144" t="s">
        <v>125</v>
      </c>
      <c r="AY207" s="13" t="s">
        <v>117</v>
      </c>
      <c r="BE207" s="145">
        <f t="shared" si="34"/>
        <v>0</v>
      </c>
      <c r="BF207" s="145">
        <f t="shared" si="35"/>
        <v>0</v>
      </c>
      <c r="BG207" s="145">
        <f t="shared" si="36"/>
        <v>0</v>
      </c>
      <c r="BH207" s="145">
        <f t="shared" si="37"/>
        <v>0</v>
      </c>
      <c r="BI207" s="145">
        <f t="shared" si="38"/>
        <v>0</v>
      </c>
      <c r="BJ207" s="13" t="s">
        <v>125</v>
      </c>
      <c r="BK207" s="145">
        <f t="shared" si="39"/>
        <v>0</v>
      </c>
      <c r="BL207" s="13" t="s">
        <v>151</v>
      </c>
      <c r="BM207" s="144" t="s">
        <v>397</v>
      </c>
    </row>
    <row r="208" spans="2:65" s="1" customFormat="1" ht="33" customHeight="1" x14ac:dyDescent="0.2">
      <c r="B208" s="131"/>
      <c r="C208" s="132" t="s">
        <v>398</v>
      </c>
      <c r="D208" s="132" t="s">
        <v>120</v>
      </c>
      <c r="E208" s="133" t="s">
        <v>399</v>
      </c>
      <c r="F208" s="134" t="s">
        <v>400</v>
      </c>
      <c r="G208" s="135" t="s">
        <v>128</v>
      </c>
      <c r="H208" s="136">
        <v>1</v>
      </c>
      <c r="I208" s="137"/>
      <c r="J208" s="138">
        <f t="shared" si="30"/>
        <v>0</v>
      </c>
      <c r="K208" s="139"/>
      <c r="L208" s="28"/>
      <c r="M208" s="140" t="s">
        <v>1</v>
      </c>
      <c r="N208" s="141" t="s">
        <v>40</v>
      </c>
      <c r="P208" s="142">
        <f t="shared" si="31"/>
        <v>0</v>
      </c>
      <c r="Q208" s="142">
        <v>0</v>
      </c>
      <c r="R208" s="142">
        <f t="shared" si="32"/>
        <v>0</v>
      </c>
      <c r="S208" s="142">
        <v>0</v>
      </c>
      <c r="T208" s="143">
        <f t="shared" si="33"/>
        <v>0</v>
      </c>
      <c r="AR208" s="144" t="s">
        <v>151</v>
      </c>
      <c r="AT208" s="144" t="s">
        <v>120</v>
      </c>
      <c r="AU208" s="144" t="s">
        <v>125</v>
      </c>
      <c r="AY208" s="13" t="s">
        <v>117</v>
      </c>
      <c r="BE208" s="145">
        <f t="shared" si="34"/>
        <v>0</v>
      </c>
      <c r="BF208" s="145">
        <f t="shared" si="35"/>
        <v>0</v>
      </c>
      <c r="BG208" s="145">
        <f t="shared" si="36"/>
        <v>0</v>
      </c>
      <c r="BH208" s="145">
        <f t="shared" si="37"/>
        <v>0</v>
      </c>
      <c r="BI208" s="145">
        <f t="shared" si="38"/>
        <v>0</v>
      </c>
      <c r="BJ208" s="13" t="s">
        <v>125</v>
      </c>
      <c r="BK208" s="145">
        <f t="shared" si="39"/>
        <v>0</v>
      </c>
      <c r="BL208" s="13" t="s">
        <v>151</v>
      </c>
      <c r="BM208" s="144" t="s">
        <v>401</v>
      </c>
    </row>
    <row r="209" spans="2:65" s="1" customFormat="1" ht="33" customHeight="1" x14ac:dyDescent="0.2">
      <c r="B209" s="131"/>
      <c r="C209" s="132" t="s">
        <v>268</v>
      </c>
      <c r="D209" s="132" t="s">
        <v>120</v>
      </c>
      <c r="E209" s="133" t="s">
        <v>402</v>
      </c>
      <c r="F209" s="134" t="s">
        <v>403</v>
      </c>
      <c r="G209" s="135" t="s">
        <v>128</v>
      </c>
      <c r="H209" s="136">
        <v>1</v>
      </c>
      <c r="I209" s="137"/>
      <c r="J209" s="138">
        <f t="shared" si="30"/>
        <v>0</v>
      </c>
      <c r="K209" s="139"/>
      <c r="L209" s="28"/>
      <c r="M209" s="140" t="s">
        <v>1</v>
      </c>
      <c r="N209" s="141" t="s">
        <v>40</v>
      </c>
      <c r="P209" s="142">
        <f t="shared" si="31"/>
        <v>0</v>
      </c>
      <c r="Q209" s="142">
        <v>0</v>
      </c>
      <c r="R209" s="142">
        <f t="shared" si="32"/>
        <v>0</v>
      </c>
      <c r="S209" s="142">
        <v>0</v>
      </c>
      <c r="T209" s="143">
        <f t="shared" si="33"/>
        <v>0</v>
      </c>
      <c r="AR209" s="144" t="s">
        <v>151</v>
      </c>
      <c r="AT209" s="144" t="s">
        <v>120</v>
      </c>
      <c r="AU209" s="144" t="s">
        <v>125</v>
      </c>
      <c r="AY209" s="13" t="s">
        <v>117</v>
      </c>
      <c r="BE209" s="145">
        <f t="shared" si="34"/>
        <v>0</v>
      </c>
      <c r="BF209" s="145">
        <f t="shared" si="35"/>
        <v>0</v>
      </c>
      <c r="BG209" s="145">
        <f t="shared" si="36"/>
        <v>0</v>
      </c>
      <c r="BH209" s="145">
        <f t="shared" si="37"/>
        <v>0</v>
      </c>
      <c r="BI209" s="145">
        <f t="shared" si="38"/>
        <v>0</v>
      </c>
      <c r="BJ209" s="13" t="s">
        <v>125</v>
      </c>
      <c r="BK209" s="145">
        <f t="shared" si="39"/>
        <v>0</v>
      </c>
      <c r="BL209" s="13" t="s">
        <v>151</v>
      </c>
      <c r="BM209" s="144" t="s">
        <v>404</v>
      </c>
    </row>
    <row r="210" spans="2:65" s="1" customFormat="1" ht="33" customHeight="1" x14ac:dyDescent="0.2">
      <c r="B210" s="131"/>
      <c r="C210" s="132" t="s">
        <v>405</v>
      </c>
      <c r="D210" s="132" t="s">
        <v>120</v>
      </c>
      <c r="E210" s="133" t="s">
        <v>406</v>
      </c>
      <c r="F210" s="134" t="s">
        <v>407</v>
      </c>
      <c r="G210" s="135" t="s">
        <v>128</v>
      </c>
      <c r="H210" s="136">
        <v>2</v>
      </c>
      <c r="I210" s="137"/>
      <c r="J210" s="138">
        <f t="shared" si="30"/>
        <v>0</v>
      </c>
      <c r="K210" s="139"/>
      <c r="L210" s="28"/>
      <c r="M210" s="140" t="s">
        <v>1</v>
      </c>
      <c r="N210" s="141" t="s">
        <v>40</v>
      </c>
      <c r="P210" s="142">
        <f t="shared" si="31"/>
        <v>0</v>
      </c>
      <c r="Q210" s="142">
        <v>0</v>
      </c>
      <c r="R210" s="142">
        <f t="shared" si="32"/>
        <v>0</v>
      </c>
      <c r="S210" s="142">
        <v>0</v>
      </c>
      <c r="T210" s="143">
        <f t="shared" si="33"/>
        <v>0</v>
      </c>
      <c r="AR210" s="144" t="s">
        <v>151</v>
      </c>
      <c r="AT210" s="144" t="s">
        <v>120</v>
      </c>
      <c r="AU210" s="144" t="s">
        <v>125</v>
      </c>
      <c r="AY210" s="13" t="s">
        <v>117</v>
      </c>
      <c r="BE210" s="145">
        <f t="shared" si="34"/>
        <v>0</v>
      </c>
      <c r="BF210" s="145">
        <f t="shared" si="35"/>
        <v>0</v>
      </c>
      <c r="BG210" s="145">
        <f t="shared" si="36"/>
        <v>0</v>
      </c>
      <c r="BH210" s="145">
        <f t="shared" si="37"/>
        <v>0</v>
      </c>
      <c r="BI210" s="145">
        <f t="shared" si="38"/>
        <v>0</v>
      </c>
      <c r="BJ210" s="13" t="s">
        <v>125</v>
      </c>
      <c r="BK210" s="145">
        <f t="shared" si="39"/>
        <v>0</v>
      </c>
      <c r="BL210" s="13" t="s">
        <v>151</v>
      </c>
      <c r="BM210" s="144" t="s">
        <v>408</v>
      </c>
    </row>
    <row r="211" spans="2:65" s="1" customFormat="1" ht="24.15" customHeight="1" x14ac:dyDescent="0.2">
      <c r="B211" s="131"/>
      <c r="C211" s="132" t="s">
        <v>271</v>
      </c>
      <c r="D211" s="132" t="s">
        <v>120</v>
      </c>
      <c r="E211" s="133" t="s">
        <v>409</v>
      </c>
      <c r="F211" s="134" t="s">
        <v>410</v>
      </c>
      <c r="G211" s="135" t="s">
        <v>128</v>
      </c>
      <c r="H211" s="136">
        <v>2</v>
      </c>
      <c r="I211" s="137"/>
      <c r="J211" s="138">
        <f t="shared" si="30"/>
        <v>0</v>
      </c>
      <c r="K211" s="139"/>
      <c r="L211" s="28"/>
      <c r="M211" s="140" t="s">
        <v>1</v>
      </c>
      <c r="N211" s="141" t="s">
        <v>40</v>
      </c>
      <c r="P211" s="142">
        <f t="shared" si="31"/>
        <v>0</v>
      </c>
      <c r="Q211" s="142">
        <v>0</v>
      </c>
      <c r="R211" s="142">
        <f t="shared" si="32"/>
        <v>0</v>
      </c>
      <c r="S211" s="142">
        <v>0</v>
      </c>
      <c r="T211" s="143">
        <f t="shared" si="33"/>
        <v>0</v>
      </c>
      <c r="AR211" s="144" t="s">
        <v>151</v>
      </c>
      <c r="AT211" s="144" t="s">
        <v>120</v>
      </c>
      <c r="AU211" s="144" t="s">
        <v>125</v>
      </c>
      <c r="AY211" s="13" t="s">
        <v>117</v>
      </c>
      <c r="BE211" s="145">
        <f t="shared" si="34"/>
        <v>0</v>
      </c>
      <c r="BF211" s="145">
        <f t="shared" si="35"/>
        <v>0</v>
      </c>
      <c r="BG211" s="145">
        <f t="shared" si="36"/>
        <v>0</v>
      </c>
      <c r="BH211" s="145">
        <f t="shared" si="37"/>
        <v>0</v>
      </c>
      <c r="BI211" s="145">
        <f t="shared" si="38"/>
        <v>0</v>
      </c>
      <c r="BJ211" s="13" t="s">
        <v>125</v>
      </c>
      <c r="BK211" s="145">
        <f t="shared" si="39"/>
        <v>0</v>
      </c>
      <c r="BL211" s="13" t="s">
        <v>151</v>
      </c>
      <c r="BM211" s="144" t="s">
        <v>411</v>
      </c>
    </row>
    <row r="212" spans="2:65" s="1" customFormat="1" ht="16.5" customHeight="1" x14ac:dyDescent="0.2">
      <c r="B212" s="131"/>
      <c r="C212" s="132" t="s">
        <v>412</v>
      </c>
      <c r="D212" s="132" t="s">
        <v>120</v>
      </c>
      <c r="E212" s="133" t="s">
        <v>413</v>
      </c>
      <c r="F212" s="134" t="s">
        <v>414</v>
      </c>
      <c r="G212" s="135" t="s">
        <v>128</v>
      </c>
      <c r="H212" s="136">
        <v>15</v>
      </c>
      <c r="I212" s="137"/>
      <c r="J212" s="138">
        <f t="shared" si="30"/>
        <v>0</v>
      </c>
      <c r="K212" s="139"/>
      <c r="L212" s="28"/>
      <c r="M212" s="140" t="s">
        <v>1</v>
      </c>
      <c r="N212" s="141" t="s">
        <v>40</v>
      </c>
      <c r="P212" s="142">
        <f t="shared" si="31"/>
        <v>0</v>
      </c>
      <c r="Q212" s="142">
        <v>0</v>
      </c>
      <c r="R212" s="142">
        <f t="shared" si="32"/>
        <v>0</v>
      </c>
      <c r="S212" s="142">
        <v>0</v>
      </c>
      <c r="T212" s="143">
        <f t="shared" si="33"/>
        <v>0</v>
      </c>
      <c r="AR212" s="144" t="s">
        <v>151</v>
      </c>
      <c r="AT212" s="144" t="s">
        <v>120</v>
      </c>
      <c r="AU212" s="144" t="s">
        <v>125</v>
      </c>
      <c r="AY212" s="13" t="s">
        <v>117</v>
      </c>
      <c r="BE212" s="145">
        <f t="shared" si="34"/>
        <v>0</v>
      </c>
      <c r="BF212" s="145">
        <f t="shared" si="35"/>
        <v>0</v>
      </c>
      <c r="BG212" s="145">
        <f t="shared" si="36"/>
        <v>0</v>
      </c>
      <c r="BH212" s="145">
        <f t="shared" si="37"/>
        <v>0</v>
      </c>
      <c r="BI212" s="145">
        <f t="shared" si="38"/>
        <v>0</v>
      </c>
      <c r="BJ212" s="13" t="s">
        <v>125</v>
      </c>
      <c r="BK212" s="145">
        <f t="shared" si="39"/>
        <v>0</v>
      </c>
      <c r="BL212" s="13" t="s">
        <v>151</v>
      </c>
      <c r="BM212" s="144" t="s">
        <v>415</v>
      </c>
    </row>
    <row r="213" spans="2:65" s="1" customFormat="1" ht="24.15" customHeight="1" x14ac:dyDescent="0.2">
      <c r="B213" s="131"/>
      <c r="C213" s="132" t="s">
        <v>275</v>
      </c>
      <c r="D213" s="132" t="s">
        <v>120</v>
      </c>
      <c r="E213" s="133" t="s">
        <v>416</v>
      </c>
      <c r="F213" s="134" t="s">
        <v>417</v>
      </c>
      <c r="G213" s="135" t="s">
        <v>128</v>
      </c>
      <c r="H213" s="136">
        <v>69</v>
      </c>
      <c r="I213" s="137"/>
      <c r="J213" s="138">
        <f t="shared" si="30"/>
        <v>0</v>
      </c>
      <c r="K213" s="139"/>
      <c r="L213" s="28"/>
      <c r="M213" s="140" t="s">
        <v>1</v>
      </c>
      <c r="N213" s="141" t="s">
        <v>40</v>
      </c>
      <c r="P213" s="142">
        <f t="shared" si="31"/>
        <v>0</v>
      </c>
      <c r="Q213" s="142">
        <v>3.0623999999999997E-5</v>
      </c>
      <c r="R213" s="142">
        <f t="shared" si="32"/>
        <v>2.1130559999999999E-3</v>
      </c>
      <c r="S213" s="142">
        <v>0</v>
      </c>
      <c r="T213" s="143">
        <f t="shared" si="33"/>
        <v>0</v>
      </c>
      <c r="AR213" s="144" t="s">
        <v>151</v>
      </c>
      <c r="AT213" s="144" t="s">
        <v>120</v>
      </c>
      <c r="AU213" s="144" t="s">
        <v>125</v>
      </c>
      <c r="AY213" s="13" t="s">
        <v>117</v>
      </c>
      <c r="BE213" s="145">
        <f t="shared" si="34"/>
        <v>0</v>
      </c>
      <c r="BF213" s="145">
        <f t="shared" si="35"/>
        <v>0</v>
      </c>
      <c r="BG213" s="145">
        <f t="shared" si="36"/>
        <v>0</v>
      </c>
      <c r="BH213" s="145">
        <f t="shared" si="37"/>
        <v>0</v>
      </c>
      <c r="BI213" s="145">
        <f t="shared" si="38"/>
        <v>0</v>
      </c>
      <c r="BJ213" s="13" t="s">
        <v>125</v>
      </c>
      <c r="BK213" s="145">
        <f t="shared" si="39"/>
        <v>0</v>
      </c>
      <c r="BL213" s="13" t="s">
        <v>151</v>
      </c>
      <c r="BM213" s="144" t="s">
        <v>418</v>
      </c>
    </row>
    <row r="214" spans="2:65" s="1" customFormat="1" ht="24.15" customHeight="1" x14ac:dyDescent="0.2">
      <c r="B214" s="131"/>
      <c r="C214" s="132" t="s">
        <v>419</v>
      </c>
      <c r="D214" s="132" t="s">
        <v>120</v>
      </c>
      <c r="E214" s="133" t="s">
        <v>420</v>
      </c>
      <c r="F214" s="134" t="s">
        <v>421</v>
      </c>
      <c r="G214" s="135" t="s">
        <v>128</v>
      </c>
      <c r="H214" s="136">
        <v>431</v>
      </c>
      <c r="I214" s="137"/>
      <c r="J214" s="138">
        <f t="shared" si="30"/>
        <v>0</v>
      </c>
      <c r="K214" s="139"/>
      <c r="L214" s="28"/>
      <c r="M214" s="140" t="s">
        <v>1</v>
      </c>
      <c r="N214" s="141" t="s">
        <v>40</v>
      </c>
      <c r="P214" s="142">
        <f t="shared" si="31"/>
        <v>0</v>
      </c>
      <c r="Q214" s="142">
        <v>4.5936000000000002E-5</v>
      </c>
      <c r="R214" s="142">
        <f t="shared" si="32"/>
        <v>1.9798415999999999E-2</v>
      </c>
      <c r="S214" s="142">
        <v>0</v>
      </c>
      <c r="T214" s="143">
        <f t="shared" si="33"/>
        <v>0</v>
      </c>
      <c r="AR214" s="144" t="s">
        <v>151</v>
      </c>
      <c r="AT214" s="144" t="s">
        <v>120</v>
      </c>
      <c r="AU214" s="144" t="s">
        <v>125</v>
      </c>
      <c r="AY214" s="13" t="s">
        <v>117</v>
      </c>
      <c r="BE214" s="145">
        <f t="shared" si="34"/>
        <v>0</v>
      </c>
      <c r="BF214" s="145">
        <f t="shared" si="35"/>
        <v>0</v>
      </c>
      <c r="BG214" s="145">
        <f t="shared" si="36"/>
        <v>0</v>
      </c>
      <c r="BH214" s="145">
        <f t="shared" si="37"/>
        <v>0</v>
      </c>
      <c r="BI214" s="145">
        <f t="shared" si="38"/>
        <v>0</v>
      </c>
      <c r="BJ214" s="13" t="s">
        <v>125</v>
      </c>
      <c r="BK214" s="145">
        <f t="shared" si="39"/>
        <v>0</v>
      </c>
      <c r="BL214" s="13" t="s">
        <v>151</v>
      </c>
      <c r="BM214" s="144" t="s">
        <v>422</v>
      </c>
    </row>
    <row r="215" spans="2:65" s="1" customFormat="1" ht="24.15" customHeight="1" x14ac:dyDescent="0.2">
      <c r="B215" s="131"/>
      <c r="C215" s="132" t="s">
        <v>278</v>
      </c>
      <c r="D215" s="132" t="s">
        <v>120</v>
      </c>
      <c r="E215" s="133" t="s">
        <v>423</v>
      </c>
      <c r="F215" s="134" t="s">
        <v>424</v>
      </c>
      <c r="G215" s="135" t="s">
        <v>128</v>
      </c>
      <c r="H215" s="136">
        <v>8</v>
      </c>
      <c r="I215" s="137"/>
      <c r="J215" s="138">
        <f t="shared" si="30"/>
        <v>0</v>
      </c>
      <c r="K215" s="139"/>
      <c r="L215" s="28"/>
      <c r="M215" s="140" t="s">
        <v>1</v>
      </c>
      <c r="N215" s="141" t="s">
        <v>40</v>
      </c>
      <c r="P215" s="142">
        <f t="shared" si="31"/>
        <v>0</v>
      </c>
      <c r="Q215" s="142">
        <v>6.1247999999999994E-5</v>
      </c>
      <c r="R215" s="142">
        <f t="shared" si="32"/>
        <v>4.8998399999999995E-4</v>
      </c>
      <c r="S215" s="142">
        <v>0</v>
      </c>
      <c r="T215" s="143">
        <f t="shared" si="33"/>
        <v>0</v>
      </c>
      <c r="AR215" s="144" t="s">
        <v>151</v>
      </c>
      <c r="AT215" s="144" t="s">
        <v>120</v>
      </c>
      <c r="AU215" s="144" t="s">
        <v>125</v>
      </c>
      <c r="AY215" s="13" t="s">
        <v>117</v>
      </c>
      <c r="BE215" s="145">
        <f t="shared" si="34"/>
        <v>0</v>
      </c>
      <c r="BF215" s="145">
        <f t="shared" si="35"/>
        <v>0</v>
      </c>
      <c r="BG215" s="145">
        <f t="shared" si="36"/>
        <v>0</v>
      </c>
      <c r="BH215" s="145">
        <f t="shared" si="37"/>
        <v>0</v>
      </c>
      <c r="BI215" s="145">
        <f t="shared" si="38"/>
        <v>0</v>
      </c>
      <c r="BJ215" s="13" t="s">
        <v>125</v>
      </c>
      <c r="BK215" s="145">
        <f t="shared" si="39"/>
        <v>0</v>
      </c>
      <c r="BL215" s="13" t="s">
        <v>151</v>
      </c>
      <c r="BM215" s="144" t="s">
        <v>425</v>
      </c>
    </row>
    <row r="216" spans="2:65" s="1" customFormat="1" ht="24.15" customHeight="1" x14ac:dyDescent="0.2">
      <c r="B216" s="131"/>
      <c r="C216" s="132" t="s">
        <v>426</v>
      </c>
      <c r="D216" s="132" t="s">
        <v>120</v>
      </c>
      <c r="E216" s="133" t="s">
        <v>427</v>
      </c>
      <c r="F216" s="134" t="s">
        <v>428</v>
      </c>
      <c r="G216" s="135" t="s">
        <v>128</v>
      </c>
      <c r="H216" s="136">
        <v>2</v>
      </c>
      <c r="I216" s="137"/>
      <c r="J216" s="138">
        <f t="shared" si="30"/>
        <v>0</v>
      </c>
      <c r="K216" s="139"/>
      <c r="L216" s="28"/>
      <c r="M216" s="140" t="s">
        <v>1</v>
      </c>
      <c r="N216" s="141" t="s">
        <v>40</v>
      </c>
      <c r="P216" s="142">
        <f t="shared" si="31"/>
        <v>0</v>
      </c>
      <c r="Q216" s="142">
        <v>6.1247999999999994E-5</v>
      </c>
      <c r="R216" s="142">
        <f t="shared" si="32"/>
        <v>1.2249599999999999E-4</v>
      </c>
      <c r="S216" s="142">
        <v>0</v>
      </c>
      <c r="T216" s="143">
        <f t="shared" si="33"/>
        <v>0</v>
      </c>
      <c r="AR216" s="144" t="s">
        <v>151</v>
      </c>
      <c r="AT216" s="144" t="s">
        <v>120</v>
      </c>
      <c r="AU216" s="144" t="s">
        <v>125</v>
      </c>
      <c r="AY216" s="13" t="s">
        <v>117</v>
      </c>
      <c r="BE216" s="145">
        <f t="shared" si="34"/>
        <v>0</v>
      </c>
      <c r="BF216" s="145">
        <f t="shared" si="35"/>
        <v>0</v>
      </c>
      <c r="BG216" s="145">
        <f t="shared" si="36"/>
        <v>0</v>
      </c>
      <c r="BH216" s="145">
        <f t="shared" si="37"/>
        <v>0</v>
      </c>
      <c r="BI216" s="145">
        <f t="shared" si="38"/>
        <v>0</v>
      </c>
      <c r="BJ216" s="13" t="s">
        <v>125</v>
      </c>
      <c r="BK216" s="145">
        <f t="shared" si="39"/>
        <v>0</v>
      </c>
      <c r="BL216" s="13" t="s">
        <v>151</v>
      </c>
      <c r="BM216" s="144" t="s">
        <v>429</v>
      </c>
    </row>
    <row r="217" spans="2:65" s="1" customFormat="1" ht="24.15" customHeight="1" x14ac:dyDescent="0.2">
      <c r="B217" s="131"/>
      <c r="C217" s="147" t="s">
        <v>282</v>
      </c>
      <c r="D217" s="147" t="s">
        <v>430</v>
      </c>
      <c r="E217" s="148" t="s">
        <v>431</v>
      </c>
      <c r="F217" s="149" t="s">
        <v>432</v>
      </c>
      <c r="G217" s="150" t="s">
        <v>134</v>
      </c>
      <c r="H217" s="151">
        <v>715.05</v>
      </c>
      <c r="I217" s="152"/>
      <c r="J217" s="153">
        <f t="shared" si="30"/>
        <v>0</v>
      </c>
      <c r="K217" s="154"/>
      <c r="L217" s="155"/>
      <c r="M217" s="156" t="s">
        <v>1</v>
      </c>
      <c r="N217" s="157" t="s">
        <v>40</v>
      </c>
      <c r="P217" s="142">
        <f t="shared" si="31"/>
        <v>0</v>
      </c>
      <c r="Q217" s="142">
        <v>1.4400000000000001E-3</v>
      </c>
      <c r="R217" s="142">
        <f t="shared" si="32"/>
        <v>1.0296719999999999</v>
      </c>
      <c r="S217" s="142">
        <v>0</v>
      </c>
      <c r="T217" s="143">
        <f t="shared" si="33"/>
        <v>0</v>
      </c>
      <c r="AR217" s="144" t="s">
        <v>178</v>
      </c>
      <c r="AT217" s="144" t="s">
        <v>430</v>
      </c>
      <c r="AU217" s="144" t="s">
        <v>125</v>
      </c>
      <c r="AY217" s="13" t="s">
        <v>117</v>
      </c>
      <c r="BE217" s="145">
        <f t="shared" si="34"/>
        <v>0</v>
      </c>
      <c r="BF217" s="145">
        <f t="shared" si="35"/>
        <v>0</v>
      </c>
      <c r="BG217" s="145">
        <f t="shared" si="36"/>
        <v>0</v>
      </c>
      <c r="BH217" s="145">
        <f t="shared" si="37"/>
        <v>0</v>
      </c>
      <c r="BI217" s="145">
        <f t="shared" si="38"/>
        <v>0</v>
      </c>
      <c r="BJ217" s="13" t="s">
        <v>125</v>
      </c>
      <c r="BK217" s="145">
        <f t="shared" si="39"/>
        <v>0</v>
      </c>
      <c r="BL217" s="13" t="s">
        <v>151</v>
      </c>
      <c r="BM217" s="144" t="s">
        <v>433</v>
      </c>
    </row>
    <row r="218" spans="2:65" s="1" customFormat="1" ht="24.15" customHeight="1" x14ac:dyDescent="0.2">
      <c r="B218" s="131"/>
      <c r="C218" s="132" t="s">
        <v>434</v>
      </c>
      <c r="D218" s="132" t="s">
        <v>120</v>
      </c>
      <c r="E218" s="133" t="s">
        <v>435</v>
      </c>
      <c r="F218" s="134" t="s">
        <v>436</v>
      </c>
      <c r="G218" s="135" t="s">
        <v>240</v>
      </c>
      <c r="H218" s="146"/>
      <c r="I218" s="137"/>
      <c r="J218" s="138">
        <f t="shared" si="30"/>
        <v>0</v>
      </c>
      <c r="K218" s="139"/>
      <c r="L218" s="28"/>
      <c r="M218" s="140" t="s">
        <v>1</v>
      </c>
      <c r="N218" s="141" t="s">
        <v>40</v>
      </c>
      <c r="P218" s="142">
        <f t="shared" si="31"/>
        <v>0</v>
      </c>
      <c r="Q218" s="142">
        <v>0</v>
      </c>
      <c r="R218" s="142">
        <f t="shared" si="32"/>
        <v>0</v>
      </c>
      <c r="S218" s="142">
        <v>0</v>
      </c>
      <c r="T218" s="143">
        <f t="shared" si="33"/>
        <v>0</v>
      </c>
      <c r="AR218" s="144" t="s">
        <v>151</v>
      </c>
      <c r="AT218" s="144" t="s">
        <v>120</v>
      </c>
      <c r="AU218" s="144" t="s">
        <v>125</v>
      </c>
      <c r="AY218" s="13" t="s">
        <v>117</v>
      </c>
      <c r="BE218" s="145">
        <f t="shared" si="34"/>
        <v>0</v>
      </c>
      <c r="BF218" s="145">
        <f t="shared" si="35"/>
        <v>0</v>
      </c>
      <c r="BG218" s="145">
        <f t="shared" si="36"/>
        <v>0</v>
      </c>
      <c r="BH218" s="145">
        <f t="shared" si="37"/>
        <v>0</v>
      </c>
      <c r="BI218" s="145">
        <f t="shared" si="38"/>
        <v>0</v>
      </c>
      <c r="BJ218" s="13" t="s">
        <v>125</v>
      </c>
      <c r="BK218" s="145">
        <f t="shared" si="39"/>
        <v>0</v>
      </c>
      <c r="BL218" s="13" t="s">
        <v>151</v>
      </c>
      <c r="BM218" s="144" t="s">
        <v>437</v>
      </c>
    </row>
    <row r="219" spans="2:65" s="11" customFormat="1" ht="22.95" customHeight="1" x14ac:dyDescent="0.25">
      <c r="B219" s="119"/>
      <c r="D219" s="120" t="s">
        <v>73</v>
      </c>
      <c r="E219" s="129" t="s">
        <v>438</v>
      </c>
      <c r="F219" s="129" t="s">
        <v>439</v>
      </c>
      <c r="I219" s="122"/>
      <c r="J219" s="130">
        <f>BK219</f>
        <v>0</v>
      </c>
      <c r="L219" s="119"/>
      <c r="M219" s="124"/>
      <c r="P219" s="125">
        <f>SUM(P220:P221)</f>
        <v>0</v>
      </c>
      <c r="R219" s="125">
        <f>SUM(R220:R221)</f>
        <v>0.23893228920000001</v>
      </c>
      <c r="T219" s="126">
        <f>SUM(T220:T221)</f>
        <v>0</v>
      </c>
      <c r="AR219" s="120" t="s">
        <v>125</v>
      </c>
      <c r="AT219" s="127" t="s">
        <v>73</v>
      </c>
      <c r="AU219" s="127" t="s">
        <v>81</v>
      </c>
      <c r="AY219" s="120" t="s">
        <v>117</v>
      </c>
      <c r="BK219" s="128">
        <f>SUM(BK220:BK221)</f>
        <v>0</v>
      </c>
    </row>
    <row r="220" spans="2:65" s="1" customFormat="1" ht="24.15" customHeight="1" x14ac:dyDescent="0.2">
      <c r="B220" s="131"/>
      <c r="C220" s="132" t="s">
        <v>285</v>
      </c>
      <c r="D220" s="132" t="s">
        <v>120</v>
      </c>
      <c r="E220" s="133" t="s">
        <v>440</v>
      </c>
      <c r="F220" s="134" t="s">
        <v>441</v>
      </c>
      <c r="G220" s="135" t="s">
        <v>123</v>
      </c>
      <c r="H220" s="136">
        <v>980.03399999999999</v>
      </c>
      <c r="I220" s="137"/>
      <c r="J220" s="138">
        <f>ROUND(I220*H220,2)</f>
        <v>0</v>
      </c>
      <c r="K220" s="139"/>
      <c r="L220" s="28"/>
      <c r="M220" s="140" t="s">
        <v>1</v>
      </c>
      <c r="N220" s="141" t="s">
        <v>40</v>
      </c>
      <c r="P220" s="142">
        <f>O220*H220</f>
        <v>0</v>
      </c>
      <c r="Q220" s="142">
        <v>1.2750000000000001E-4</v>
      </c>
      <c r="R220" s="142">
        <f>Q220*H220</f>
        <v>0.12495433500000001</v>
      </c>
      <c r="S220" s="142">
        <v>0</v>
      </c>
      <c r="T220" s="143">
        <f>S220*H220</f>
        <v>0</v>
      </c>
      <c r="AR220" s="144" t="s">
        <v>151</v>
      </c>
      <c r="AT220" s="144" t="s">
        <v>120</v>
      </c>
      <c r="AU220" s="144" t="s">
        <v>125</v>
      </c>
      <c r="AY220" s="13" t="s">
        <v>117</v>
      </c>
      <c r="BE220" s="145">
        <f>IF(N220="základná",J220,0)</f>
        <v>0</v>
      </c>
      <c r="BF220" s="145">
        <f>IF(N220="znížená",J220,0)</f>
        <v>0</v>
      </c>
      <c r="BG220" s="145">
        <f>IF(N220="zákl. prenesená",J220,0)</f>
        <v>0</v>
      </c>
      <c r="BH220" s="145">
        <f>IF(N220="zníž. prenesená",J220,0)</f>
        <v>0</v>
      </c>
      <c r="BI220" s="145">
        <f>IF(N220="nulová",J220,0)</f>
        <v>0</v>
      </c>
      <c r="BJ220" s="13" t="s">
        <v>125</v>
      </c>
      <c r="BK220" s="145">
        <f>ROUND(I220*H220,2)</f>
        <v>0</v>
      </c>
      <c r="BL220" s="13" t="s">
        <v>151</v>
      </c>
      <c r="BM220" s="144" t="s">
        <v>442</v>
      </c>
    </row>
    <row r="221" spans="2:65" s="1" customFormat="1" ht="37.950000000000003" customHeight="1" x14ac:dyDescent="0.2">
      <c r="B221" s="131"/>
      <c r="C221" s="132" t="s">
        <v>443</v>
      </c>
      <c r="D221" s="132" t="s">
        <v>120</v>
      </c>
      <c r="E221" s="133" t="s">
        <v>444</v>
      </c>
      <c r="F221" s="134" t="s">
        <v>445</v>
      </c>
      <c r="G221" s="135" t="s">
        <v>123</v>
      </c>
      <c r="H221" s="136">
        <v>980.03399999999999</v>
      </c>
      <c r="I221" s="137"/>
      <c r="J221" s="138">
        <f>ROUND(I221*H221,2)</f>
        <v>0</v>
      </c>
      <c r="K221" s="139"/>
      <c r="L221" s="28"/>
      <c r="M221" s="158" t="s">
        <v>1</v>
      </c>
      <c r="N221" s="159" t="s">
        <v>40</v>
      </c>
      <c r="O221" s="160"/>
      <c r="P221" s="161">
        <f>O221*H221</f>
        <v>0</v>
      </c>
      <c r="Q221" s="161">
        <v>1.1629999999999999E-4</v>
      </c>
      <c r="R221" s="161">
        <f>Q221*H221</f>
        <v>0.1139779542</v>
      </c>
      <c r="S221" s="161">
        <v>0</v>
      </c>
      <c r="T221" s="162">
        <f>S221*H221</f>
        <v>0</v>
      </c>
      <c r="AR221" s="144" t="s">
        <v>151</v>
      </c>
      <c r="AT221" s="144" t="s">
        <v>120</v>
      </c>
      <c r="AU221" s="144" t="s">
        <v>125</v>
      </c>
      <c r="AY221" s="13" t="s">
        <v>117</v>
      </c>
      <c r="BE221" s="145">
        <f>IF(N221="základná",J221,0)</f>
        <v>0</v>
      </c>
      <c r="BF221" s="145">
        <f>IF(N221="znížená",J221,0)</f>
        <v>0</v>
      </c>
      <c r="BG221" s="145">
        <f>IF(N221="zákl. prenesená",J221,0)</f>
        <v>0</v>
      </c>
      <c r="BH221" s="145">
        <f>IF(N221="zníž. prenesená",J221,0)</f>
        <v>0</v>
      </c>
      <c r="BI221" s="145">
        <f>IF(N221="nulová",J221,0)</f>
        <v>0</v>
      </c>
      <c r="BJ221" s="13" t="s">
        <v>125</v>
      </c>
      <c r="BK221" s="145">
        <f>ROUND(I221*H221,2)</f>
        <v>0</v>
      </c>
      <c r="BL221" s="13" t="s">
        <v>151</v>
      </c>
      <c r="BM221" s="144" t="s">
        <v>446</v>
      </c>
    </row>
    <row r="222" spans="2:65" s="1" customFormat="1" ht="6.75" customHeight="1" x14ac:dyDescent="0.2">
      <c r="B222" s="28"/>
      <c r="C222" s="168"/>
      <c r="D222" s="168"/>
      <c r="E222" s="168"/>
      <c r="F222" s="168"/>
      <c r="G222" s="168"/>
      <c r="H222" s="168"/>
      <c r="I222" s="168"/>
      <c r="J222" s="168"/>
      <c r="K222" s="44"/>
      <c r="L222" s="28"/>
    </row>
    <row r="223" spans="2:65" ht="16.5" customHeight="1" x14ac:dyDescent="0.2">
      <c r="B223" s="167" t="s">
        <v>526</v>
      </c>
      <c r="C223" s="169"/>
      <c r="D223" s="169"/>
      <c r="E223" s="169"/>
      <c r="F223" s="169"/>
      <c r="G223" s="170"/>
      <c r="H223" s="170"/>
      <c r="I223" s="171"/>
      <c r="J223" s="172"/>
    </row>
    <row r="224" spans="2:65" ht="30.75" customHeight="1" x14ac:dyDescent="0.25">
      <c r="B224" s="225" t="s">
        <v>527</v>
      </c>
      <c r="C224" s="226"/>
      <c r="D224" s="226"/>
      <c r="E224" s="226"/>
      <c r="F224" s="226"/>
      <c r="G224" s="226"/>
      <c r="H224" s="226"/>
      <c r="I224" s="171"/>
      <c r="J224" s="172"/>
    </row>
    <row r="225" spans="2:10" ht="52.5" customHeight="1" x14ac:dyDescent="0.2">
      <c r="B225" s="225" t="s">
        <v>528</v>
      </c>
      <c r="C225" s="227"/>
      <c r="D225" s="227"/>
      <c r="E225" s="227"/>
      <c r="F225" s="227"/>
      <c r="G225" s="227"/>
      <c r="H225" s="227"/>
      <c r="I225" s="171"/>
      <c r="J225" s="172"/>
    </row>
    <row r="226" spans="2:10" ht="50.25" customHeight="1" x14ac:dyDescent="0.2">
      <c r="B226" s="225" t="s">
        <v>529</v>
      </c>
      <c r="C226" s="227"/>
      <c r="D226" s="227"/>
      <c r="E226" s="227"/>
      <c r="F226" s="227"/>
      <c r="G226" s="227"/>
      <c r="H226" s="227"/>
      <c r="I226" s="171"/>
      <c r="J226" s="172"/>
    </row>
    <row r="227" spans="2:10" ht="31.5" customHeight="1" x14ac:dyDescent="0.2">
      <c r="B227" s="225" t="s">
        <v>530</v>
      </c>
      <c r="C227" s="227"/>
      <c r="D227" s="227"/>
      <c r="E227" s="227"/>
      <c r="F227" s="227"/>
      <c r="G227" s="227"/>
      <c r="H227" s="227"/>
      <c r="I227" s="171"/>
      <c r="J227" s="172"/>
    </row>
    <row r="228" spans="2:10" ht="39" customHeight="1" x14ac:dyDescent="0.2">
      <c r="B228" s="225" t="s">
        <v>531</v>
      </c>
      <c r="C228" s="227"/>
      <c r="D228" s="227"/>
      <c r="E228" s="227"/>
      <c r="F228" s="227"/>
      <c r="G228" s="227"/>
      <c r="H228" s="227"/>
      <c r="I228" s="171"/>
      <c r="J228" s="172"/>
    </row>
    <row r="229" spans="2:10" ht="93.75" customHeight="1" x14ac:dyDescent="0.2">
      <c r="B229" s="223" t="s">
        <v>532</v>
      </c>
      <c r="C229" s="224"/>
      <c r="D229" s="224"/>
      <c r="E229" s="224"/>
      <c r="F229" s="224"/>
      <c r="G229" s="224"/>
      <c r="H229" s="224"/>
      <c r="I229" s="173"/>
      <c r="J229" s="174"/>
    </row>
  </sheetData>
  <autoFilter ref="C123:K221" xr:uid="{00000000-0009-0000-0000-000001000000}"/>
  <mergeCells count="15">
    <mergeCell ref="B229:H229"/>
    <mergeCell ref="B224:H224"/>
    <mergeCell ref="B225:H225"/>
    <mergeCell ref="B226:H226"/>
    <mergeCell ref="B227:H227"/>
    <mergeCell ref="B228:H228"/>
    <mergeCell ref="E87:H87"/>
    <mergeCell ref="E114:H114"/>
    <mergeCell ref="E116:H116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BM179"/>
  <sheetViews>
    <sheetView showGridLines="0" topLeftCell="A24" workbookViewId="0">
      <selection activeCell="X47" sqref="X47"/>
    </sheetView>
  </sheetViews>
  <sheetFormatPr defaultRowHeight="10.199999999999999" x14ac:dyDescent="0.2"/>
  <cols>
    <col min="1" max="1" width="8.28515625" customWidth="1"/>
    <col min="2" max="2" width="1.140625" customWidth="1"/>
    <col min="3" max="3" width="4.140625" customWidth="1"/>
    <col min="4" max="4" width="4.28515625" customWidth="1"/>
    <col min="5" max="5" width="17.140625" customWidth="1"/>
    <col min="6" max="6" width="50.85546875" customWidth="1"/>
    <col min="7" max="7" width="7.42578125" customWidth="1"/>
    <col min="8" max="8" width="14" customWidth="1"/>
    <col min="9" max="9" width="15.85546875" customWidth="1"/>
    <col min="10" max="10" width="22.28515625" customWidth="1"/>
    <col min="11" max="11" width="22.28515625" hidden="1" customWidth="1"/>
    <col min="12" max="12" width="9.28515625" customWidth="1"/>
    <col min="13" max="13" width="10.85546875" hidden="1" customWidth="1"/>
    <col min="14" max="14" width="9.28515625" hidden="1"/>
    <col min="15" max="20" width="14.140625" hidden="1" customWidth="1"/>
    <col min="21" max="21" width="16.28515625" hidden="1" customWidth="1"/>
    <col min="22" max="22" width="12.28515625" customWidth="1"/>
    <col min="23" max="23" width="16.28515625" customWidth="1"/>
    <col min="24" max="24" width="12.28515625" customWidth="1"/>
    <col min="25" max="25" width="15" customWidth="1"/>
    <col min="26" max="26" width="11" customWidth="1"/>
    <col min="27" max="27" width="15" customWidth="1"/>
    <col min="28" max="28" width="16.28515625" customWidth="1"/>
    <col min="29" max="29" width="11" customWidth="1"/>
    <col min="30" max="30" width="15" customWidth="1"/>
    <col min="31" max="31" width="16.28515625" customWidth="1"/>
    <col min="44" max="65" width="9.28515625" hidden="1"/>
  </cols>
  <sheetData>
    <row r="2" spans="2:46" ht="36.9" customHeight="1" x14ac:dyDescent="0.2">
      <c r="L2" s="206" t="s">
        <v>5</v>
      </c>
      <c r="M2" s="185"/>
      <c r="N2" s="185"/>
      <c r="O2" s="185"/>
      <c r="P2" s="185"/>
      <c r="Q2" s="185"/>
      <c r="R2" s="185"/>
      <c r="S2" s="185"/>
      <c r="T2" s="185"/>
      <c r="U2" s="185"/>
      <c r="V2" s="185"/>
      <c r="AT2" s="13" t="s">
        <v>84</v>
      </c>
    </row>
    <row r="3" spans="2:46" ht="6.9" customHeight="1" x14ac:dyDescent="0.2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74</v>
      </c>
    </row>
    <row r="4" spans="2:46" ht="24.9" customHeight="1" x14ac:dyDescent="0.2">
      <c r="B4" s="16"/>
      <c r="D4" s="17" t="s">
        <v>86</v>
      </c>
      <c r="L4" s="16"/>
      <c r="M4" s="83" t="s">
        <v>9</v>
      </c>
      <c r="AT4" s="13" t="s">
        <v>3</v>
      </c>
    </row>
    <row r="5" spans="2:46" ht="6.9" customHeight="1" x14ac:dyDescent="0.2">
      <c r="B5" s="16"/>
      <c r="L5" s="16"/>
    </row>
    <row r="6" spans="2:46" ht="12" customHeight="1" x14ac:dyDescent="0.2">
      <c r="B6" s="16"/>
      <c r="D6" s="23" t="s">
        <v>15</v>
      </c>
      <c r="L6" s="16"/>
    </row>
    <row r="7" spans="2:46" ht="26.25" customHeight="1" x14ac:dyDescent="0.2">
      <c r="B7" s="16"/>
      <c r="E7" s="220" t="str">
        <f>'Rekapitulácia stavby'!K6</f>
        <v>Obnova okien a dverí na budove Nových teoretických ústavov Lekárskej fakulty UK- 3. etapa</v>
      </c>
      <c r="F7" s="221"/>
      <c r="G7" s="221"/>
      <c r="H7" s="221"/>
      <c r="L7" s="16"/>
    </row>
    <row r="8" spans="2:46" s="1" customFormat="1" ht="12" customHeight="1" x14ac:dyDescent="0.2">
      <c r="B8" s="28"/>
      <c r="D8" s="23" t="s">
        <v>87</v>
      </c>
      <c r="L8" s="28"/>
    </row>
    <row r="9" spans="2:46" s="1" customFormat="1" ht="16.5" customHeight="1" x14ac:dyDescent="0.2">
      <c r="B9" s="28"/>
      <c r="E9" s="207" t="s">
        <v>447</v>
      </c>
      <c r="F9" s="219"/>
      <c r="G9" s="219"/>
      <c r="H9" s="219"/>
      <c r="L9" s="28"/>
    </row>
    <row r="10" spans="2:46" s="1" customFormat="1" x14ac:dyDescent="0.2">
      <c r="B10" s="28"/>
      <c r="L10" s="28"/>
    </row>
    <row r="11" spans="2:46" s="1" customFormat="1" ht="12" customHeight="1" x14ac:dyDescent="0.2">
      <c r="B11" s="28"/>
      <c r="D11" s="23" t="s">
        <v>17</v>
      </c>
      <c r="F11" s="21" t="s">
        <v>1</v>
      </c>
      <c r="I11" s="23" t="s">
        <v>18</v>
      </c>
      <c r="J11" s="21" t="s">
        <v>1</v>
      </c>
      <c r="L11" s="28"/>
    </row>
    <row r="12" spans="2:46" s="1" customFormat="1" ht="12" customHeight="1" x14ac:dyDescent="0.2">
      <c r="B12" s="28"/>
      <c r="D12" s="23" t="s">
        <v>19</v>
      </c>
      <c r="F12" s="21" t="s">
        <v>89</v>
      </c>
      <c r="I12" s="23" t="s">
        <v>21</v>
      </c>
      <c r="J12" s="51">
        <f>'Rekapitulácia stavby'!AN8</f>
        <v>45672</v>
      </c>
      <c r="L12" s="28"/>
    </row>
    <row r="13" spans="2:46" s="1" customFormat="1" ht="10.95" customHeight="1" x14ac:dyDescent="0.2">
      <c r="B13" s="28"/>
      <c r="L13" s="28"/>
    </row>
    <row r="14" spans="2:46" s="1" customFormat="1" ht="12" customHeight="1" x14ac:dyDescent="0.2">
      <c r="B14" s="28"/>
      <c r="D14" s="23" t="s">
        <v>22</v>
      </c>
      <c r="I14" s="23" t="s">
        <v>23</v>
      </c>
      <c r="J14" s="21" t="str">
        <f>IF('Rekapitulácia stavby'!AN10="","",'Rekapitulácia stavby'!AN10)</f>
        <v/>
      </c>
      <c r="L14" s="28"/>
    </row>
    <row r="15" spans="2:46" s="1" customFormat="1" ht="18" customHeight="1" x14ac:dyDescent="0.2">
      <c r="B15" s="28"/>
      <c r="E15" s="21" t="str">
        <f>IF('Rekapitulácia stavby'!E11="","",'Rekapitulácia stavby'!E11)</f>
        <v>OPSM Lekárska Fakulta ÚK</v>
      </c>
      <c r="I15" s="23" t="s">
        <v>25</v>
      </c>
      <c r="J15" s="21" t="str">
        <f>IF('Rekapitulácia stavby'!AN11="","",'Rekapitulácia stavby'!AN11)</f>
        <v/>
      </c>
      <c r="L15" s="28"/>
    </row>
    <row r="16" spans="2:46" s="1" customFormat="1" ht="6.9" customHeight="1" x14ac:dyDescent="0.2">
      <c r="B16" s="28"/>
      <c r="L16" s="28"/>
    </row>
    <row r="17" spans="2:12" s="1" customFormat="1" ht="12" customHeight="1" x14ac:dyDescent="0.2">
      <c r="B17" s="28"/>
      <c r="D17" s="23" t="s">
        <v>26</v>
      </c>
      <c r="I17" s="23" t="s">
        <v>23</v>
      </c>
      <c r="J17" s="24" t="str">
        <f>'Rekapitulácia stavby'!AN13</f>
        <v>Vyplň údaj</v>
      </c>
      <c r="L17" s="28"/>
    </row>
    <row r="18" spans="2:12" s="1" customFormat="1" ht="18" customHeight="1" x14ac:dyDescent="0.2">
      <c r="B18" s="28"/>
      <c r="E18" s="222" t="str">
        <f>'Rekapitulácia stavby'!E14</f>
        <v>Vyplň údaj</v>
      </c>
      <c r="F18" s="184"/>
      <c r="G18" s="184"/>
      <c r="H18" s="184"/>
      <c r="I18" s="23" t="s">
        <v>25</v>
      </c>
      <c r="J18" s="24" t="str">
        <f>'Rekapitulácia stavby'!AN14</f>
        <v>Vyplň údaj</v>
      </c>
      <c r="L18" s="28"/>
    </row>
    <row r="19" spans="2:12" s="1" customFormat="1" ht="6.9" customHeight="1" x14ac:dyDescent="0.2">
      <c r="B19" s="28"/>
      <c r="L19" s="28"/>
    </row>
    <row r="20" spans="2:12" s="1" customFormat="1" ht="12" customHeight="1" x14ac:dyDescent="0.2">
      <c r="B20" s="28"/>
      <c r="D20" s="23" t="s">
        <v>28</v>
      </c>
      <c r="I20" s="23" t="s">
        <v>23</v>
      </c>
      <c r="J20" s="21" t="str">
        <f>IF('Rekapitulácia stavby'!AN16="","",'Rekapitulácia stavby'!AN16)</f>
        <v/>
      </c>
      <c r="L20" s="28"/>
    </row>
    <row r="21" spans="2:12" s="1" customFormat="1" ht="18" customHeight="1" x14ac:dyDescent="0.2">
      <c r="B21" s="28"/>
      <c r="E21" s="21" t="str">
        <f>IF('Rekapitulácia stavby'!E17="","",'Rekapitulácia stavby'!E17)</f>
        <v>Ing. Eva Zradulová</v>
      </c>
      <c r="I21" s="23" t="s">
        <v>25</v>
      </c>
      <c r="J21" s="21" t="str">
        <f>IF('Rekapitulácia stavby'!AN17="","",'Rekapitulácia stavby'!AN17)</f>
        <v/>
      </c>
      <c r="L21" s="28"/>
    </row>
    <row r="22" spans="2:12" s="1" customFormat="1" ht="6.9" customHeight="1" x14ac:dyDescent="0.2">
      <c r="B22" s="28"/>
      <c r="L22" s="28"/>
    </row>
    <row r="23" spans="2:12" s="1" customFormat="1" ht="12" customHeight="1" x14ac:dyDescent="0.2">
      <c r="B23" s="28"/>
      <c r="D23" s="23" t="s">
        <v>31</v>
      </c>
      <c r="I23" s="23" t="s">
        <v>23</v>
      </c>
      <c r="J23" s="21" t="str">
        <f>IF('Rekapitulácia stavby'!AN19="","",'Rekapitulácia stavby'!AN19)</f>
        <v/>
      </c>
      <c r="L23" s="28"/>
    </row>
    <row r="24" spans="2:12" s="1" customFormat="1" ht="18" customHeight="1" x14ac:dyDescent="0.2">
      <c r="B24" s="28"/>
      <c r="E24" s="21" t="str">
        <f>IF('Rekapitulácia stavby'!E20="","",'Rekapitulácia stavby'!E20)</f>
        <v>Rosoft s.r.o.</v>
      </c>
      <c r="I24" s="23" t="s">
        <v>25</v>
      </c>
      <c r="J24" s="21" t="str">
        <f>IF('Rekapitulácia stavby'!AN20="","",'Rekapitulácia stavby'!AN20)</f>
        <v/>
      </c>
      <c r="L24" s="28"/>
    </row>
    <row r="25" spans="2:12" s="1" customFormat="1" ht="6.9" customHeight="1" x14ac:dyDescent="0.2">
      <c r="B25" s="28"/>
      <c r="L25" s="28"/>
    </row>
    <row r="26" spans="2:12" s="1" customFormat="1" ht="12" customHeight="1" x14ac:dyDescent="0.2">
      <c r="B26" s="28"/>
      <c r="D26" s="23" t="s">
        <v>33</v>
      </c>
      <c r="L26" s="28"/>
    </row>
    <row r="27" spans="2:12" s="7" customFormat="1" ht="16.5" customHeight="1" x14ac:dyDescent="0.2">
      <c r="B27" s="84"/>
      <c r="E27" s="189" t="s">
        <v>1</v>
      </c>
      <c r="F27" s="189"/>
      <c r="G27" s="189"/>
      <c r="H27" s="189"/>
      <c r="L27" s="84"/>
    </row>
    <row r="28" spans="2:12" s="1" customFormat="1" ht="6.9" customHeight="1" x14ac:dyDescent="0.2">
      <c r="B28" s="28"/>
      <c r="L28" s="28"/>
    </row>
    <row r="29" spans="2:12" s="1" customFormat="1" ht="6.9" customHeight="1" x14ac:dyDescent="0.2">
      <c r="B29" s="28"/>
      <c r="D29" s="52"/>
      <c r="E29" s="52"/>
      <c r="F29" s="52"/>
      <c r="G29" s="52"/>
      <c r="H29" s="52"/>
      <c r="I29" s="52"/>
      <c r="J29" s="52"/>
      <c r="K29" s="52"/>
      <c r="L29" s="28"/>
    </row>
    <row r="30" spans="2:12" s="1" customFormat="1" ht="25.35" customHeight="1" x14ac:dyDescent="0.2">
      <c r="B30" s="28"/>
      <c r="D30" s="85" t="s">
        <v>34</v>
      </c>
      <c r="J30" s="65">
        <f>ROUND(J123, 2)</f>
        <v>0</v>
      </c>
      <c r="L30" s="28"/>
    </row>
    <row r="31" spans="2:12" s="1" customFormat="1" ht="6.9" customHeight="1" x14ac:dyDescent="0.2">
      <c r="B31" s="28"/>
      <c r="D31" s="52"/>
      <c r="E31" s="52"/>
      <c r="F31" s="52"/>
      <c r="G31" s="52"/>
      <c r="H31" s="52"/>
      <c r="I31" s="52"/>
      <c r="J31" s="52"/>
      <c r="K31" s="52"/>
      <c r="L31" s="28"/>
    </row>
    <row r="32" spans="2:12" s="1" customFormat="1" ht="14.4" customHeight="1" x14ac:dyDescent="0.2">
      <c r="B32" s="28"/>
      <c r="F32" s="31" t="s">
        <v>36</v>
      </c>
      <c r="I32" s="31" t="s">
        <v>35</v>
      </c>
      <c r="J32" s="31" t="s">
        <v>37</v>
      </c>
      <c r="L32" s="28"/>
    </row>
    <row r="33" spans="2:12" s="1" customFormat="1" ht="14.4" customHeight="1" x14ac:dyDescent="0.2">
      <c r="B33" s="28"/>
      <c r="D33" s="54" t="s">
        <v>38</v>
      </c>
      <c r="E33" s="33" t="s">
        <v>39</v>
      </c>
      <c r="F33" s="86">
        <f>ROUND((SUM(BE123:BE171)),  2)</f>
        <v>0</v>
      </c>
      <c r="G33" s="87"/>
      <c r="H33" s="87"/>
      <c r="I33" s="88">
        <v>0.23</v>
      </c>
      <c r="J33" s="86">
        <f>ROUND(((SUM(BE123:BE171))*I33),  2)</f>
        <v>0</v>
      </c>
      <c r="L33" s="28"/>
    </row>
    <row r="34" spans="2:12" s="1" customFormat="1" ht="14.4" customHeight="1" x14ac:dyDescent="0.2">
      <c r="B34" s="28"/>
      <c r="E34" s="33" t="s">
        <v>40</v>
      </c>
      <c r="F34" s="163">
        <f>ROUND((SUM(BF123:BF171)),  2)</f>
        <v>0</v>
      </c>
      <c r="G34" s="164"/>
      <c r="H34" s="164"/>
      <c r="I34" s="165">
        <v>0.23</v>
      </c>
      <c r="J34" s="163">
        <f>ROUND(((SUM(BF123:BF171))*I34),  2)</f>
        <v>0</v>
      </c>
      <c r="L34" s="28"/>
    </row>
    <row r="35" spans="2:12" s="1" customFormat="1" ht="14.4" hidden="1" customHeight="1" x14ac:dyDescent="0.2">
      <c r="B35" s="28"/>
      <c r="E35" s="23" t="s">
        <v>41</v>
      </c>
      <c r="F35" s="89">
        <f>ROUND((SUM(BG123:BG171)),  2)</f>
        <v>0</v>
      </c>
      <c r="I35" s="90">
        <v>0.23</v>
      </c>
      <c r="J35" s="89">
        <f>0</f>
        <v>0</v>
      </c>
      <c r="L35" s="28"/>
    </row>
    <row r="36" spans="2:12" s="1" customFormat="1" ht="14.4" hidden="1" customHeight="1" x14ac:dyDescent="0.2">
      <c r="B36" s="28"/>
      <c r="E36" s="23" t="s">
        <v>42</v>
      </c>
      <c r="F36" s="89">
        <f>ROUND((SUM(BH123:BH171)),  2)</f>
        <v>0</v>
      </c>
      <c r="I36" s="90">
        <v>0.23</v>
      </c>
      <c r="J36" s="89">
        <f>0</f>
        <v>0</v>
      </c>
      <c r="L36" s="28"/>
    </row>
    <row r="37" spans="2:12" s="1" customFormat="1" ht="14.4" hidden="1" customHeight="1" x14ac:dyDescent="0.2">
      <c r="B37" s="28"/>
      <c r="E37" s="33" t="s">
        <v>43</v>
      </c>
      <c r="F37" s="86">
        <f>ROUND((SUM(BI123:BI171)),  2)</f>
        <v>0</v>
      </c>
      <c r="G37" s="87"/>
      <c r="H37" s="87"/>
      <c r="I37" s="88">
        <v>0</v>
      </c>
      <c r="J37" s="86">
        <f>0</f>
        <v>0</v>
      </c>
      <c r="L37" s="28"/>
    </row>
    <row r="38" spans="2:12" s="1" customFormat="1" ht="6.9" customHeight="1" x14ac:dyDescent="0.2">
      <c r="B38" s="28"/>
      <c r="L38" s="28"/>
    </row>
    <row r="39" spans="2:12" s="1" customFormat="1" ht="25.35" customHeight="1" x14ac:dyDescent="0.2">
      <c r="B39" s="28"/>
      <c r="C39" s="91"/>
      <c r="D39" s="92" t="s">
        <v>44</v>
      </c>
      <c r="E39" s="56"/>
      <c r="F39" s="56"/>
      <c r="G39" s="93" t="s">
        <v>45</v>
      </c>
      <c r="H39" s="94" t="s">
        <v>46</v>
      </c>
      <c r="I39" s="56"/>
      <c r="J39" s="95">
        <f>SUM(J30:J37)</f>
        <v>0</v>
      </c>
      <c r="K39" s="96"/>
      <c r="L39" s="28"/>
    </row>
    <row r="40" spans="2:12" s="1" customFormat="1" ht="14.4" customHeight="1" x14ac:dyDescent="0.2">
      <c r="B40" s="28"/>
      <c r="L40" s="28"/>
    </row>
    <row r="41" spans="2:12" ht="14.4" customHeight="1" x14ac:dyDescent="0.2">
      <c r="B41" s="16"/>
      <c r="L41" s="16"/>
    </row>
    <row r="42" spans="2:12" ht="14.4" customHeight="1" x14ac:dyDescent="0.2">
      <c r="B42" s="16"/>
      <c r="L42" s="16"/>
    </row>
    <row r="43" spans="2:12" ht="14.4" customHeight="1" x14ac:dyDescent="0.2">
      <c r="B43" s="16"/>
      <c r="L43" s="16"/>
    </row>
    <row r="44" spans="2:12" ht="14.4" customHeight="1" x14ac:dyDescent="0.2">
      <c r="B44" s="16"/>
      <c r="L44" s="16"/>
    </row>
    <row r="45" spans="2:12" ht="14.4" customHeight="1" x14ac:dyDescent="0.2">
      <c r="B45" s="16"/>
      <c r="L45" s="16"/>
    </row>
    <row r="46" spans="2:12" ht="14.4" customHeight="1" x14ac:dyDescent="0.2">
      <c r="B46" s="16"/>
      <c r="L46" s="16"/>
    </row>
    <row r="47" spans="2:12" ht="14.4" customHeight="1" x14ac:dyDescent="0.2">
      <c r="B47" s="16"/>
      <c r="L47" s="16"/>
    </row>
    <row r="48" spans="2:12" ht="14.4" customHeight="1" x14ac:dyDescent="0.2">
      <c r="B48" s="16"/>
      <c r="L48" s="16"/>
    </row>
    <row r="49" spans="2:12" ht="14.4" customHeight="1" x14ac:dyDescent="0.2">
      <c r="B49" s="16"/>
      <c r="L49" s="16"/>
    </row>
    <row r="50" spans="2:12" s="1" customFormat="1" ht="14.4" customHeight="1" x14ac:dyDescent="0.2">
      <c r="B50" s="28"/>
      <c r="D50" s="40" t="s">
        <v>47</v>
      </c>
      <c r="E50" s="41"/>
      <c r="F50" s="41"/>
      <c r="G50" s="40" t="s">
        <v>48</v>
      </c>
      <c r="H50" s="41"/>
      <c r="I50" s="41"/>
      <c r="J50" s="41"/>
      <c r="K50" s="41"/>
      <c r="L50" s="28"/>
    </row>
    <row r="51" spans="2:12" x14ac:dyDescent="0.2">
      <c r="B51" s="16"/>
      <c r="L51" s="16"/>
    </row>
    <row r="52" spans="2:12" x14ac:dyDescent="0.2">
      <c r="B52" s="16"/>
      <c r="L52" s="16"/>
    </row>
    <row r="53" spans="2:12" x14ac:dyDescent="0.2">
      <c r="B53" s="16"/>
      <c r="L53" s="16"/>
    </row>
    <row r="54" spans="2:12" x14ac:dyDescent="0.2">
      <c r="B54" s="16"/>
      <c r="L54" s="16"/>
    </row>
    <row r="55" spans="2:12" x14ac:dyDescent="0.2">
      <c r="B55" s="16"/>
      <c r="L55" s="16"/>
    </row>
    <row r="56" spans="2:12" x14ac:dyDescent="0.2">
      <c r="B56" s="16"/>
      <c r="L56" s="16"/>
    </row>
    <row r="57" spans="2:12" x14ac:dyDescent="0.2">
      <c r="B57" s="16"/>
      <c r="L57" s="16"/>
    </row>
    <row r="58" spans="2:12" x14ac:dyDescent="0.2">
      <c r="B58" s="16"/>
      <c r="L58" s="16"/>
    </row>
    <row r="59" spans="2:12" x14ac:dyDescent="0.2">
      <c r="B59" s="16"/>
      <c r="L59" s="16"/>
    </row>
    <row r="60" spans="2:12" x14ac:dyDescent="0.2">
      <c r="B60" s="16"/>
      <c r="L60" s="16"/>
    </row>
    <row r="61" spans="2:12" s="1" customFormat="1" ht="13.2" x14ac:dyDescent="0.2">
      <c r="B61" s="28"/>
      <c r="D61" s="42" t="s">
        <v>49</v>
      </c>
      <c r="E61" s="30"/>
      <c r="F61" s="97" t="s">
        <v>50</v>
      </c>
      <c r="G61" s="42" t="s">
        <v>49</v>
      </c>
      <c r="H61" s="30"/>
      <c r="I61" s="30"/>
      <c r="J61" s="98" t="s">
        <v>50</v>
      </c>
      <c r="K61" s="30"/>
      <c r="L61" s="28"/>
    </row>
    <row r="62" spans="2:12" x14ac:dyDescent="0.2">
      <c r="B62" s="16"/>
      <c r="L62" s="16"/>
    </row>
    <row r="63" spans="2:12" x14ac:dyDescent="0.2">
      <c r="B63" s="16"/>
      <c r="L63" s="16"/>
    </row>
    <row r="64" spans="2:12" x14ac:dyDescent="0.2">
      <c r="B64" s="16"/>
      <c r="L64" s="16"/>
    </row>
    <row r="65" spans="2:12" s="1" customFormat="1" ht="13.2" x14ac:dyDescent="0.2">
      <c r="B65" s="28"/>
      <c r="D65" s="40" t="s">
        <v>51</v>
      </c>
      <c r="E65" s="41"/>
      <c r="F65" s="41"/>
      <c r="G65" s="40" t="s">
        <v>52</v>
      </c>
      <c r="H65" s="41"/>
      <c r="I65" s="41"/>
      <c r="J65" s="41"/>
      <c r="K65" s="41"/>
      <c r="L65" s="28"/>
    </row>
    <row r="66" spans="2:12" x14ac:dyDescent="0.2">
      <c r="B66" s="16"/>
      <c r="L66" s="16"/>
    </row>
    <row r="67" spans="2:12" x14ac:dyDescent="0.2">
      <c r="B67" s="16"/>
      <c r="L67" s="16"/>
    </row>
    <row r="68" spans="2:12" x14ac:dyDescent="0.2">
      <c r="B68" s="16"/>
      <c r="L68" s="16"/>
    </row>
    <row r="69" spans="2:12" x14ac:dyDescent="0.2">
      <c r="B69" s="16"/>
      <c r="L69" s="16"/>
    </row>
    <row r="70" spans="2:12" x14ac:dyDescent="0.2">
      <c r="B70" s="16"/>
      <c r="L70" s="16"/>
    </row>
    <row r="71" spans="2:12" x14ac:dyDescent="0.2">
      <c r="B71" s="16"/>
      <c r="L71" s="16"/>
    </row>
    <row r="72" spans="2:12" x14ac:dyDescent="0.2">
      <c r="B72" s="16"/>
      <c r="L72" s="16"/>
    </row>
    <row r="73" spans="2:12" x14ac:dyDescent="0.2">
      <c r="B73" s="16"/>
      <c r="L73" s="16"/>
    </row>
    <row r="74" spans="2:12" x14ac:dyDescent="0.2">
      <c r="B74" s="16"/>
      <c r="L74" s="16"/>
    </row>
    <row r="75" spans="2:12" x14ac:dyDescent="0.2">
      <c r="B75" s="16"/>
      <c r="L75" s="16"/>
    </row>
    <row r="76" spans="2:12" s="1" customFormat="1" ht="13.2" x14ac:dyDescent="0.2">
      <c r="B76" s="28"/>
      <c r="D76" s="42" t="s">
        <v>49</v>
      </c>
      <c r="E76" s="30"/>
      <c r="F76" s="97" t="s">
        <v>50</v>
      </c>
      <c r="G76" s="42" t="s">
        <v>49</v>
      </c>
      <c r="H76" s="30"/>
      <c r="I76" s="30"/>
      <c r="J76" s="98" t="s">
        <v>50</v>
      </c>
      <c r="K76" s="30"/>
      <c r="L76" s="28"/>
    </row>
    <row r="77" spans="2:12" s="1" customFormat="1" ht="14.4" customHeight="1" x14ac:dyDescent="0.2"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28"/>
    </row>
    <row r="81" spans="2:47" s="1" customFormat="1" ht="6.9" customHeight="1" x14ac:dyDescent="0.2"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28"/>
    </row>
    <row r="82" spans="2:47" s="1" customFormat="1" ht="24.9" customHeight="1" x14ac:dyDescent="0.2">
      <c r="B82" s="28"/>
      <c r="C82" s="17" t="s">
        <v>90</v>
      </c>
      <c r="L82" s="28"/>
    </row>
    <row r="83" spans="2:47" s="1" customFormat="1" ht="6.9" customHeight="1" x14ac:dyDescent="0.2">
      <c r="B83" s="28"/>
      <c r="L83" s="28"/>
    </row>
    <row r="84" spans="2:47" s="1" customFormat="1" ht="12" customHeight="1" x14ac:dyDescent="0.2">
      <c r="B84" s="28"/>
      <c r="C84" s="23" t="s">
        <v>15</v>
      </c>
      <c r="L84" s="28"/>
    </row>
    <row r="85" spans="2:47" s="1" customFormat="1" ht="26.25" customHeight="1" x14ac:dyDescent="0.2">
      <c r="B85" s="28"/>
      <c r="E85" s="220" t="str">
        <f>E7</f>
        <v>Obnova okien a dverí na budove Nových teoretických ústavov Lekárskej fakulty UK- 3. etapa</v>
      </c>
      <c r="F85" s="221"/>
      <c r="G85" s="221"/>
      <c r="H85" s="221"/>
      <c r="L85" s="28"/>
    </row>
    <row r="86" spans="2:47" s="1" customFormat="1" ht="12" customHeight="1" x14ac:dyDescent="0.2">
      <c r="B86" s="28"/>
      <c r="C86" s="23" t="s">
        <v>87</v>
      </c>
      <c r="L86" s="28"/>
    </row>
    <row r="87" spans="2:47" s="1" customFormat="1" ht="16.5" customHeight="1" x14ac:dyDescent="0.2">
      <c r="B87" s="28"/>
      <c r="E87" s="207" t="str">
        <f>E9</f>
        <v>E.03.1.2 - 1.2 Obnova zám...</v>
      </c>
      <c r="F87" s="219"/>
      <c r="G87" s="219"/>
      <c r="H87" s="219"/>
      <c r="L87" s="28"/>
    </row>
    <row r="88" spans="2:47" s="1" customFormat="1" ht="6.9" customHeight="1" x14ac:dyDescent="0.2">
      <c r="B88" s="28"/>
      <c r="L88" s="28"/>
    </row>
    <row r="89" spans="2:47" s="1" customFormat="1" ht="12" customHeight="1" x14ac:dyDescent="0.2">
      <c r="B89" s="28"/>
      <c r="C89" s="23" t="s">
        <v>19</v>
      </c>
      <c r="F89" s="21" t="str">
        <f>F12</f>
        <v xml:space="preserve"> </v>
      </c>
      <c r="I89" s="23" t="s">
        <v>21</v>
      </c>
      <c r="J89" s="51">
        <f>IF(J12="","",J12)</f>
        <v>45672</v>
      </c>
      <c r="L89" s="28"/>
    </row>
    <row r="90" spans="2:47" s="1" customFormat="1" ht="6.9" customHeight="1" x14ac:dyDescent="0.2">
      <c r="B90" s="28"/>
      <c r="L90" s="28"/>
    </row>
    <row r="91" spans="2:47" s="1" customFormat="1" ht="15.15" customHeight="1" x14ac:dyDescent="0.2">
      <c r="B91" s="28"/>
      <c r="C91" s="23" t="s">
        <v>22</v>
      </c>
      <c r="F91" s="21" t="str">
        <f>E15</f>
        <v>OPSM Lekárska Fakulta ÚK</v>
      </c>
      <c r="I91" s="23" t="s">
        <v>28</v>
      </c>
      <c r="J91" s="26" t="str">
        <f>E21</f>
        <v>Ing. Eva Zradulová</v>
      </c>
      <c r="L91" s="28"/>
    </row>
    <row r="92" spans="2:47" s="1" customFormat="1" ht="15.15" customHeight="1" x14ac:dyDescent="0.2">
      <c r="B92" s="28"/>
      <c r="C92" s="23" t="s">
        <v>26</v>
      </c>
      <c r="F92" s="21" t="str">
        <f>IF(E18="","",E18)</f>
        <v>Vyplň údaj</v>
      </c>
      <c r="I92" s="23" t="s">
        <v>31</v>
      </c>
      <c r="J92" s="26" t="str">
        <f>E24</f>
        <v>Rosoft s.r.o.</v>
      </c>
      <c r="L92" s="28"/>
    </row>
    <row r="93" spans="2:47" s="1" customFormat="1" ht="10.35" customHeight="1" x14ac:dyDescent="0.2">
      <c r="B93" s="28"/>
      <c r="L93" s="28"/>
    </row>
    <row r="94" spans="2:47" s="1" customFormat="1" ht="29.25" customHeight="1" x14ac:dyDescent="0.2">
      <c r="B94" s="28"/>
      <c r="C94" s="99" t="s">
        <v>91</v>
      </c>
      <c r="D94" s="91"/>
      <c r="E94" s="91"/>
      <c r="F94" s="91"/>
      <c r="G94" s="91"/>
      <c r="H94" s="91"/>
      <c r="I94" s="91"/>
      <c r="J94" s="100" t="s">
        <v>92</v>
      </c>
      <c r="K94" s="91"/>
      <c r="L94" s="28"/>
    </row>
    <row r="95" spans="2:47" s="1" customFormat="1" ht="10.35" customHeight="1" x14ac:dyDescent="0.2">
      <c r="B95" s="28"/>
      <c r="L95" s="28"/>
    </row>
    <row r="96" spans="2:47" s="1" customFormat="1" ht="22.95" customHeight="1" x14ac:dyDescent="0.2">
      <c r="B96" s="28"/>
      <c r="C96" s="101" t="s">
        <v>93</v>
      </c>
      <c r="J96" s="65">
        <f>J123</f>
        <v>0</v>
      </c>
      <c r="L96" s="28"/>
      <c r="AU96" s="13" t="s">
        <v>94</v>
      </c>
    </row>
    <row r="97" spans="2:12" s="8" customFormat="1" ht="24.9" customHeight="1" x14ac:dyDescent="0.2">
      <c r="B97" s="102"/>
      <c r="D97" s="103" t="s">
        <v>95</v>
      </c>
      <c r="E97" s="104"/>
      <c r="F97" s="104"/>
      <c r="G97" s="104"/>
      <c r="H97" s="104"/>
      <c r="I97" s="104"/>
      <c r="J97" s="105">
        <f>J124</f>
        <v>0</v>
      </c>
      <c r="L97" s="102"/>
    </row>
    <row r="98" spans="2:12" s="9" customFormat="1" ht="19.95" customHeight="1" x14ac:dyDescent="0.2">
      <c r="B98" s="106"/>
      <c r="D98" s="107" t="s">
        <v>96</v>
      </c>
      <c r="E98" s="108"/>
      <c r="F98" s="108"/>
      <c r="G98" s="108"/>
      <c r="H98" s="108"/>
      <c r="I98" s="108"/>
      <c r="J98" s="109">
        <f>J125</f>
        <v>0</v>
      </c>
      <c r="L98" s="106"/>
    </row>
    <row r="99" spans="2:12" s="9" customFormat="1" ht="19.95" customHeight="1" x14ac:dyDescent="0.2">
      <c r="B99" s="106"/>
      <c r="D99" s="107" t="s">
        <v>97</v>
      </c>
      <c r="E99" s="108"/>
      <c r="F99" s="108"/>
      <c r="G99" s="108"/>
      <c r="H99" s="108"/>
      <c r="I99" s="108"/>
      <c r="J99" s="109">
        <f>J127</f>
        <v>0</v>
      </c>
      <c r="L99" s="106"/>
    </row>
    <row r="100" spans="2:12" s="9" customFormat="1" ht="19.95" customHeight="1" x14ac:dyDescent="0.2">
      <c r="B100" s="106"/>
      <c r="D100" s="107" t="s">
        <v>98</v>
      </c>
      <c r="E100" s="108"/>
      <c r="F100" s="108"/>
      <c r="G100" s="108"/>
      <c r="H100" s="108"/>
      <c r="I100" s="108"/>
      <c r="J100" s="109">
        <f>J137</f>
        <v>0</v>
      </c>
      <c r="L100" s="106"/>
    </row>
    <row r="101" spans="2:12" s="8" customFormat="1" ht="24.9" customHeight="1" x14ac:dyDescent="0.2">
      <c r="B101" s="102"/>
      <c r="D101" s="103" t="s">
        <v>99</v>
      </c>
      <c r="E101" s="104"/>
      <c r="F101" s="104"/>
      <c r="G101" s="104"/>
      <c r="H101" s="104"/>
      <c r="I101" s="104"/>
      <c r="J101" s="105">
        <f>J139</f>
        <v>0</v>
      </c>
      <c r="L101" s="102"/>
    </row>
    <row r="102" spans="2:12" s="9" customFormat="1" ht="19.95" customHeight="1" x14ac:dyDescent="0.2">
      <c r="B102" s="106"/>
      <c r="D102" s="107" t="s">
        <v>448</v>
      </c>
      <c r="E102" s="108"/>
      <c r="F102" s="108"/>
      <c r="G102" s="108"/>
      <c r="H102" s="108"/>
      <c r="I102" s="108"/>
      <c r="J102" s="109">
        <f>J140</f>
        <v>0</v>
      </c>
      <c r="L102" s="106"/>
    </row>
    <row r="103" spans="2:12" s="9" customFormat="1" ht="19.95" customHeight="1" x14ac:dyDescent="0.2">
      <c r="B103" s="106"/>
      <c r="D103" s="107" t="s">
        <v>449</v>
      </c>
      <c r="E103" s="108"/>
      <c r="F103" s="108"/>
      <c r="G103" s="108"/>
      <c r="H103" s="108"/>
      <c r="I103" s="108"/>
      <c r="J103" s="109">
        <f>J168</f>
        <v>0</v>
      </c>
      <c r="L103" s="106"/>
    </row>
    <row r="104" spans="2:12" s="1" customFormat="1" ht="21.75" customHeight="1" x14ac:dyDescent="0.2">
      <c r="B104" s="28"/>
      <c r="L104" s="28"/>
    </row>
    <row r="105" spans="2:12" s="1" customFormat="1" ht="6.9" customHeight="1" x14ac:dyDescent="0.2">
      <c r="B105" s="43"/>
      <c r="C105" s="44"/>
      <c r="D105" s="44"/>
      <c r="E105" s="44"/>
      <c r="F105" s="44"/>
      <c r="G105" s="44"/>
      <c r="H105" s="44"/>
      <c r="I105" s="44"/>
      <c r="J105" s="44"/>
      <c r="K105" s="44"/>
      <c r="L105" s="28"/>
    </row>
    <row r="109" spans="2:12" s="1" customFormat="1" ht="6.9" customHeight="1" x14ac:dyDescent="0.2">
      <c r="B109" s="45"/>
      <c r="C109" s="46"/>
      <c r="D109" s="46"/>
      <c r="E109" s="46"/>
      <c r="F109" s="46"/>
      <c r="G109" s="46"/>
      <c r="H109" s="46"/>
      <c r="I109" s="46"/>
      <c r="J109" s="46"/>
      <c r="K109" s="46"/>
      <c r="L109" s="28"/>
    </row>
    <row r="110" spans="2:12" s="1" customFormat="1" ht="24.9" customHeight="1" x14ac:dyDescent="0.2">
      <c r="B110" s="28"/>
      <c r="C110" s="17" t="s">
        <v>103</v>
      </c>
      <c r="L110" s="28"/>
    </row>
    <row r="111" spans="2:12" s="1" customFormat="1" ht="6.9" customHeight="1" x14ac:dyDescent="0.2">
      <c r="B111" s="28"/>
      <c r="L111" s="28"/>
    </row>
    <row r="112" spans="2:12" s="1" customFormat="1" ht="12" customHeight="1" x14ac:dyDescent="0.2">
      <c r="B112" s="28"/>
      <c r="C112" s="23" t="s">
        <v>15</v>
      </c>
      <c r="L112" s="28"/>
    </row>
    <row r="113" spans="2:65" s="1" customFormat="1" ht="26.25" customHeight="1" x14ac:dyDescent="0.2">
      <c r="B113" s="28"/>
      <c r="E113" s="220" t="str">
        <f>E7</f>
        <v>Obnova okien a dverí na budove Nových teoretických ústavov Lekárskej fakulty UK- 3. etapa</v>
      </c>
      <c r="F113" s="221"/>
      <c r="G113" s="221"/>
      <c r="H113" s="221"/>
      <c r="L113" s="28"/>
    </row>
    <row r="114" spans="2:65" s="1" customFormat="1" ht="12" customHeight="1" x14ac:dyDescent="0.2">
      <c r="B114" s="28"/>
      <c r="C114" s="23" t="s">
        <v>87</v>
      </c>
      <c r="L114" s="28"/>
    </row>
    <row r="115" spans="2:65" s="1" customFormat="1" ht="16.5" customHeight="1" x14ac:dyDescent="0.2">
      <c r="B115" s="28"/>
      <c r="E115" s="207" t="str">
        <f>E9</f>
        <v>E.03.1.2 - 1.2 Obnova zám...</v>
      </c>
      <c r="F115" s="219"/>
      <c r="G115" s="219"/>
      <c r="H115" s="219"/>
      <c r="L115" s="28"/>
    </row>
    <row r="116" spans="2:65" s="1" customFormat="1" ht="6.9" customHeight="1" x14ac:dyDescent="0.2">
      <c r="B116" s="28"/>
      <c r="L116" s="28"/>
    </row>
    <row r="117" spans="2:65" s="1" customFormat="1" ht="12" customHeight="1" x14ac:dyDescent="0.2">
      <c r="B117" s="28"/>
      <c r="C117" s="23" t="s">
        <v>19</v>
      </c>
      <c r="F117" s="21" t="str">
        <f>F12</f>
        <v xml:space="preserve"> </v>
      </c>
      <c r="I117" s="23" t="s">
        <v>21</v>
      </c>
      <c r="J117" s="51">
        <f>IF(J12="","",J12)</f>
        <v>45672</v>
      </c>
      <c r="L117" s="28"/>
    </row>
    <row r="118" spans="2:65" s="1" customFormat="1" ht="6.9" customHeight="1" x14ac:dyDescent="0.2">
      <c r="B118" s="28"/>
      <c r="L118" s="28"/>
    </row>
    <row r="119" spans="2:65" s="1" customFormat="1" ht="15.15" customHeight="1" x14ac:dyDescent="0.2">
      <c r="B119" s="28"/>
      <c r="C119" s="23" t="s">
        <v>22</v>
      </c>
      <c r="F119" s="21" t="str">
        <f>E15</f>
        <v>OPSM Lekárska Fakulta ÚK</v>
      </c>
      <c r="I119" s="23" t="s">
        <v>28</v>
      </c>
      <c r="J119" s="26" t="str">
        <f>E21</f>
        <v>Ing. Eva Zradulová</v>
      </c>
      <c r="L119" s="28"/>
    </row>
    <row r="120" spans="2:65" s="1" customFormat="1" ht="15.15" customHeight="1" x14ac:dyDescent="0.2">
      <c r="B120" s="28"/>
      <c r="C120" s="23" t="s">
        <v>26</v>
      </c>
      <c r="F120" s="21" t="str">
        <f>IF(E18="","",E18)</f>
        <v>Vyplň údaj</v>
      </c>
      <c r="I120" s="23" t="s">
        <v>31</v>
      </c>
      <c r="J120" s="26" t="str">
        <f>E24</f>
        <v>Rosoft s.r.o.</v>
      </c>
      <c r="L120" s="28"/>
    </row>
    <row r="121" spans="2:65" s="1" customFormat="1" ht="10.35" customHeight="1" x14ac:dyDescent="0.2">
      <c r="B121" s="28"/>
      <c r="L121" s="28"/>
    </row>
    <row r="122" spans="2:65" s="10" customFormat="1" ht="29.25" customHeight="1" x14ac:dyDescent="0.2">
      <c r="B122" s="110"/>
      <c r="C122" s="111" t="s">
        <v>104</v>
      </c>
      <c r="D122" s="112" t="s">
        <v>59</v>
      </c>
      <c r="E122" s="112" t="s">
        <v>55</v>
      </c>
      <c r="F122" s="112" t="s">
        <v>56</v>
      </c>
      <c r="G122" s="112" t="s">
        <v>105</v>
      </c>
      <c r="H122" s="112" t="s">
        <v>106</v>
      </c>
      <c r="I122" s="112" t="s">
        <v>107</v>
      </c>
      <c r="J122" s="113" t="s">
        <v>92</v>
      </c>
      <c r="K122" s="114" t="s">
        <v>108</v>
      </c>
      <c r="L122" s="110"/>
      <c r="M122" s="58" t="s">
        <v>1</v>
      </c>
      <c r="N122" s="59" t="s">
        <v>38</v>
      </c>
      <c r="O122" s="59" t="s">
        <v>109</v>
      </c>
      <c r="P122" s="59" t="s">
        <v>110</v>
      </c>
      <c r="Q122" s="59" t="s">
        <v>111</v>
      </c>
      <c r="R122" s="59" t="s">
        <v>112</v>
      </c>
      <c r="S122" s="59" t="s">
        <v>113</v>
      </c>
      <c r="T122" s="60" t="s">
        <v>114</v>
      </c>
    </row>
    <row r="123" spans="2:65" s="1" customFormat="1" ht="22.95" customHeight="1" x14ac:dyDescent="0.3">
      <c r="B123" s="28"/>
      <c r="C123" s="63" t="s">
        <v>93</v>
      </c>
      <c r="J123" s="115">
        <f>BK123</f>
        <v>0</v>
      </c>
      <c r="L123" s="28"/>
      <c r="M123" s="61"/>
      <c r="N123" s="52"/>
      <c r="O123" s="52"/>
      <c r="P123" s="116">
        <f>P124+P139</f>
        <v>0</v>
      </c>
      <c r="Q123" s="52"/>
      <c r="R123" s="116">
        <f>R124+R139</f>
        <v>0.42646334814000003</v>
      </c>
      <c r="S123" s="52"/>
      <c r="T123" s="117">
        <f>T124+T139</f>
        <v>0</v>
      </c>
      <c r="AT123" s="13" t="s">
        <v>73</v>
      </c>
      <c r="AU123" s="13" t="s">
        <v>94</v>
      </c>
      <c r="BK123" s="118">
        <f>BK124+BK139</f>
        <v>0</v>
      </c>
    </row>
    <row r="124" spans="2:65" s="11" customFormat="1" ht="25.95" customHeight="1" x14ac:dyDescent="0.25">
      <c r="B124" s="119"/>
      <c r="D124" s="120" t="s">
        <v>73</v>
      </c>
      <c r="E124" s="121" t="s">
        <v>115</v>
      </c>
      <c r="F124" s="121" t="s">
        <v>116</v>
      </c>
      <c r="I124" s="122"/>
      <c r="J124" s="123">
        <f>BK124</f>
        <v>0</v>
      </c>
      <c r="L124" s="119"/>
      <c r="M124" s="124"/>
      <c r="P124" s="125">
        <f>P125+P127+P137</f>
        <v>0</v>
      </c>
      <c r="R124" s="125">
        <f>R125+R127+R137</f>
        <v>0.42283496934000003</v>
      </c>
      <c r="T124" s="126">
        <f>T125+T127+T137</f>
        <v>0</v>
      </c>
      <c r="AR124" s="120" t="s">
        <v>81</v>
      </c>
      <c r="AT124" s="127" t="s">
        <v>73</v>
      </c>
      <c r="AU124" s="127" t="s">
        <v>74</v>
      </c>
      <c r="AY124" s="120" t="s">
        <v>117</v>
      </c>
      <c r="BK124" s="128">
        <f>BK125+BK127+BK137</f>
        <v>0</v>
      </c>
    </row>
    <row r="125" spans="2:65" s="11" customFormat="1" ht="22.95" customHeight="1" x14ac:dyDescent="0.25">
      <c r="B125" s="119"/>
      <c r="D125" s="120" t="s">
        <v>73</v>
      </c>
      <c r="E125" s="129" t="s">
        <v>118</v>
      </c>
      <c r="F125" s="129" t="s">
        <v>119</v>
      </c>
      <c r="I125" s="122"/>
      <c r="J125" s="130">
        <f>BK125</f>
        <v>0</v>
      </c>
      <c r="L125" s="119"/>
      <c r="M125" s="124"/>
      <c r="P125" s="125">
        <f>P126</f>
        <v>0</v>
      </c>
      <c r="R125" s="125">
        <f>R126</f>
        <v>1.097327484E-2</v>
      </c>
      <c r="T125" s="126">
        <f>T126</f>
        <v>0</v>
      </c>
      <c r="AR125" s="120" t="s">
        <v>81</v>
      </c>
      <c r="AT125" s="127" t="s">
        <v>73</v>
      </c>
      <c r="AU125" s="127" t="s">
        <v>81</v>
      </c>
      <c r="AY125" s="120" t="s">
        <v>117</v>
      </c>
      <c r="BK125" s="128">
        <f>BK126</f>
        <v>0</v>
      </c>
    </row>
    <row r="126" spans="2:65" s="1" customFormat="1" ht="24.15" customHeight="1" x14ac:dyDescent="0.2">
      <c r="B126" s="131"/>
      <c r="C126" s="132" t="s">
        <v>81</v>
      </c>
      <c r="D126" s="132" t="s">
        <v>120</v>
      </c>
      <c r="E126" s="133" t="s">
        <v>121</v>
      </c>
      <c r="F126" s="134" t="s">
        <v>122</v>
      </c>
      <c r="G126" s="135" t="s">
        <v>123</v>
      </c>
      <c r="H126" s="136">
        <v>53.603999999999999</v>
      </c>
      <c r="I126" s="137"/>
      <c r="J126" s="138">
        <f>ROUND(I126*H126,2)</f>
        <v>0</v>
      </c>
      <c r="K126" s="139"/>
      <c r="L126" s="28"/>
      <c r="M126" s="140" t="s">
        <v>1</v>
      </c>
      <c r="N126" s="141" t="s">
        <v>40</v>
      </c>
      <c r="P126" s="142">
        <f>O126*H126</f>
        <v>0</v>
      </c>
      <c r="Q126" s="142">
        <v>2.0471000000000001E-4</v>
      </c>
      <c r="R126" s="142">
        <f>Q126*H126</f>
        <v>1.097327484E-2</v>
      </c>
      <c r="S126" s="142">
        <v>0</v>
      </c>
      <c r="T126" s="143">
        <f>S126*H126</f>
        <v>0</v>
      </c>
      <c r="AR126" s="144" t="s">
        <v>124</v>
      </c>
      <c r="AT126" s="144" t="s">
        <v>120</v>
      </c>
      <c r="AU126" s="144" t="s">
        <v>125</v>
      </c>
      <c r="AY126" s="13" t="s">
        <v>117</v>
      </c>
      <c r="BE126" s="145">
        <f>IF(N126="základná",J126,0)</f>
        <v>0</v>
      </c>
      <c r="BF126" s="145">
        <f>IF(N126="znížená",J126,0)</f>
        <v>0</v>
      </c>
      <c r="BG126" s="145">
        <f>IF(N126="zákl. prenesená",J126,0)</f>
        <v>0</v>
      </c>
      <c r="BH126" s="145">
        <f>IF(N126="zníž. prenesená",J126,0)</f>
        <v>0</v>
      </c>
      <c r="BI126" s="145">
        <f>IF(N126="nulová",J126,0)</f>
        <v>0</v>
      </c>
      <c r="BJ126" s="13" t="s">
        <v>125</v>
      </c>
      <c r="BK126" s="145">
        <f>ROUND(I126*H126,2)</f>
        <v>0</v>
      </c>
      <c r="BL126" s="13" t="s">
        <v>124</v>
      </c>
      <c r="BM126" s="144" t="s">
        <v>125</v>
      </c>
    </row>
    <row r="127" spans="2:65" s="11" customFormat="1" ht="22.95" customHeight="1" x14ac:dyDescent="0.25">
      <c r="B127" s="119"/>
      <c r="D127" s="120" t="s">
        <v>73</v>
      </c>
      <c r="E127" s="129" t="s">
        <v>143</v>
      </c>
      <c r="F127" s="129" t="s">
        <v>144</v>
      </c>
      <c r="I127" s="122"/>
      <c r="J127" s="130">
        <f>BK127</f>
        <v>0</v>
      </c>
      <c r="L127" s="119"/>
      <c r="M127" s="124"/>
      <c r="P127" s="125">
        <f>SUM(P128:P136)</f>
        <v>0</v>
      </c>
      <c r="R127" s="125">
        <f>SUM(R128:R136)</f>
        <v>0.41186169450000004</v>
      </c>
      <c r="T127" s="126">
        <f>SUM(T128:T136)</f>
        <v>0</v>
      </c>
      <c r="AR127" s="120" t="s">
        <v>81</v>
      </c>
      <c r="AT127" s="127" t="s">
        <v>73</v>
      </c>
      <c r="AU127" s="127" t="s">
        <v>81</v>
      </c>
      <c r="AY127" s="120" t="s">
        <v>117</v>
      </c>
      <c r="BK127" s="128">
        <f>SUM(BK128:BK136)</f>
        <v>0</v>
      </c>
    </row>
    <row r="128" spans="2:65" s="1" customFormat="1" ht="24.15" customHeight="1" x14ac:dyDescent="0.2">
      <c r="B128" s="131"/>
      <c r="C128" s="132" t="s">
        <v>125</v>
      </c>
      <c r="D128" s="132" t="s">
        <v>120</v>
      </c>
      <c r="E128" s="133" t="s">
        <v>146</v>
      </c>
      <c r="F128" s="134" t="s">
        <v>147</v>
      </c>
      <c r="G128" s="135" t="s">
        <v>123</v>
      </c>
      <c r="H128" s="136">
        <v>248.17500000000001</v>
      </c>
      <c r="I128" s="137"/>
      <c r="J128" s="138">
        <f t="shared" ref="J128:J136" si="0">ROUND(I128*H128,2)</f>
        <v>0</v>
      </c>
      <c r="K128" s="139"/>
      <c r="L128" s="28"/>
      <c r="M128" s="140" t="s">
        <v>1</v>
      </c>
      <c r="N128" s="141" t="s">
        <v>40</v>
      </c>
      <c r="P128" s="142">
        <f t="shared" ref="P128:P136" si="1">O128*H128</f>
        <v>0</v>
      </c>
      <c r="Q128" s="142">
        <v>1.5286399999999999E-3</v>
      </c>
      <c r="R128" s="142">
        <f t="shared" ref="R128:R136" si="2">Q128*H128</f>
        <v>0.37937023200000003</v>
      </c>
      <c r="S128" s="142">
        <v>0</v>
      </c>
      <c r="T128" s="143">
        <f t="shared" ref="T128:T136" si="3">S128*H128</f>
        <v>0</v>
      </c>
      <c r="AR128" s="144" t="s">
        <v>124</v>
      </c>
      <c r="AT128" s="144" t="s">
        <v>120</v>
      </c>
      <c r="AU128" s="144" t="s">
        <v>125</v>
      </c>
      <c r="AY128" s="13" t="s">
        <v>117</v>
      </c>
      <c r="BE128" s="145">
        <f t="shared" ref="BE128:BE136" si="4">IF(N128="základná",J128,0)</f>
        <v>0</v>
      </c>
      <c r="BF128" s="145">
        <f t="shared" ref="BF128:BF136" si="5">IF(N128="znížená",J128,0)</f>
        <v>0</v>
      </c>
      <c r="BG128" s="145">
        <f t="shared" ref="BG128:BG136" si="6">IF(N128="zákl. prenesená",J128,0)</f>
        <v>0</v>
      </c>
      <c r="BH128" s="145">
        <f t="shared" ref="BH128:BH136" si="7">IF(N128="zníž. prenesená",J128,0)</f>
        <v>0</v>
      </c>
      <c r="BI128" s="145">
        <f t="shared" ref="BI128:BI136" si="8">IF(N128="nulová",J128,0)</f>
        <v>0</v>
      </c>
      <c r="BJ128" s="13" t="s">
        <v>125</v>
      </c>
      <c r="BK128" s="145">
        <f t="shared" ref="BK128:BK136" si="9">ROUND(I128*H128,2)</f>
        <v>0</v>
      </c>
      <c r="BL128" s="13" t="s">
        <v>124</v>
      </c>
      <c r="BM128" s="144" t="s">
        <v>124</v>
      </c>
    </row>
    <row r="129" spans="2:65" s="1" customFormat="1" ht="24.15" customHeight="1" x14ac:dyDescent="0.2">
      <c r="B129" s="131"/>
      <c r="C129" s="132" t="s">
        <v>129</v>
      </c>
      <c r="D129" s="132" t="s">
        <v>120</v>
      </c>
      <c r="E129" s="133" t="s">
        <v>149</v>
      </c>
      <c r="F129" s="134" t="s">
        <v>150</v>
      </c>
      <c r="G129" s="135" t="s">
        <v>123</v>
      </c>
      <c r="H129" s="136">
        <v>16.875</v>
      </c>
      <c r="I129" s="137"/>
      <c r="J129" s="138">
        <f t="shared" si="0"/>
        <v>0</v>
      </c>
      <c r="K129" s="139"/>
      <c r="L129" s="28"/>
      <c r="M129" s="140" t="s">
        <v>1</v>
      </c>
      <c r="N129" s="141" t="s">
        <v>40</v>
      </c>
      <c r="P129" s="142">
        <f t="shared" si="1"/>
        <v>0</v>
      </c>
      <c r="Q129" s="142">
        <v>1.92542E-3</v>
      </c>
      <c r="R129" s="142">
        <f t="shared" si="2"/>
        <v>3.2491462499999998E-2</v>
      </c>
      <c r="S129" s="142">
        <v>0</v>
      </c>
      <c r="T129" s="143">
        <f t="shared" si="3"/>
        <v>0</v>
      </c>
      <c r="AR129" s="144" t="s">
        <v>124</v>
      </c>
      <c r="AT129" s="144" t="s">
        <v>120</v>
      </c>
      <c r="AU129" s="144" t="s">
        <v>125</v>
      </c>
      <c r="AY129" s="13" t="s">
        <v>117</v>
      </c>
      <c r="BE129" s="145">
        <f t="shared" si="4"/>
        <v>0</v>
      </c>
      <c r="BF129" s="145">
        <f t="shared" si="5"/>
        <v>0</v>
      </c>
      <c r="BG129" s="145">
        <f t="shared" si="6"/>
        <v>0</v>
      </c>
      <c r="BH129" s="145">
        <f t="shared" si="7"/>
        <v>0</v>
      </c>
      <c r="BI129" s="145">
        <f t="shared" si="8"/>
        <v>0</v>
      </c>
      <c r="BJ129" s="13" t="s">
        <v>125</v>
      </c>
      <c r="BK129" s="145">
        <f t="shared" si="9"/>
        <v>0</v>
      </c>
      <c r="BL129" s="13" t="s">
        <v>124</v>
      </c>
      <c r="BM129" s="144" t="s">
        <v>118</v>
      </c>
    </row>
    <row r="130" spans="2:65" s="1" customFormat="1" ht="24.15" customHeight="1" x14ac:dyDescent="0.2">
      <c r="B130" s="131"/>
      <c r="C130" s="132" t="s">
        <v>124</v>
      </c>
      <c r="D130" s="132" t="s">
        <v>120</v>
      </c>
      <c r="E130" s="133" t="s">
        <v>194</v>
      </c>
      <c r="F130" s="134" t="s">
        <v>195</v>
      </c>
      <c r="G130" s="135" t="s">
        <v>196</v>
      </c>
      <c r="H130" s="136">
        <v>0.502</v>
      </c>
      <c r="I130" s="137"/>
      <c r="J130" s="138">
        <f t="shared" si="0"/>
        <v>0</v>
      </c>
      <c r="K130" s="139"/>
      <c r="L130" s="28"/>
      <c r="M130" s="140" t="s">
        <v>1</v>
      </c>
      <c r="N130" s="141" t="s">
        <v>40</v>
      </c>
      <c r="P130" s="142">
        <f t="shared" si="1"/>
        <v>0</v>
      </c>
      <c r="Q130" s="142">
        <v>0</v>
      </c>
      <c r="R130" s="142">
        <f t="shared" si="2"/>
        <v>0</v>
      </c>
      <c r="S130" s="142">
        <v>0</v>
      </c>
      <c r="T130" s="143">
        <f t="shared" si="3"/>
        <v>0</v>
      </c>
      <c r="AR130" s="144" t="s">
        <v>124</v>
      </c>
      <c r="AT130" s="144" t="s">
        <v>120</v>
      </c>
      <c r="AU130" s="144" t="s">
        <v>125</v>
      </c>
      <c r="AY130" s="13" t="s">
        <v>117</v>
      </c>
      <c r="BE130" s="145">
        <f t="shared" si="4"/>
        <v>0</v>
      </c>
      <c r="BF130" s="145">
        <f t="shared" si="5"/>
        <v>0</v>
      </c>
      <c r="BG130" s="145">
        <f t="shared" si="6"/>
        <v>0</v>
      </c>
      <c r="BH130" s="145">
        <f t="shared" si="7"/>
        <v>0</v>
      </c>
      <c r="BI130" s="145">
        <f t="shared" si="8"/>
        <v>0</v>
      </c>
      <c r="BJ130" s="13" t="s">
        <v>125</v>
      </c>
      <c r="BK130" s="145">
        <f t="shared" si="9"/>
        <v>0</v>
      </c>
      <c r="BL130" s="13" t="s">
        <v>124</v>
      </c>
      <c r="BM130" s="144" t="s">
        <v>135</v>
      </c>
    </row>
    <row r="131" spans="2:65" s="1" customFormat="1" ht="33" customHeight="1" x14ac:dyDescent="0.2">
      <c r="B131" s="131"/>
      <c r="C131" s="132" t="s">
        <v>136</v>
      </c>
      <c r="D131" s="132" t="s">
        <v>120</v>
      </c>
      <c r="E131" s="133" t="s">
        <v>198</v>
      </c>
      <c r="F131" s="134" t="s">
        <v>199</v>
      </c>
      <c r="G131" s="135" t="s">
        <v>196</v>
      </c>
      <c r="H131" s="136">
        <v>3.012</v>
      </c>
      <c r="I131" s="137"/>
      <c r="J131" s="138">
        <f t="shared" si="0"/>
        <v>0</v>
      </c>
      <c r="K131" s="139"/>
      <c r="L131" s="28"/>
      <c r="M131" s="140" t="s">
        <v>1</v>
      </c>
      <c r="N131" s="141" t="s">
        <v>40</v>
      </c>
      <c r="P131" s="142">
        <f t="shared" si="1"/>
        <v>0</v>
      </c>
      <c r="Q131" s="142">
        <v>0</v>
      </c>
      <c r="R131" s="142">
        <f t="shared" si="2"/>
        <v>0</v>
      </c>
      <c r="S131" s="142">
        <v>0</v>
      </c>
      <c r="T131" s="143">
        <f t="shared" si="3"/>
        <v>0</v>
      </c>
      <c r="AR131" s="144" t="s">
        <v>124</v>
      </c>
      <c r="AT131" s="144" t="s">
        <v>120</v>
      </c>
      <c r="AU131" s="144" t="s">
        <v>125</v>
      </c>
      <c r="AY131" s="13" t="s">
        <v>117</v>
      </c>
      <c r="BE131" s="145">
        <f t="shared" si="4"/>
        <v>0</v>
      </c>
      <c r="BF131" s="145">
        <f t="shared" si="5"/>
        <v>0</v>
      </c>
      <c r="BG131" s="145">
        <f t="shared" si="6"/>
        <v>0</v>
      </c>
      <c r="BH131" s="145">
        <f t="shared" si="7"/>
        <v>0</v>
      </c>
      <c r="BI131" s="145">
        <f t="shared" si="8"/>
        <v>0</v>
      </c>
      <c r="BJ131" s="13" t="s">
        <v>125</v>
      </c>
      <c r="BK131" s="145">
        <f t="shared" si="9"/>
        <v>0</v>
      </c>
      <c r="BL131" s="13" t="s">
        <v>124</v>
      </c>
      <c r="BM131" s="144" t="s">
        <v>139</v>
      </c>
    </row>
    <row r="132" spans="2:65" s="1" customFormat="1" ht="21.75" customHeight="1" x14ac:dyDescent="0.2">
      <c r="B132" s="131"/>
      <c r="C132" s="132" t="s">
        <v>118</v>
      </c>
      <c r="D132" s="132" t="s">
        <v>120</v>
      </c>
      <c r="E132" s="133" t="s">
        <v>201</v>
      </c>
      <c r="F132" s="134" t="s">
        <v>202</v>
      </c>
      <c r="G132" s="135" t="s">
        <v>196</v>
      </c>
      <c r="H132" s="136">
        <v>0.502</v>
      </c>
      <c r="I132" s="137"/>
      <c r="J132" s="138">
        <f t="shared" si="0"/>
        <v>0</v>
      </c>
      <c r="K132" s="139"/>
      <c r="L132" s="28"/>
      <c r="M132" s="140" t="s">
        <v>1</v>
      </c>
      <c r="N132" s="141" t="s">
        <v>40</v>
      </c>
      <c r="P132" s="142">
        <f t="shared" si="1"/>
        <v>0</v>
      </c>
      <c r="Q132" s="142">
        <v>0</v>
      </c>
      <c r="R132" s="142">
        <f t="shared" si="2"/>
        <v>0</v>
      </c>
      <c r="S132" s="142">
        <v>0</v>
      </c>
      <c r="T132" s="143">
        <f t="shared" si="3"/>
        <v>0</v>
      </c>
      <c r="AR132" s="144" t="s">
        <v>124</v>
      </c>
      <c r="AT132" s="144" t="s">
        <v>120</v>
      </c>
      <c r="AU132" s="144" t="s">
        <v>125</v>
      </c>
      <c r="AY132" s="13" t="s">
        <v>117</v>
      </c>
      <c r="BE132" s="145">
        <f t="shared" si="4"/>
        <v>0</v>
      </c>
      <c r="BF132" s="145">
        <f t="shared" si="5"/>
        <v>0</v>
      </c>
      <c r="BG132" s="145">
        <f t="shared" si="6"/>
        <v>0</v>
      </c>
      <c r="BH132" s="145">
        <f t="shared" si="7"/>
        <v>0</v>
      </c>
      <c r="BI132" s="145">
        <f t="shared" si="8"/>
        <v>0</v>
      </c>
      <c r="BJ132" s="13" t="s">
        <v>125</v>
      </c>
      <c r="BK132" s="145">
        <f t="shared" si="9"/>
        <v>0</v>
      </c>
      <c r="BL132" s="13" t="s">
        <v>124</v>
      </c>
      <c r="BM132" s="144" t="s">
        <v>142</v>
      </c>
    </row>
    <row r="133" spans="2:65" s="1" customFormat="1" ht="37.950000000000003" customHeight="1" x14ac:dyDescent="0.2">
      <c r="B133" s="131"/>
      <c r="C133" s="132" t="s">
        <v>145</v>
      </c>
      <c r="D133" s="132" t="s">
        <v>120</v>
      </c>
      <c r="E133" s="133" t="s">
        <v>204</v>
      </c>
      <c r="F133" s="134" t="s">
        <v>205</v>
      </c>
      <c r="G133" s="135" t="s">
        <v>196</v>
      </c>
      <c r="H133" s="136">
        <v>6.024</v>
      </c>
      <c r="I133" s="137"/>
      <c r="J133" s="138">
        <f t="shared" si="0"/>
        <v>0</v>
      </c>
      <c r="K133" s="139"/>
      <c r="L133" s="28"/>
      <c r="M133" s="140" t="s">
        <v>1</v>
      </c>
      <c r="N133" s="141" t="s">
        <v>40</v>
      </c>
      <c r="P133" s="142">
        <f t="shared" si="1"/>
        <v>0</v>
      </c>
      <c r="Q133" s="142">
        <v>0</v>
      </c>
      <c r="R133" s="142">
        <f t="shared" si="2"/>
        <v>0</v>
      </c>
      <c r="S133" s="142">
        <v>0</v>
      </c>
      <c r="T133" s="143">
        <f t="shared" si="3"/>
        <v>0</v>
      </c>
      <c r="AR133" s="144" t="s">
        <v>124</v>
      </c>
      <c r="AT133" s="144" t="s">
        <v>120</v>
      </c>
      <c r="AU133" s="144" t="s">
        <v>125</v>
      </c>
      <c r="AY133" s="13" t="s">
        <v>117</v>
      </c>
      <c r="BE133" s="145">
        <f t="shared" si="4"/>
        <v>0</v>
      </c>
      <c r="BF133" s="145">
        <f t="shared" si="5"/>
        <v>0</v>
      </c>
      <c r="BG133" s="145">
        <f t="shared" si="6"/>
        <v>0</v>
      </c>
      <c r="BH133" s="145">
        <f t="shared" si="7"/>
        <v>0</v>
      </c>
      <c r="BI133" s="145">
        <f t="shared" si="8"/>
        <v>0</v>
      </c>
      <c r="BJ133" s="13" t="s">
        <v>125</v>
      </c>
      <c r="BK133" s="145">
        <f t="shared" si="9"/>
        <v>0</v>
      </c>
      <c r="BL133" s="13" t="s">
        <v>124</v>
      </c>
      <c r="BM133" s="144" t="s">
        <v>148</v>
      </c>
    </row>
    <row r="134" spans="2:65" s="1" customFormat="1" ht="24.15" customHeight="1" x14ac:dyDescent="0.2">
      <c r="B134" s="131"/>
      <c r="C134" s="132" t="s">
        <v>135</v>
      </c>
      <c r="D134" s="132" t="s">
        <v>120</v>
      </c>
      <c r="E134" s="133" t="s">
        <v>208</v>
      </c>
      <c r="F134" s="134" t="s">
        <v>209</v>
      </c>
      <c r="G134" s="135" t="s">
        <v>196</v>
      </c>
      <c r="H134" s="136">
        <v>0.502</v>
      </c>
      <c r="I134" s="137"/>
      <c r="J134" s="138">
        <f t="shared" si="0"/>
        <v>0</v>
      </c>
      <c r="K134" s="139"/>
      <c r="L134" s="28"/>
      <c r="M134" s="140" t="s">
        <v>1</v>
      </c>
      <c r="N134" s="141" t="s">
        <v>40</v>
      </c>
      <c r="P134" s="142">
        <f t="shared" si="1"/>
        <v>0</v>
      </c>
      <c r="Q134" s="142">
        <v>0</v>
      </c>
      <c r="R134" s="142">
        <f t="shared" si="2"/>
        <v>0</v>
      </c>
      <c r="S134" s="142">
        <v>0</v>
      </c>
      <c r="T134" s="143">
        <f t="shared" si="3"/>
        <v>0</v>
      </c>
      <c r="AR134" s="144" t="s">
        <v>124</v>
      </c>
      <c r="AT134" s="144" t="s">
        <v>120</v>
      </c>
      <c r="AU134" s="144" t="s">
        <v>125</v>
      </c>
      <c r="AY134" s="13" t="s">
        <v>117</v>
      </c>
      <c r="BE134" s="145">
        <f t="shared" si="4"/>
        <v>0</v>
      </c>
      <c r="BF134" s="145">
        <f t="shared" si="5"/>
        <v>0</v>
      </c>
      <c r="BG134" s="145">
        <f t="shared" si="6"/>
        <v>0</v>
      </c>
      <c r="BH134" s="145">
        <f t="shared" si="7"/>
        <v>0</v>
      </c>
      <c r="BI134" s="145">
        <f t="shared" si="8"/>
        <v>0</v>
      </c>
      <c r="BJ134" s="13" t="s">
        <v>125</v>
      </c>
      <c r="BK134" s="145">
        <f t="shared" si="9"/>
        <v>0</v>
      </c>
      <c r="BL134" s="13" t="s">
        <v>124</v>
      </c>
      <c r="BM134" s="144" t="s">
        <v>151</v>
      </c>
    </row>
    <row r="135" spans="2:65" s="1" customFormat="1" ht="24.15" customHeight="1" x14ac:dyDescent="0.2">
      <c r="B135" s="131"/>
      <c r="C135" s="132" t="s">
        <v>143</v>
      </c>
      <c r="D135" s="132" t="s">
        <v>120</v>
      </c>
      <c r="E135" s="133" t="s">
        <v>211</v>
      </c>
      <c r="F135" s="134" t="s">
        <v>212</v>
      </c>
      <c r="G135" s="135" t="s">
        <v>196</v>
      </c>
      <c r="H135" s="136">
        <v>4.5579999999999998</v>
      </c>
      <c r="I135" s="137"/>
      <c r="J135" s="138">
        <f t="shared" si="0"/>
        <v>0</v>
      </c>
      <c r="K135" s="139"/>
      <c r="L135" s="28"/>
      <c r="M135" s="140" t="s">
        <v>1</v>
      </c>
      <c r="N135" s="141" t="s">
        <v>40</v>
      </c>
      <c r="P135" s="142">
        <f t="shared" si="1"/>
        <v>0</v>
      </c>
      <c r="Q135" s="142">
        <v>0</v>
      </c>
      <c r="R135" s="142">
        <f t="shared" si="2"/>
        <v>0</v>
      </c>
      <c r="S135" s="142">
        <v>0</v>
      </c>
      <c r="T135" s="143">
        <f t="shared" si="3"/>
        <v>0</v>
      </c>
      <c r="AR135" s="144" t="s">
        <v>124</v>
      </c>
      <c r="AT135" s="144" t="s">
        <v>120</v>
      </c>
      <c r="AU135" s="144" t="s">
        <v>125</v>
      </c>
      <c r="AY135" s="13" t="s">
        <v>117</v>
      </c>
      <c r="BE135" s="145">
        <f t="shared" si="4"/>
        <v>0</v>
      </c>
      <c r="BF135" s="145">
        <f t="shared" si="5"/>
        <v>0</v>
      </c>
      <c r="BG135" s="145">
        <f t="shared" si="6"/>
        <v>0</v>
      </c>
      <c r="BH135" s="145">
        <f t="shared" si="7"/>
        <v>0</v>
      </c>
      <c r="BI135" s="145">
        <f t="shared" si="8"/>
        <v>0</v>
      </c>
      <c r="BJ135" s="13" t="s">
        <v>125</v>
      </c>
      <c r="BK135" s="145">
        <f t="shared" si="9"/>
        <v>0</v>
      </c>
      <c r="BL135" s="13" t="s">
        <v>124</v>
      </c>
      <c r="BM135" s="144" t="s">
        <v>154</v>
      </c>
    </row>
    <row r="136" spans="2:65" s="1" customFormat="1" ht="24.15" customHeight="1" x14ac:dyDescent="0.2">
      <c r="B136" s="131"/>
      <c r="C136" s="132" t="s">
        <v>139</v>
      </c>
      <c r="D136" s="132" t="s">
        <v>120</v>
      </c>
      <c r="E136" s="133" t="s">
        <v>215</v>
      </c>
      <c r="F136" s="134" t="s">
        <v>216</v>
      </c>
      <c r="G136" s="135" t="s">
        <v>196</v>
      </c>
      <c r="H136" s="136">
        <v>0.502</v>
      </c>
      <c r="I136" s="137"/>
      <c r="J136" s="138">
        <f t="shared" si="0"/>
        <v>0</v>
      </c>
      <c r="K136" s="139"/>
      <c r="L136" s="28"/>
      <c r="M136" s="140" t="s">
        <v>1</v>
      </c>
      <c r="N136" s="141" t="s">
        <v>40</v>
      </c>
      <c r="P136" s="142">
        <f t="shared" si="1"/>
        <v>0</v>
      </c>
      <c r="Q136" s="142">
        <v>0</v>
      </c>
      <c r="R136" s="142">
        <f t="shared" si="2"/>
        <v>0</v>
      </c>
      <c r="S136" s="142">
        <v>0</v>
      </c>
      <c r="T136" s="143">
        <f t="shared" si="3"/>
        <v>0</v>
      </c>
      <c r="AR136" s="144" t="s">
        <v>124</v>
      </c>
      <c r="AT136" s="144" t="s">
        <v>120</v>
      </c>
      <c r="AU136" s="144" t="s">
        <v>125</v>
      </c>
      <c r="AY136" s="13" t="s">
        <v>117</v>
      </c>
      <c r="BE136" s="145">
        <f t="shared" si="4"/>
        <v>0</v>
      </c>
      <c r="BF136" s="145">
        <f t="shared" si="5"/>
        <v>0</v>
      </c>
      <c r="BG136" s="145">
        <f t="shared" si="6"/>
        <v>0</v>
      </c>
      <c r="BH136" s="145">
        <f t="shared" si="7"/>
        <v>0</v>
      </c>
      <c r="BI136" s="145">
        <f t="shared" si="8"/>
        <v>0</v>
      </c>
      <c r="BJ136" s="13" t="s">
        <v>125</v>
      </c>
      <c r="BK136" s="145">
        <f t="shared" si="9"/>
        <v>0</v>
      </c>
      <c r="BL136" s="13" t="s">
        <v>124</v>
      </c>
      <c r="BM136" s="144" t="s">
        <v>157</v>
      </c>
    </row>
    <row r="137" spans="2:65" s="11" customFormat="1" ht="22.95" customHeight="1" x14ac:dyDescent="0.25">
      <c r="B137" s="119"/>
      <c r="D137" s="120" t="s">
        <v>73</v>
      </c>
      <c r="E137" s="129" t="s">
        <v>218</v>
      </c>
      <c r="F137" s="129" t="s">
        <v>219</v>
      </c>
      <c r="I137" s="122"/>
      <c r="J137" s="130">
        <f>BK137</f>
        <v>0</v>
      </c>
      <c r="L137" s="119"/>
      <c r="M137" s="124"/>
      <c r="P137" s="125">
        <f>P138</f>
        <v>0</v>
      </c>
      <c r="R137" s="125">
        <f>R138</f>
        <v>0</v>
      </c>
      <c r="T137" s="126">
        <f>T138</f>
        <v>0</v>
      </c>
      <c r="AR137" s="120" t="s">
        <v>81</v>
      </c>
      <c r="AT137" s="127" t="s">
        <v>73</v>
      </c>
      <c r="AU137" s="127" t="s">
        <v>81</v>
      </c>
      <c r="AY137" s="120" t="s">
        <v>117</v>
      </c>
      <c r="BK137" s="128">
        <f>BK138</f>
        <v>0</v>
      </c>
    </row>
    <row r="138" spans="2:65" s="1" customFormat="1" ht="24.15" customHeight="1" x14ac:dyDescent="0.2">
      <c r="B138" s="131"/>
      <c r="C138" s="132" t="s">
        <v>158</v>
      </c>
      <c r="D138" s="132" t="s">
        <v>120</v>
      </c>
      <c r="E138" s="133" t="s">
        <v>220</v>
      </c>
      <c r="F138" s="134" t="s">
        <v>221</v>
      </c>
      <c r="G138" s="135" t="s">
        <v>196</v>
      </c>
      <c r="H138" s="136">
        <v>0.42199999999999999</v>
      </c>
      <c r="I138" s="137"/>
      <c r="J138" s="138">
        <f>ROUND(I138*H138,2)</f>
        <v>0</v>
      </c>
      <c r="K138" s="139"/>
      <c r="L138" s="28"/>
      <c r="M138" s="140" t="s">
        <v>1</v>
      </c>
      <c r="N138" s="141" t="s">
        <v>40</v>
      </c>
      <c r="P138" s="142">
        <f>O138*H138</f>
        <v>0</v>
      </c>
      <c r="Q138" s="142">
        <v>0</v>
      </c>
      <c r="R138" s="142">
        <f>Q138*H138</f>
        <v>0</v>
      </c>
      <c r="S138" s="142">
        <v>0</v>
      </c>
      <c r="T138" s="143">
        <f>S138*H138</f>
        <v>0</v>
      </c>
      <c r="AR138" s="144" t="s">
        <v>124</v>
      </c>
      <c r="AT138" s="144" t="s">
        <v>120</v>
      </c>
      <c r="AU138" s="144" t="s">
        <v>125</v>
      </c>
      <c r="AY138" s="13" t="s">
        <v>117</v>
      </c>
      <c r="BE138" s="145">
        <f>IF(N138="základná",J138,0)</f>
        <v>0</v>
      </c>
      <c r="BF138" s="145">
        <f>IF(N138="znížená",J138,0)</f>
        <v>0</v>
      </c>
      <c r="BG138" s="145">
        <f>IF(N138="zákl. prenesená",J138,0)</f>
        <v>0</v>
      </c>
      <c r="BH138" s="145">
        <f>IF(N138="zníž. prenesená",J138,0)</f>
        <v>0</v>
      </c>
      <c r="BI138" s="145">
        <f>IF(N138="nulová",J138,0)</f>
        <v>0</v>
      </c>
      <c r="BJ138" s="13" t="s">
        <v>125</v>
      </c>
      <c r="BK138" s="145">
        <f>ROUND(I138*H138,2)</f>
        <v>0</v>
      </c>
      <c r="BL138" s="13" t="s">
        <v>124</v>
      </c>
      <c r="BM138" s="144" t="s">
        <v>161</v>
      </c>
    </row>
    <row r="139" spans="2:65" s="11" customFormat="1" ht="25.95" customHeight="1" x14ac:dyDescent="0.25">
      <c r="B139" s="119"/>
      <c r="D139" s="120" t="s">
        <v>73</v>
      </c>
      <c r="E139" s="121" t="s">
        <v>223</v>
      </c>
      <c r="F139" s="121" t="s">
        <v>224</v>
      </c>
      <c r="I139" s="122"/>
      <c r="J139" s="123">
        <f>BK139</f>
        <v>0</v>
      </c>
      <c r="L139" s="119"/>
      <c r="M139" s="124"/>
      <c r="P139" s="125">
        <f>P140+P168</f>
        <v>0</v>
      </c>
      <c r="R139" s="125">
        <f>R140+R168</f>
        <v>3.6283788000000001E-3</v>
      </c>
      <c r="T139" s="126">
        <f>T140+T168</f>
        <v>0</v>
      </c>
      <c r="AR139" s="120" t="s">
        <v>125</v>
      </c>
      <c r="AT139" s="127" t="s">
        <v>73</v>
      </c>
      <c r="AU139" s="127" t="s">
        <v>74</v>
      </c>
      <c r="AY139" s="120" t="s">
        <v>117</v>
      </c>
      <c r="BK139" s="128">
        <f>BK140+BK168</f>
        <v>0</v>
      </c>
    </row>
    <row r="140" spans="2:65" s="11" customFormat="1" ht="22.95" customHeight="1" x14ac:dyDescent="0.25">
      <c r="B140" s="119"/>
      <c r="D140" s="120" t="s">
        <v>73</v>
      </c>
      <c r="E140" s="129" t="s">
        <v>450</v>
      </c>
      <c r="F140" s="129" t="s">
        <v>451</v>
      </c>
      <c r="I140" s="122"/>
      <c r="J140" s="130">
        <f>BK140</f>
        <v>0</v>
      </c>
      <c r="L140" s="119"/>
      <c r="M140" s="124"/>
      <c r="P140" s="125">
        <f>SUM(P141:P167)</f>
        <v>0</v>
      </c>
      <c r="R140" s="125">
        <f>SUM(R141:R167)</f>
        <v>0</v>
      </c>
      <c r="T140" s="126">
        <f>SUM(T141:T167)</f>
        <v>0</v>
      </c>
      <c r="AR140" s="120" t="s">
        <v>125</v>
      </c>
      <c r="AT140" s="127" t="s">
        <v>73</v>
      </c>
      <c r="AU140" s="127" t="s">
        <v>81</v>
      </c>
      <c r="AY140" s="120" t="s">
        <v>117</v>
      </c>
      <c r="BK140" s="128">
        <f>SUM(BK141:BK167)</f>
        <v>0</v>
      </c>
    </row>
    <row r="141" spans="2:65" s="1" customFormat="1" ht="24.15" customHeight="1" x14ac:dyDescent="0.2">
      <c r="B141" s="131"/>
      <c r="C141" s="132" t="s">
        <v>142</v>
      </c>
      <c r="D141" s="132" t="s">
        <v>120</v>
      </c>
      <c r="E141" s="133" t="s">
        <v>452</v>
      </c>
      <c r="F141" s="134" t="s">
        <v>453</v>
      </c>
      <c r="G141" s="135" t="s">
        <v>128</v>
      </c>
      <c r="H141" s="136">
        <v>2</v>
      </c>
      <c r="I141" s="137"/>
      <c r="J141" s="138">
        <f t="shared" ref="J141:J167" si="10">ROUND(I141*H141,2)</f>
        <v>0</v>
      </c>
      <c r="K141" s="139"/>
      <c r="L141" s="28"/>
      <c r="M141" s="140" t="s">
        <v>1</v>
      </c>
      <c r="N141" s="141" t="s">
        <v>40</v>
      </c>
      <c r="P141" s="142">
        <f t="shared" ref="P141:P167" si="11">O141*H141</f>
        <v>0</v>
      </c>
      <c r="Q141" s="142">
        <v>0</v>
      </c>
      <c r="R141" s="142">
        <f t="shared" ref="R141:R167" si="12">Q141*H141</f>
        <v>0</v>
      </c>
      <c r="S141" s="142">
        <v>0</v>
      </c>
      <c r="T141" s="143">
        <f t="shared" ref="T141:T167" si="13">S141*H141</f>
        <v>0</v>
      </c>
      <c r="AR141" s="144" t="s">
        <v>151</v>
      </c>
      <c r="AT141" s="144" t="s">
        <v>120</v>
      </c>
      <c r="AU141" s="144" t="s">
        <v>125</v>
      </c>
      <c r="AY141" s="13" t="s">
        <v>117</v>
      </c>
      <c r="BE141" s="145">
        <f t="shared" ref="BE141:BE167" si="14">IF(N141="základná",J141,0)</f>
        <v>0</v>
      </c>
      <c r="BF141" s="145">
        <f t="shared" ref="BF141:BF167" si="15">IF(N141="znížená",J141,0)</f>
        <v>0</v>
      </c>
      <c r="BG141" s="145">
        <f t="shared" ref="BG141:BG167" si="16">IF(N141="zákl. prenesená",J141,0)</f>
        <v>0</v>
      </c>
      <c r="BH141" s="145">
        <f t="shared" ref="BH141:BH167" si="17">IF(N141="zníž. prenesená",J141,0)</f>
        <v>0</v>
      </c>
      <c r="BI141" s="145">
        <f t="shared" ref="BI141:BI167" si="18">IF(N141="nulová",J141,0)</f>
        <v>0</v>
      </c>
      <c r="BJ141" s="13" t="s">
        <v>125</v>
      </c>
      <c r="BK141" s="145">
        <f t="shared" ref="BK141:BK167" si="19">ROUND(I141*H141,2)</f>
        <v>0</v>
      </c>
      <c r="BL141" s="13" t="s">
        <v>151</v>
      </c>
      <c r="BM141" s="144" t="s">
        <v>164</v>
      </c>
    </row>
    <row r="142" spans="2:65" s="1" customFormat="1" ht="37.950000000000003" customHeight="1" x14ac:dyDescent="0.2">
      <c r="B142" s="131"/>
      <c r="C142" s="132" t="s">
        <v>165</v>
      </c>
      <c r="D142" s="132" t="s">
        <v>120</v>
      </c>
      <c r="E142" s="133" t="s">
        <v>454</v>
      </c>
      <c r="F142" s="134" t="s">
        <v>455</v>
      </c>
      <c r="G142" s="135" t="s">
        <v>128</v>
      </c>
      <c r="H142" s="136">
        <v>1</v>
      </c>
      <c r="I142" s="137"/>
      <c r="J142" s="138">
        <f t="shared" si="10"/>
        <v>0</v>
      </c>
      <c r="K142" s="139"/>
      <c r="L142" s="28"/>
      <c r="M142" s="140" t="s">
        <v>1</v>
      </c>
      <c r="N142" s="141" t="s">
        <v>40</v>
      </c>
      <c r="P142" s="142">
        <f t="shared" si="11"/>
        <v>0</v>
      </c>
      <c r="Q142" s="142">
        <v>0</v>
      </c>
      <c r="R142" s="142">
        <f t="shared" si="12"/>
        <v>0</v>
      </c>
      <c r="S142" s="142">
        <v>0</v>
      </c>
      <c r="T142" s="143">
        <f t="shared" si="13"/>
        <v>0</v>
      </c>
      <c r="AR142" s="144" t="s">
        <v>151</v>
      </c>
      <c r="AT142" s="144" t="s">
        <v>120</v>
      </c>
      <c r="AU142" s="144" t="s">
        <v>125</v>
      </c>
      <c r="AY142" s="13" t="s">
        <v>117</v>
      </c>
      <c r="BE142" s="145">
        <f t="shared" si="14"/>
        <v>0</v>
      </c>
      <c r="BF142" s="145">
        <f t="shared" si="15"/>
        <v>0</v>
      </c>
      <c r="BG142" s="145">
        <f t="shared" si="16"/>
        <v>0</v>
      </c>
      <c r="BH142" s="145">
        <f t="shared" si="17"/>
        <v>0</v>
      </c>
      <c r="BI142" s="145">
        <f t="shared" si="18"/>
        <v>0</v>
      </c>
      <c r="BJ142" s="13" t="s">
        <v>125</v>
      </c>
      <c r="BK142" s="145">
        <f t="shared" si="19"/>
        <v>0</v>
      </c>
      <c r="BL142" s="13" t="s">
        <v>151</v>
      </c>
      <c r="BM142" s="144" t="s">
        <v>168</v>
      </c>
    </row>
    <row r="143" spans="2:65" s="1" customFormat="1" ht="37.950000000000003" customHeight="1" x14ac:dyDescent="0.2">
      <c r="B143" s="131"/>
      <c r="C143" s="132" t="s">
        <v>148</v>
      </c>
      <c r="D143" s="132" t="s">
        <v>120</v>
      </c>
      <c r="E143" s="133" t="s">
        <v>456</v>
      </c>
      <c r="F143" s="134" t="s">
        <v>457</v>
      </c>
      <c r="G143" s="135" t="s">
        <v>128</v>
      </c>
      <c r="H143" s="136">
        <v>1</v>
      </c>
      <c r="I143" s="137"/>
      <c r="J143" s="138">
        <f t="shared" si="10"/>
        <v>0</v>
      </c>
      <c r="K143" s="139"/>
      <c r="L143" s="28"/>
      <c r="M143" s="140" t="s">
        <v>1</v>
      </c>
      <c r="N143" s="141" t="s">
        <v>40</v>
      </c>
      <c r="P143" s="142">
        <f t="shared" si="11"/>
        <v>0</v>
      </c>
      <c r="Q143" s="142">
        <v>0</v>
      </c>
      <c r="R143" s="142">
        <f t="shared" si="12"/>
        <v>0</v>
      </c>
      <c r="S143" s="142">
        <v>0</v>
      </c>
      <c r="T143" s="143">
        <f t="shared" si="13"/>
        <v>0</v>
      </c>
      <c r="AR143" s="144" t="s">
        <v>151</v>
      </c>
      <c r="AT143" s="144" t="s">
        <v>120</v>
      </c>
      <c r="AU143" s="144" t="s">
        <v>125</v>
      </c>
      <c r="AY143" s="13" t="s">
        <v>117</v>
      </c>
      <c r="BE143" s="145">
        <f t="shared" si="14"/>
        <v>0</v>
      </c>
      <c r="BF143" s="145">
        <f t="shared" si="15"/>
        <v>0</v>
      </c>
      <c r="BG143" s="145">
        <f t="shared" si="16"/>
        <v>0</v>
      </c>
      <c r="BH143" s="145">
        <f t="shared" si="17"/>
        <v>0</v>
      </c>
      <c r="BI143" s="145">
        <f t="shared" si="18"/>
        <v>0</v>
      </c>
      <c r="BJ143" s="13" t="s">
        <v>125</v>
      </c>
      <c r="BK143" s="145">
        <f t="shared" si="19"/>
        <v>0</v>
      </c>
      <c r="BL143" s="13" t="s">
        <v>151</v>
      </c>
      <c r="BM143" s="144" t="s">
        <v>171</v>
      </c>
    </row>
    <row r="144" spans="2:65" s="1" customFormat="1" ht="16.5" customHeight="1" x14ac:dyDescent="0.2">
      <c r="B144" s="131"/>
      <c r="C144" s="132" t="s">
        <v>172</v>
      </c>
      <c r="D144" s="132" t="s">
        <v>120</v>
      </c>
      <c r="E144" s="133" t="s">
        <v>458</v>
      </c>
      <c r="F144" s="134" t="s">
        <v>459</v>
      </c>
      <c r="G144" s="135" t="s">
        <v>123</v>
      </c>
      <c r="H144" s="136">
        <v>27.68</v>
      </c>
      <c r="I144" s="137"/>
      <c r="J144" s="138">
        <f t="shared" si="10"/>
        <v>0</v>
      </c>
      <c r="K144" s="139"/>
      <c r="L144" s="28"/>
      <c r="M144" s="140" t="s">
        <v>1</v>
      </c>
      <c r="N144" s="141" t="s">
        <v>40</v>
      </c>
      <c r="P144" s="142">
        <f t="shared" si="11"/>
        <v>0</v>
      </c>
      <c r="Q144" s="142">
        <v>0</v>
      </c>
      <c r="R144" s="142">
        <f t="shared" si="12"/>
        <v>0</v>
      </c>
      <c r="S144" s="142">
        <v>0</v>
      </c>
      <c r="T144" s="143">
        <f t="shared" si="13"/>
        <v>0</v>
      </c>
      <c r="AR144" s="144" t="s">
        <v>151</v>
      </c>
      <c r="AT144" s="144" t="s">
        <v>120</v>
      </c>
      <c r="AU144" s="144" t="s">
        <v>125</v>
      </c>
      <c r="AY144" s="13" t="s">
        <v>117</v>
      </c>
      <c r="BE144" s="145">
        <f t="shared" si="14"/>
        <v>0</v>
      </c>
      <c r="BF144" s="145">
        <f t="shared" si="15"/>
        <v>0</v>
      </c>
      <c r="BG144" s="145">
        <f t="shared" si="16"/>
        <v>0</v>
      </c>
      <c r="BH144" s="145">
        <f t="shared" si="17"/>
        <v>0</v>
      </c>
      <c r="BI144" s="145">
        <f t="shared" si="18"/>
        <v>0</v>
      </c>
      <c r="BJ144" s="13" t="s">
        <v>125</v>
      </c>
      <c r="BK144" s="145">
        <f t="shared" si="19"/>
        <v>0</v>
      </c>
      <c r="BL144" s="13" t="s">
        <v>151</v>
      </c>
      <c r="BM144" s="144" t="s">
        <v>175</v>
      </c>
    </row>
    <row r="145" spans="2:65" s="1" customFormat="1" ht="37.950000000000003" customHeight="1" x14ac:dyDescent="0.2">
      <c r="B145" s="131"/>
      <c r="C145" s="132" t="s">
        <v>151</v>
      </c>
      <c r="D145" s="132" t="s">
        <v>120</v>
      </c>
      <c r="E145" s="133" t="s">
        <v>460</v>
      </c>
      <c r="F145" s="134" t="s">
        <v>461</v>
      </c>
      <c r="G145" s="135" t="s">
        <v>128</v>
      </c>
      <c r="H145" s="136">
        <v>3</v>
      </c>
      <c r="I145" s="137"/>
      <c r="J145" s="138">
        <f t="shared" si="10"/>
        <v>0</v>
      </c>
      <c r="K145" s="139"/>
      <c r="L145" s="28"/>
      <c r="M145" s="140" t="s">
        <v>1</v>
      </c>
      <c r="N145" s="141" t="s">
        <v>40</v>
      </c>
      <c r="P145" s="142">
        <f t="shared" si="11"/>
        <v>0</v>
      </c>
      <c r="Q145" s="142">
        <v>0</v>
      </c>
      <c r="R145" s="142">
        <f t="shared" si="12"/>
        <v>0</v>
      </c>
      <c r="S145" s="142">
        <v>0</v>
      </c>
      <c r="T145" s="143">
        <f t="shared" si="13"/>
        <v>0</v>
      </c>
      <c r="AR145" s="144" t="s">
        <v>151</v>
      </c>
      <c r="AT145" s="144" t="s">
        <v>120</v>
      </c>
      <c r="AU145" s="144" t="s">
        <v>125</v>
      </c>
      <c r="AY145" s="13" t="s">
        <v>117</v>
      </c>
      <c r="BE145" s="145">
        <f t="shared" si="14"/>
        <v>0</v>
      </c>
      <c r="BF145" s="145">
        <f t="shared" si="15"/>
        <v>0</v>
      </c>
      <c r="BG145" s="145">
        <f t="shared" si="16"/>
        <v>0</v>
      </c>
      <c r="BH145" s="145">
        <f t="shared" si="17"/>
        <v>0</v>
      </c>
      <c r="BI145" s="145">
        <f t="shared" si="18"/>
        <v>0</v>
      </c>
      <c r="BJ145" s="13" t="s">
        <v>125</v>
      </c>
      <c r="BK145" s="145">
        <f t="shared" si="19"/>
        <v>0</v>
      </c>
      <c r="BL145" s="13" t="s">
        <v>151</v>
      </c>
      <c r="BM145" s="144" t="s">
        <v>178</v>
      </c>
    </row>
    <row r="146" spans="2:65" s="1" customFormat="1" ht="37.950000000000003" customHeight="1" x14ac:dyDescent="0.2">
      <c r="B146" s="131"/>
      <c r="C146" s="132" t="s">
        <v>179</v>
      </c>
      <c r="D146" s="132" t="s">
        <v>120</v>
      </c>
      <c r="E146" s="133" t="s">
        <v>462</v>
      </c>
      <c r="F146" s="134" t="s">
        <v>463</v>
      </c>
      <c r="G146" s="135" t="s">
        <v>128</v>
      </c>
      <c r="H146" s="136">
        <v>1</v>
      </c>
      <c r="I146" s="137"/>
      <c r="J146" s="138">
        <f t="shared" si="10"/>
        <v>0</v>
      </c>
      <c r="K146" s="139"/>
      <c r="L146" s="28"/>
      <c r="M146" s="140" t="s">
        <v>1</v>
      </c>
      <c r="N146" s="141" t="s">
        <v>40</v>
      </c>
      <c r="P146" s="142">
        <f t="shared" si="11"/>
        <v>0</v>
      </c>
      <c r="Q146" s="142">
        <v>0</v>
      </c>
      <c r="R146" s="142">
        <f t="shared" si="12"/>
        <v>0</v>
      </c>
      <c r="S146" s="142">
        <v>0</v>
      </c>
      <c r="T146" s="143">
        <f t="shared" si="13"/>
        <v>0</v>
      </c>
      <c r="AR146" s="144" t="s">
        <v>151</v>
      </c>
      <c r="AT146" s="144" t="s">
        <v>120</v>
      </c>
      <c r="AU146" s="144" t="s">
        <v>125</v>
      </c>
      <c r="AY146" s="13" t="s">
        <v>117</v>
      </c>
      <c r="BE146" s="145">
        <f t="shared" si="14"/>
        <v>0</v>
      </c>
      <c r="BF146" s="145">
        <f t="shared" si="15"/>
        <v>0</v>
      </c>
      <c r="BG146" s="145">
        <f t="shared" si="16"/>
        <v>0</v>
      </c>
      <c r="BH146" s="145">
        <f t="shared" si="17"/>
        <v>0</v>
      </c>
      <c r="BI146" s="145">
        <f t="shared" si="18"/>
        <v>0</v>
      </c>
      <c r="BJ146" s="13" t="s">
        <v>125</v>
      </c>
      <c r="BK146" s="145">
        <f t="shared" si="19"/>
        <v>0</v>
      </c>
      <c r="BL146" s="13" t="s">
        <v>151</v>
      </c>
      <c r="BM146" s="144" t="s">
        <v>182</v>
      </c>
    </row>
    <row r="147" spans="2:65" s="1" customFormat="1" ht="37.950000000000003" customHeight="1" x14ac:dyDescent="0.2">
      <c r="B147" s="131"/>
      <c r="C147" s="132" t="s">
        <v>154</v>
      </c>
      <c r="D147" s="132" t="s">
        <v>120</v>
      </c>
      <c r="E147" s="133" t="s">
        <v>464</v>
      </c>
      <c r="F147" s="134" t="s">
        <v>465</v>
      </c>
      <c r="G147" s="135" t="s">
        <v>128</v>
      </c>
      <c r="H147" s="136">
        <v>30</v>
      </c>
      <c r="I147" s="137"/>
      <c r="J147" s="138">
        <f t="shared" si="10"/>
        <v>0</v>
      </c>
      <c r="K147" s="139"/>
      <c r="L147" s="28"/>
      <c r="M147" s="140" t="s">
        <v>1</v>
      </c>
      <c r="N147" s="141" t="s">
        <v>40</v>
      </c>
      <c r="P147" s="142">
        <f t="shared" si="11"/>
        <v>0</v>
      </c>
      <c r="Q147" s="142">
        <v>0</v>
      </c>
      <c r="R147" s="142">
        <f t="shared" si="12"/>
        <v>0</v>
      </c>
      <c r="S147" s="142">
        <v>0</v>
      </c>
      <c r="T147" s="143">
        <f t="shared" si="13"/>
        <v>0</v>
      </c>
      <c r="AR147" s="144" t="s">
        <v>151</v>
      </c>
      <c r="AT147" s="144" t="s">
        <v>120</v>
      </c>
      <c r="AU147" s="144" t="s">
        <v>125</v>
      </c>
      <c r="AY147" s="13" t="s">
        <v>117</v>
      </c>
      <c r="BE147" s="145">
        <f t="shared" si="14"/>
        <v>0</v>
      </c>
      <c r="BF147" s="145">
        <f t="shared" si="15"/>
        <v>0</v>
      </c>
      <c r="BG147" s="145">
        <f t="shared" si="16"/>
        <v>0</v>
      </c>
      <c r="BH147" s="145">
        <f t="shared" si="17"/>
        <v>0</v>
      </c>
      <c r="BI147" s="145">
        <f t="shared" si="18"/>
        <v>0</v>
      </c>
      <c r="BJ147" s="13" t="s">
        <v>125</v>
      </c>
      <c r="BK147" s="145">
        <f t="shared" si="19"/>
        <v>0</v>
      </c>
      <c r="BL147" s="13" t="s">
        <v>151</v>
      </c>
      <c r="BM147" s="144" t="s">
        <v>185</v>
      </c>
    </row>
    <row r="148" spans="2:65" s="1" customFormat="1" ht="44.25" customHeight="1" x14ac:dyDescent="0.2">
      <c r="B148" s="131"/>
      <c r="C148" s="132" t="s">
        <v>186</v>
      </c>
      <c r="D148" s="132" t="s">
        <v>120</v>
      </c>
      <c r="E148" s="133" t="s">
        <v>466</v>
      </c>
      <c r="F148" s="134" t="s">
        <v>467</v>
      </c>
      <c r="G148" s="135" t="s">
        <v>128</v>
      </c>
      <c r="H148" s="136">
        <v>4</v>
      </c>
      <c r="I148" s="137"/>
      <c r="J148" s="138">
        <f t="shared" si="10"/>
        <v>0</v>
      </c>
      <c r="K148" s="139"/>
      <c r="L148" s="28"/>
      <c r="M148" s="140" t="s">
        <v>1</v>
      </c>
      <c r="N148" s="141" t="s">
        <v>40</v>
      </c>
      <c r="P148" s="142">
        <f t="shared" si="11"/>
        <v>0</v>
      </c>
      <c r="Q148" s="142">
        <v>0</v>
      </c>
      <c r="R148" s="142">
        <f t="shared" si="12"/>
        <v>0</v>
      </c>
      <c r="S148" s="142">
        <v>0</v>
      </c>
      <c r="T148" s="143">
        <f t="shared" si="13"/>
        <v>0</v>
      </c>
      <c r="AR148" s="144" t="s">
        <v>151</v>
      </c>
      <c r="AT148" s="144" t="s">
        <v>120</v>
      </c>
      <c r="AU148" s="144" t="s">
        <v>125</v>
      </c>
      <c r="AY148" s="13" t="s">
        <v>117</v>
      </c>
      <c r="BE148" s="145">
        <f t="shared" si="14"/>
        <v>0</v>
      </c>
      <c r="BF148" s="145">
        <f t="shared" si="15"/>
        <v>0</v>
      </c>
      <c r="BG148" s="145">
        <f t="shared" si="16"/>
        <v>0</v>
      </c>
      <c r="BH148" s="145">
        <f t="shared" si="17"/>
        <v>0</v>
      </c>
      <c r="BI148" s="145">
        <f t="shared" si="18"/>
        <v>0</v>
      </c>
      <c r="BJ148" s="13" t="s">
        <v>125</v>
      </c>
      <c r="BK148" s="145">
        <f t="shared" si="19"/>
        <v>0</v>
      </c>
      <c r="BL148" s="13" t="s">
        <v>151</v>
      </c>
      <c r="BM148" s="144" t="s">
        <v>189</v>
      </c>
    </row>
    <row r="149" spans="2:65" s="1" customFormat="1" ht="44.25" customHeight="1" x14ac:dyDescent="0.2">
      <c r="B149" s="131"/>
      <c r="C149" s="132" t="s">
        <v>157</v>
      </c>
      <c r="D149" s="132" t="s">
        <v>120</v>
      </c>
      <c r="E149" s="133" t="s">
        <v>468</v>
      </c>
      <c r="F149" s="134" t="s">
        <v>469</v>
      </c>
      <c r="G149" s="135" t="s">
        <v>128</v>
      </c>
      <c r="H149" s="136">
        <v>14</v>
      </c>
      <c r="I149" s="137"/>
      <c r="J149" s="138">
        <f t="shared" si="10"/>
        <v>0</v>
      </c>
      <c r="K149" s="139"/>
      <c r="L149" s="28"/>
      <c r="M149" s="140" t="s">
        <v>1</v>
      </c>
      <c r="N149" s="141" t="s">
        <v>40</v>
      </c>
      <c r="P149" s="142">
        <f t="shared" si="11"/>
        <v>0</v>
      </c>
      <c r="Q149" s="142">
        <v>0</v>
      </c>
      <c r="R149" s="142">
        <f t="shared" si="12"/>
        <v>0</v>
      </c>
      <c r="S149" s="142">
        <v>0</v>
      </c>
      <c r="T149" s="143">
        <f t="shared" si="13"/>
        <v>0</v>
      </c>
      <c r="AR149" s="144" t="s">
        <v>151</v>
      </c>
      <c r="AT149" s="144" t="s">
        <v>120</v>
      </c>
      <c r="AU149" s="144" t="s">
        <v>125</v>
      </c>
      <c r="AY149" s="13" t="s">
        <v>117</v>
      </c>
      <c r="BE149" s="145">
        <f t="shared" si="14"/>
        <v>0</v>
      </c>
      <c r="BF149" s="145">
        <f t="shared" si="15"/>
        <v>0</v>
      </c>
      <c r="BG149" s="145">
        <f t="shared" si="16"/>
        <v>0</v>
      </c>
      <c r="BH149" s="145">
        <f t="shared" si="17"/>
        <v>0</v>
      </c>
      <c r="BI149" s="145">
        <f t="shared" si="18"/>
        <v>0</v>
      </c>
      <c r="BJ149" s="13" t="s">
        <v>125</v>
      </c>
      <c r="BK149" s="145">
        <f t="shared" si="19"/>
        <v>0</v>
      </c>
      <c r="BL149" s="13" t="s">
        <v>151</v>
      </c>
      <c r="BM149" s="144" t="s">
        <v>192</v>
      </c>
    </row>
    <row r="150" spans="2:65" s="1" customFormat="1" ht="49.2" customHeight="1" x14ac:dyDescent="0.2">
      <c r="B150" s="131"/>
      <c r="C150" s="132" t="s">
        <v>193</v>
      </c>
      <c r="D150" s="132" t="s">
        <v>120</v>
      </c>
      <c r="E150" s="133" t="s">
        <v>470</v>
      </c>
      <c r="F150" s="134" t="s">
        <v>471</v>
      </c>
      <c r="G150" s="135" t="s">
        <v>128</v>
      </c>
      <c r="H150" s="136">
        <v>1</v>
      </c>
      <c r="I150" s="137"/>
      <c r="J150" s="138">
        <f t="shared" si="10"/>
        <v>0</v>
      </c>
      <c r="K150" s="139"/>
      <c r="L150" s="28"/>
      <c r="M150" s="140" t="s">
        <v>1</v>
      </c>
      <c r="N150" s="141" t="s">
        <v>40</v>
      </c>
      <c r="P150" s="142">
        <f t="shared" si="11"/>
        <v>0</v>
      </c>
      <c r="Q150" s="142">
        <v>0</v>
      </c>
      <c r="R150" s="142">
        <f t="shared" si="12"/>
        <v>0</v>
      </c>
      <c r="S150" s="142">
        <v>0</v>
      </c>
      <c r="T150" s="143">
        <f t="shared" si="13"/>
        <v>0</v>
      </c>
      <c r="AR150" s="144" t="s">
        <v>151</v>
      </c>
      <c r="AT150" s="144" t="s">
        <v>120</v>
      </c>
      <c r="AU150" s="144" t="s">
        <v>125</v>
      </c>
      <c r="AY150" s="13" t="s">
        <v>117</v>
      </c>
      <c r="BE150" s="145">
        <f t="shared" si="14"/>
        <v>0</v>
      </c>
      <c r="BF150" s="145">
        <f t="shared" si="15"/>
        <v>0</v>
      </c>
      <c r="BG150" s="145">
        <f t="shared" si="16"/>
        <v>0</v>
      </c>
      <c r="BH150" s="145">
        <f t="shared" si="17"/>
        <v>0</v>
      </c>
      <c r="BI150" s="145">
        <f t="shared" si="18"/>
        <v>0</v>
      </c>
      <c r="BJ150" s="13" t="s">
        <v>125</v>
      </c>
      <c r="BK150" s="145">
        <f t="shared" si="19"/>
        <v>0</v>
      </c>
      <c r="BL150" s="13" t="s">
        <v>151</v>
      </c>
      <c r="BM150" s="144" t="s">
        <v>197</v>
      </c>
    </row>
    <row r="151" spans="2:65" s="1" customFormat="1" ht="49.2" customHeight="1" x14ac:dyDescent="0.2">
      <c r="B151" s="131"/>
      <c r="C151" s="132" t="s">
        <v>161</v>
      </c>
      <c r="D151" s="132" t="s">
        <v>120</v>
      </c>
      <c r="E151" s="133" t="s">
        <v>472</v>
      </c>
      <c r="F151" s="134" t="s">
        <v>473</v>
      </c>
      <c r="G151" s="135" t="s">
        <v>128</v>
      </c>
      <c r="H151" s="136">
        <v>6</v>
      </c>
      <c r="I151" s="137"/>
      <c r="J151" s="138">
        <f t="shared" si="10"/>
        <v>0</v>
      </c>
      <c r="K151" s="139"/>
      <c r="L151" s="28"/>
      <c r="M151" s="140" t="s">
        <v>1</v>
      </c>
      <c r="N151" s="141" t="s">
        <v>40</v>
      </c>
      <c r="P151" s="142">
        <f t="shared" si="11"/>
        <v>0</v>
      </c>
      <c r="Q151" s="142">
        <v>0</v>
      </c>
      <c r="R151" s="142">
        <f t="shared" si="12"/>
        <v>0</v>
      </c>
      <c r="S151" s="142">
        <v>0</v>
      </c>
      <c r="T151" s="143">
        <f t="shared" si="13"/>
        <v>0</v>
      </c>
      <c r="AR151" s="144" t="s">
        <v>151</v>
      </c>
      <c r="AT151" s="144" t="s">
        <v>120</v>
      </c>
      <c r="AU151" s="144" t="s">
        <v>125</v>
      </c>
      <c r="AY151" s="13" t="s">
        <v>117</v>
      </c>
      <c r="BE151" s="145">
        <f t="shared" si="14"/>
        <v>0</v>
      </c>
      <c r="BF151" s="145">
        <f t="shared" si="15"/>
        <v>0</v>
      </c>
      <c r="BG151" s="145">
        <f t="shared" si="16"/>
        <v>0</v>
      </c>
      <c r="BH151" s="145">
        <f t="shared" si="17"/>
        <v>0</v>
      </c>
      <c r="BI151" s="145">
        <f t="shared" si="18"/>
        <v>0</v>
      </c>
      <c r="BJ151" s="13" t="s">
        <v>125</v>
      </c>
      <c r="BK151" s="145">
        <f t="shared" si="19"/>
        <v>0</v>
      </c>
      <c r="BL151" s="13" t="s">
        <v>151</v>
      </c>
      <c r="BM151" s="144" t="s">
        <v>200</v>
      </c>
    </row>
    <row r="152" spans="2:65" s="1" customFormat="1" ht="49.2" customHeight="1" x14ac:dyDescent="0.2">
      <c r="B152" s="131"/>
      <c r="C152" s="132" t="s">
        <v>7</v>
      </c>
      <c r="D152" s="132" t="s">
        <v>120</v>
      </c>
      <c r="E152" s="133" t="s">
        <v>474</v>
      </c>
      <c r="F152" s="134" t="s">
        <v>475</v>
      </c>
      <c r="G152" s="135" t="s">
        <v>128</v>
      </c>
      <c r="H152" s="136">
        <v>15</v>
      </c>
      <c r="I152" s="137"/>
      <c r="J152" s="138">
        <f t="shared" si="10"/>
        <v>0</v>
      </c>
      <c r="K152" s="139"/>
      <c r="L152" s="28"/>
      <c r="M152" s="140" t="s">
        <v>1</v>
      </c>
      <c r="N152" s="141" t="s">
        <v>40</v>
      </c>
      <c r="P152" s="142">
        <f t="shared" si="11"/>
        <v>0</v>
      </c>
      <c r="Q152" s="142">
        <v>0</v>
      </c>
      <c r="R152" s="142">
        <f t="shared" si="12"/>
        <v>0</v>
      </c>
      <c r="S152" s="142">
        <v>0</v>
      </c>
      <c r="T152" s="143">
        <f t="shared" si="13"/>
        <v>0</v>
      </c>
      <c r="AR152" s="144" t="s">
        <v>151</v>
      </c>
      <c r="AT152" s="144" t="s">
        <v>120</v>
      </c>
      <c r="AU152" s="144" t="s">
        <v>125</v>
      </c>
      <c r="AY152" s="13" t="s">
        <v>117</v>
      </c>
      <c r="BE152" s="145">
        <f t="shared" si="14"/>
        <v>0</v>
      </c>
      <c r="BF152" s="145">
        <f t="shared" si="15"/>
        <v>0</v>
      </c>
      <c r="BG152" s="145">
        <f t="shared" si="16"/>
        <v>0</v>
      </c>
      <c r="BH152" s="145">
        <f t="shared" si="17"/>
        <v>0</v>
      </c>
      <c r="BI152" s="145">
        <f t="shared" si="18"/>
        <v>0</v>
      </c>
      <c r="BJ152" s="13" t="s">
        <v>125</v>
      </c>
      <c r="BK152" s="145">
        <f t="shared" si="19"/>
        <v>0</v>
      </c>
      <c r="BL152" s="13" t="s">
        <v>151</v>
      </c>
      <c r="BM152" s="144" t="s">
        <v>203</v>
      </c>
    </row>
    <row r="153" spans="2:65" s="1" customFormat="1" ht="49.2" customHeight="1" x14ac:dyDescent="0.2">
      <c r="B153" s="131"/>
      <c r="C153" s="132" t="s">
        <v>164</v>
      </c>
      <c r="D153" s="132" t="s">
        <v>120</v>
      </c>
      <c r="E153" s="133" t="s">
        <v>476</v>
      </c>
      <c r="F153" s="134" t="s">
        <v>477</v>
      </c>
      <c r="G153" s="135" t="s">
        <v>128</v>
      </c>
      <c r="H153" s="136">
        <v>3</v>
      </c>
      <c r="I153" s="137"/>
      <c r="J153" s="138">
        <f t="shared" si="10"/>
        <v>0</v>
      </c>
      <c r="K153" s="139"/>
      <c r="L153" s="28"/>
      <c r="M153" s="140" t="s">
        <v>1</v>
      </c>
      <c r="N153" s="141" t="s">
        <v>40</v>
      </c>
      <c r="P153" s="142">
        <f t="shared" si="11"/>
        <v>0</v>
      </c>
      <c r="Q153" s="142">
        <v>0</v>
      </c>
      <c r="R153" s="142">
        <f t="shared" si="12"/>
        <v>0</v>
      </c>
      <c r="S153" s="142">
        <v>0</v>
      </c>
      <c r="T153" s="143">
        <f t="shared" si="13"/>
        <v>0</v>
      </c>
      <c r="AR153" s="144" t="s">
        <v>151</v>
      </c>
      <c r="AT153" s="144" t="s">
        <v>120</v>
      </c>
      <c r="AU153" s="144" t="s">
        <v>125</v>
      </c>
      <c r="AY153" s="13" t="s">
        <v>117</v>
      </c>
      <c r="BE153" s="145">
        <f t="shared" si="14"/>
        <v>0</v>
      </c>
      <c r="BF153" s="145">
        <f t="shared" si="15"/>
        <v>0</v>
      </c>
      <c r="BG153" s="145">
        <f t="shared" si="16"/>
        <v>0</v>
      </c>
      <c r="BH153" s="145">
        <f t="shared" si="17"/>
        <v>0</v>
      </c>
      <c r="BI153" s="145">
        <f t="shared" si="18"/>
        <v>0</v>
      </c>
      <c r="BJ153" s="13" t="s">
        <v>125</v>
      </c>
      <c r="BK153" s="145">
        <f t="shared" si="19"/>
        <v>0</v>
      </c>
      <c r="BL153" s="13" t="s">
        <v>151</v>
      </c>
      <c r="BM153" s="144" t="s">
        <v>206</v>
      </c>
    </row>
    <row r="154" spans="2:65" s="1" customFormat="1" ht="37.950000000000003" customHeight="1" x14ac:dyDescent="0.2">
      <c r="B154" s="131"/>
      <c r="C154" s="132" t="s">
        <v>207</v>
      </c>
      <c r="D154" s="132" t="s">
        <v>120</v>
      </c>
      <c r="E154" s="133" t="s">
        <v>478</v>
      </c>
      <c r="F154" s="134" t="s">
        <v>479</v>
      </c>
      <c r="G154" s="135" t="s">
        <v>128</v>
      </c>
      <c r="H154" s="136">
        <v>5</v>
      </c>
      <c r="I154" s="137"/>
      <c r="J154" s="138">
        <f t="shared" si="10"/>
        <v>0</v>
      </c>
      <c r="K154" s="139"/>
      <c r="L154" s="28"/>
      <c r="M154" s="140" t="s">
        <v>1</v>
      </c>
      <c r="N154" s="141" t="s">
        <v>40</v>
      </c>
      <c r="P154" s="142">
        <f t="shared" si="11"/>
        <v>0</v>
      </c>
      <c r="Q154" s="142">
        <v>0</v>
      </c>
      <c r="R154" s="142">
        <f t="shared" si="12"/>
        <v>0</v>
      </c>
      <c r="S154" s="142">
        <v>0</v>
      </c>
      <c r="T154" s="143">
        <f t="shared" si="13"/>
        <v>0</v>
      </c>
      <c r="AR154" s="144" t="s">
        <v>151</v>
      </c>
      <c r="AT154" s="144" t="s">
        <v>120</v>
      </c>
      <c r="AU154" s="144" t="s">
        <v>125</v>
      </c>
      <c r="AY154" s="13" t="s">
        <v>117</v>
      </c>
      <c r="BE154" s="145">
        <f t="shared" si="14"/>
        <v>0</v>
      </c>
      <c r="BF154" s="145">
        <f t="shared" si="15"/>
        <v>0</v>
      </c>
      <c r="BG154" s="145">
        <f t="shared" si="16"/>
        <v>0</v>
      </c>
      <c r="BH154" s="145">
        <f t="shared" si="17"/>
        <v>0</v>
      </c>
      <c r="BI154" s="145">
        <f t="shared" si="18"/>
        <v>0</v>
      </c>
      <c r="BJ154" s="13" t="s">
        <v>125</v>
      </c>
      <c r="BK154" s="145">
        <f t="shared" si="19"/>
        <v>0</v>
      </c>
      <c r="BL154" s="13" t="s">
        <v>151</v>
      </c>
      <c r="BM154" s="144" t="s">
        <v>210</v>
      </c>
    </row>
    <row r="155" spans="2:65" s="1" customFormat="1" ht="49.2" customHeight="1" x14ac:dyDescent="0.2">
      <c r="B155" s="131"/>
      <c r="C155" s="132" t="s">
        <v>168</v>
      </c>
      <c r="D155" s="132" t="s">
        <v>120</v>
      </c>
      <c r="E155" s="133" t="s">
        <v>480</v>
      </c>
      <c r="F155" s="134" t="s">
        <v>481</v>
      </c>
      <c r="G155" s="135" t="s">
        <v>128</v>
      </c>
      <c r="H155" s="136">
        <v>16</v>
      </c>
      <c r="I155" s="137"/>
      <c r="J155" s="138">
        <f t="shared" si="10"/>
        <v>0</v>
      </c>
      <c r="K155" s="139"/>
      <c r="L155" s="28"/>
      <c r="M155" s="140" t="s">
        <v>1</v>
      </c>
      <c r="N155" s="141" t="s">
        <v>40</v>
      </c>
      <c r="P155" s="142">
        <f t="shared" si="11"/>
        <v>0</v>
      </c>
      <c r="Q155" s="142">
        <v>0</v>
      </c>
      <c r="R155" s="142">
        <f t="shared" si="12"/>
        <v>0</v>
      </c>
      <c r="S155" s="142">
        <v>0</v>
      </c>
      <c r="T155" s="143">
        <f t="shared" si="13"/>
        <v>0</v>
      </c>
      <c r="AR155" s="144" t="s">
        <v>151</v>
      </c>
      <c r="AT155" s="144" t="s">
        <v>120</v>
      </c>
      <c r="AU155" s="144" t="s">
        <v>125</v>
      </c>
      <c r="AY155" s="13" t="s">
        <v>117</v>
      </c>
      <c r="BE155" s="145">
        <f t="shared" si="14"/>
        <v>0</v>
      </c>
      <c r="BF155" s="145">
        <f t="shared" si="15"/>
        <v>0</v>
      </c>
      <c r="BG155" s="145">
        <f t="shared" si="16"/>
        <v>0</v>
      </c>
      <c r="BH155" s="145">
        <f t="shared" si="17"/>
        <v>0</v>
      </c>
      <c r="BI155" s="145">
        <f t="shared" si="18"/>
        <v>0</v>
      </c>
      <c r="BJ155" s="13" t="s">
        <v>125</v>
      </c>
      <c r="BK155" s="145">
        <f t="shared" si="19"/>
        <v>0</v>
      </c>
      <c r="BL155" s="13" t="s">
        <v>151</v>
      </c>
      <c r="BM155" s="144" t="s">
        <v>213</v>
      </c>
    </row>
    <row r="156" spans="2:65" s="1" customFormat="1" ht="49.2" customHeight="1" x14ac:dyDescent="0.2">
      <c r="B156" s="131"/>
      <c r="C156" s="132" t="s">
        <v>214</v>
      </c>
      <c r="D156" s="132" t="s">
        <v>120</v>
      </c>
      <c r="E156" s="133" t="s">
        <v>482</v>
      </c>
      <c r="F156" s="134" t="s">
        <v>483</v>
      </c>
      <c r="G156" s="135" t="s">
        <v>128</v>
      </c>
      <c r="H156" s="136">
        <v>2</v>
      </c>
      <c r="I156" s="137"/>
      <c r="J156" s="138">
        <f t="shared" si="10"/>
        <v>0</v>
      </c>
      <c r="K156" s="139"/>
      <c r="L156" s="28"/>
      <c r="M156" s="140" t="s">
        <v>1</v>
      </c>
      <c r="N156" s="141" t="s">
        <v>40</v>
      </c>
      <c r="P156" s="142">
        <f t="shared" si="11"/>
        <v>0</v>
      </c>
      <c r="Q156" s="142">
        <v>0</v>
      </c>
      <c r="R156" s="142">
        <f t="shared" si="12"/>
        <v>0</v>
      </c>
      <c r="S156" s="142">
        <v>0</v>
      </c>
      <c r="T156" s="143">
        <f t="shared" si="13"/>
        <v>0</v>
      </c>
      <c r="AR156" s="144" t="s">
        <v>151</v>
      </c>
      <c r="AT156" s="144" t="s">
        <v>120</v>
      </c>
      <c r="AU156" s="144" t="s">
        <v>125</v>
      </c>
      <c r="AY156" s="13" t="s">
        <v>117</v>
      </c>
      <c r="BE156" s="145">
        <f t="shared" si="14"/>
        <v>0</v>
      </c>
      <c r="BF156" s="145">
        <f t="shared" si="15"/>
        <v>0</v>
      </c>
      <c r="BG156" s="145">
        <f t="shared" si="16"/>
        <v>0</v>
      </c>
      <c r="BH156" s="145">
        <f t="shared" si="17"/>
        <v>0</v>
      </c>
      <c r="BI156" s="145">
        <f t="shared" si="18"/>
        <v>0</v>
      </c>
      <c r="BJ156" s="13" t="s">
        <v>125</v>
      </c>
      <c r="BK156" s="145">
        <f t="shared" si="19"/>
        <v>0</v>
      </c>
      <c r="BL156" s="13" t="s">
        <v>151</v>
      </c>
      <c r="BM156" s="144" t="s">
        <v>217</v>
      </c>
    </row>
    <row r="157" spans="2:65" s="1" customFormat="1" ht="49.2" customHeight="1" x14ac:dyDescent="0.2">
      <c r="B157" s="131"/>
      <c r="C157" s="132" t="s">
        <v>171</v>
      </c>
      <c r="D157" s="132" t="s">
        <v>120</v>
      </c>
      <c r="E157" s="133" t="s">
        <v>484</v>
      </c>
      <c r="F157" s="134" t="s">
        <v>485</v>
      </c>
      <c r="G157" s="135" t="s">
        <v>128</v>
      </c>
      <c r="H157" s="136">
        <v>1</v>
      </c>
      <c r="I157" s="137"/>
      <c r="J157" s="138">
        <f t="shared" si="10"/>
        <v>0</v>
      </c>
      <c r="K157" s="139"/>
      <c r="L157" s="28"/>
      <c r="M157" s="140" t="s">
        <v>1</v>
      </c>
      <c r="N157" s="141" t="s">
        <v>40</v>
      </c>
      <c r="P157" s="142">
        <f t="shared" si="11"/>
        <v>0</v>
      </c>
      <c r="Q157" s="142">
        <v>0</v>
      </c>
      <c r="R157" s="142">
        <f t="shared" si="12"/>
        <v>0</v>
      </c>
      <c r="S157" s="142">
        <v>0</v>
      </c>
      <c r="T157" s="143">
        <f t="shared" si="13"/>
        <v>0</v>
      </c>
      <c r="AR157" s="144" t="s">
        <v>151</v>
      </c>
      <c r="AT157" s="144" t="s">
        <v>120</v>
      </c>
      <c r="AU157" s="144" t="s">
        <v>125</v>
      </c>
      <c r="AY157" s="13" t="s">
        <v>117</v>
      </c>
      <c r="BE157" s="145">
        <f t="shared" si="14"/>
        <v>0</v>
      </c>
      <c r="BF157" s="145">
        <f t="shared" si="15"/>
        <v>0</v>
      </c>
      <c r="BG157" s="145">
        <f t="shared" si="16"/>
        <v>0</v>
      </c>
      <c r="BH157" s="145">
        <f t="shared" si="17"/>
        <v>0</v>
      </c>
      <c r="BI157" s="145">
        <f t="shared" si="18"/>
        <v>0</v>
      </c>
      <c r="BJ157" s="13" t="s">
        <v>125</v>
      </c>
      <c r="BK157" s="145">
        <f t="shared" si="19"/>
        <v>0</v>
      </c>
      <c r="BL157" s="13" t="s">
        <v>151</v>
      </c>
      <c r="BM157" s="144" t="s">
        <v>222</v>
      </c>
    </row>
    <row r="158" spans="2:65" s="1" customFormat="1" ht="55.5" customHeight="1" x14ac:dyDescent="0.2">
      <c r="B158" s="131"/>
      <c r="C158" s="132" t="s">
        <v>227</v>
      </c>
      <c r="D158" s="132" t="s">
        <v>120</v>
      </c>
      <c r="E158" s="133" t="s">
        <v>486</v>
      </c>
      <c r="F158" s="134" t="s">
        <v>487</v>
      </c>
      <c r="G158" s="135" t="s">
        <v>128</v>
      </c>
      <c r="H158" s="136">
        <v>3</v>
      </c>
      <c r="I158" s="137"/>
      <c r="J158" s="138">
        <f t="shared" si="10"/>
        <v>0</v>
      </c>
      <c r="K158" s="139"/>
      <c r="L158" s="28"/>
      <c r="M158" s="140" t="s">
        <v>1</v>
      </c>
      <c r="N158" s="141" t="s">
        <v>40</v>
      </c>
      <c r="P158" s="142">
        <f t="shared" si="11"/>
        <v>0</v>
      </c>
      <c r="Q158" s="142">
        <v>0</v>
      </c>
      <c r="R158" s="142">
        <f t="shared" si="12"/>
        <v>0</v>
      </c>
      <c r="S158" s="142">
        <v>0</v>
      </c>
      <c r="T158" s="143">
        <f t="shared" si="13"/>
        <v>0</v>
      </c>
      <c r="AR158" s="144" t="s">
        <v>151</v>
      </c>
      <c r="AT158" s="144" t="s">
        <v>120</v>
      </c>
      <c r="AU158" s="144" t="s">
        <v>125</v>
      </c>
      <c r="AY158" s="13" t="s">
        <v>117</v>
      </c>
      <c r="BE158" s="145">
        <f t="shared" si="14"/>
        <v>0</v>
      </c>
      <c r="BF158" s="145">
        <f t="shared" si="15"/>
        <v>0</v>
      </c>
      <c r="BG158" s="145">
        <f t="shared" si="16"/>
        <v>0</v>
      </c>
      <c r="BH158" s="145">
        <f t="shared" si="17"/>
        <v>0</v>
      </c>
      <c r="BI158" s="145">
        <f t="shared" si="18"/>
        <v>0</v>
      </c>
      <c r="BJ158" s="13" t="s">
        <v>125</v>
      </c>
      <c r="BK158" s="145">
        <f t="shared" si="19"/>
        <v>0</v>
      </c>
      <c r="BL158" s="13" t="s">
        <v>151</v>
      </c>
      <c r="BM158" s="144" t="s">
        <v>230</v>
      </c>
    </row>
    <row r="159" spans="2:65" s="1" customFormat="1" ht="55.5" customHeight="1" x14ac:dyDescent="0.2">
      <c r="B159" s="131"/>
      <c r="C159" s="132" t="s">
        <v>175</v>
      </c>
      <c r="D159" s="132" t="s">
        <v>120</v>
      </c>
      <c r="E159" s="133" t="s">
        <v>488</v>
      </c>
      <c r="F159" s="134" t="s">
        <v>489</v>
      </c>
      <c r="G159" s="135" t="s">
        <v>128</v>
      </c>
      <c r="H159" s="136">
        <v>17</v>
      </c>
      <c r="I159" s="137"/>
      <c r="J159" s="138">
        <f t="shared" si="10"/>
        <v>0</v>
      </c>
      <c r="K159" s="139"/>
      <c r="L159" s="28"/>
      <c r="M159" s="140" t="s">
        <v>1</v>
      </c>
      <c r="N159" s="141" t="s">
        <v>40</v>
      </c>
      <c r="P159" s="142">
        <f t="shared" si="11"/>
        <v>0</v>
      </c>
      <c r="Q159" s="142">
        <v>0</v>
      </c>
      <c r="R159" s="142">
        <f t="shared" si="12"/>
        <v>0</v>
      </c>
      <c r="S159" s="142">
        <v>0</v>
      </c>
      <c r="T159" s="143">
        <f t="shared" si="13"/>
        <v>0</v>
      </c>
      <c r="AR159" s="144" t="s">
        <v>151</v>
      </c>
      <c r="AT159" s="144" t="s">
        <v>120</v>
      </c>
      <c r="AU159" s="144" t="s">
        <v>125</v>
      </c>
      <c r="AY159" s="13" t="s">
        <v>117</v>
      </c>
      <c r="BE159" s="145">
        <f t="shared" si="14"/>
        <v>0</v>
      </c>
      <c r="BF159" s="145">
        <f t="shared" si="15"/>
        <v>0</v>
      </c>
      <c r="BG159" s="145">
        <f t="shared" si="16"/>
        <v>0</v>
      </c>
      <c r="BH159" s="145">
        <f t="shared" si="17"/>
        <v>0</v>
      </c>
      <c r="BI159" s="145">
        <f t="shared" si="18"/>
        <v>0</v>
      </c>
      <c r="BJ159" s="13" t="s">
        <v>125</v>
      </c>
      <c r="BK159" s="145">
        <f t="shared" si="19"/>
        <v>0</v>
      </c>
      <c r="BL159" s="13" t="s">
        <v>151</v>
      </c>
      <c r="BM159" s="144" t="s">
        <v>233</v>
      </c>
    </row>
    <row r="160" spans="2:65" s="1" customFormat="1" ht="55.5" customHeight="1" x14ac:dyDescent="0.2">
      <c r="B160" s="131"/>
      <c r="C160" s="132" t="s">
        <v>234</v>
      </c>
      <c r="D160" s="132" t="s">
        <v>120</v>
      </c>
      <c r="E160" s="133" t="s">
        <v>490</v>
      </c>
      <c r="F160" s="134" t="s">
        <v>491</v>
      </c>
      <c r="G160" s="135" t="s">
        <v>128</v>
      </c>
      <c r="H160" s="136">
        <v>1</v>
      </c>
      <c r="I160" s="137"/>
      <c r="J160" s="138">
        <f t="shared" si="10"/>
        <v>0</v>
      </c>
      <c r="K160" s="139"/>
      <c r="L160" s="28"/>
      <c r="M160" s="140" t="s">
        <v>1</v>
      </c>
      <c r="N160" s="141" t="s">
        <v>40</v>
      </c>
      <c r="P160" s="142">
        <f t="shared" si="11"/>
        <v>0</v>
      </c>
      <c r="Q160" s="142">
        <v>0</v>
      </c>
      <c r="R160" s="142">
        <f t="shared" si="12"/>
        <v>0</v>
      </c>
      <c r="S160" s="142">
        <v>0</v>
      </c>
      <c r="T160" s="143">
        <f t="shared" si="13"/>
        <v>0</v>
      </c>
      <c r="AR160" s="144" t="s">
        <v>151</v>
      </c>
      <c r="AT160" s="144" t="s">
        <v>120</v>
      </c>
      <c r="AU160" s="144" t="s">
        <v>125</v>
      </c>
      <c r="AY160" s="13" t="s">
        <v>117</v>
      </c>
      <c r="BE160" s="145">
        <f t="shared" si="14"/>
        <v>0</v>
      </c>
      <c r="BF160" s="145">
        <f t="shared" si="15"/>
        <v>0</v>
      </c>
      <c r="BG160" s="145">
        <f t="shared" si="16"/>
        <v>0</v>
      </c>
      <c r="BH160" s="145">
        <f t="shared" si="17"/>
        <v>0</v>
      </c>
      <c r="BI160" s="145">
        <f t="shared" si="18"/>
        <v>0</v>
      </c>
      <c r="BJ160" s="13" t="s">
        <v>125</v>
      </c>
      <c r="BK160" s="145">
        <f t="shared" si="19"/>
        <v>0</v>
      </c>
      <c r="BL160" s="13" t="s">
        <v>151</v>
      </c>
      <c r="BM160" s="144" t="s">
        <v>237</v>
      </c>
    </row>
    <row r="161" spans="2:65" s="1" customFormat="1" ht="55.5" customHeight="1" x14ac:dyDescent="0.2">
      <c r="B161" s="131"/>
      <c r="C161" s="132" t="s">
        <v>178</v>
      </c>
      <c r="D161" s="132" t="s">
        <v>120</v>
      </c>
      <c r="E161" s="133" t="s">
        <v>492</v>
      </c>
      <c r="F161" s="134" t="s">
        <v>493</v>
      </c>
      <c r="G161" s="135" t="s">
        <v>128</v>
      </c>
      <c r="H161" s="136">
        <v>2</v>
      </c>
      <c r="I161" s="137"/>
      <c r="J161" s="138">
        <f t="shared" si="10"/>
        <v>0</v>
      </c>
      <c r="K161" s="139"/>
      <c r="L161" s="28"/>
      <c r="M161" s="140" t="s">
        <v>1</v>
      </c>
      <c r="N161" s="141" t="s">
        <v>40</v>
      </c>
      <c r="P161" s="142">
        <f t="shared" si="11"/>
        <v>0</v>
      </c>
      <c r="Q161" s="142">
        <v>0</v>
      </c>
      <c r="R161" s="142">
        <f t="shared" si="12"/>
        <v>0</v>
      </c>
      <c r="S161" s="142">
        <v>0</v>
      </c>
      <c r="T161" s="143">
        <f t="shared" si="13"/>
        <v>0</v>
      </c>
      <c r="AR161" s="144" t="s">
        <v>151</v>
      </c>
      <c r="AT161" s="144" t="s">
        <v>120</v>
      </c>
      <c r="AU161" s="144" t="s">
        <v>125</v>
      </c>
      <c r="AY161" s="13" t="s">
        <v>117</v>
      </c>
      <c r="BE161" s="145">
        <f t="shared" si="14"/>
        <v>0</v>
      </c>
      <c r="BF161" s="145">
        <f t="shared" si="15"/>
        <v>0</v>
      </c>
      <c r="BG161" s="145">
        <f t="shared" si="16"/>
        <v>0</v>
      </c>
      <c r="BH161" s="145">
        <f t="shared" si="17"/>
        <v>0</v>
      </c>
      <c r="BI161" s="145">
        <f t="shared" si="18"/>
        <v>0</v>
      </c>
      <c r="BJ161" s="13" t="s">
        <v>125</v>
      </c>
      <c r="BK161" s="145">
        <f t="shared" si="19"/>
        <v>0</v>
      </c>
      <c r="BL161" s="13" t="s">
        <v>151</v>
      </c>
      <c r="BM161" s="144" t="s">
        <v>241</v>
      </c>
    </row>
    <row r="162" spans="2:65" s="1" customFormat="1" ht="55.5" customHeight="1" x14ac:dyDescent="0.2">
      <c r="B162" s="131"/>
      <c r="C162" s="132" t="s">
        <v>244</v>
      </c>
      <c r="D162" s="132" t="s">
        <v>120</v>
      </c>
      <c r="E162" s="133" t="s">
        <v>494</v>
      </c>
      <c r="F162" s="134" t="s">
        <v>495</v>
      </c>
      <c r="G162" s="135" t="s">
        <v>128</v>
      </c>
      <c r="H162" s="136">
        <v>1</v>
      </c>
      <c r="I162" s="137"/>
      <c r="J162" s="138">
        <f t="shared" si="10"/>
        <v>0</v>
      </c>
      <c r="K162" s="139"/>
      <c r="L162" s="28"/>
      <c r="M162" s="140" t="s">
        <v>1</v>
      </c>
      <c r="N162" s="141" t="s">
        <v>40</v>
      </c>
      <c r="P162" s="142">
        <f t="shared" si="11"/>
        <v>0</v>
      </c>
      <c r="Q162" s="142">
        <v>0</v>
      </c>
      <c r="R162" s="142">
        <f t="shared" si="12"/>
        <v>0</v>
      </c>
      <c r="S162" s="142">
        <v>0</v>
      </c>
      <c r="T162" s="143">
        <f t="shared" si="13"/>
        <v>0</v>
      </c>
      <c r="AR162" s="144" t="s">
        <v>151</v>
      </c>
      <c r="AT162" s="144" t="s">
        <v>120</v>
      </c>
      <c r="AU162" s="144" t="s">
        <v>125</v>
      </c>
      <c r="AY162" s="13" t="s">
        <v>117</v>
      </c>
      <c r="BE162" s="145">
        <f t="shared" si="14"/>
        <v>0</v>
      </c>
      <c r="BF162" s="145">
        <f t="shared" si="15"/>
        <v>0</v>
      </c>
      <c r="BG162" s="145">
        <f t="shared" si="16"/>
        <v>0</v>
      </c>
      <c r="BH162" s="145">
        <f t="shared" si="17"/>
        <v>0</v>
      </c>
      <c r="BI162" s="145">
        <f t="shared" si="18"/>
        <v>0</v>
      </c>
      <c r="BJ162" s="13" t="s">
        <v>125</v>
      </c>
      <c r="BK162" s="145">
        <f t="shared" si="19"/>
        <v>0</v>
      </c>
      <c r="BL162" s="13" t="s">
        <v>151</v>
      </c>
      <c r="BM162" s="144" t="s">
        <v>247</v>
      </c>
    </row>
    <row r="163" spans="2:65" s="1" customFormat="1" ht="55.5" customHeight="1" x14ac:dyDescent="0.2">
      <c r="B163" s="131"/>
      <c r="C163" s="132" t="s">
        <v>182</v>
      </c>
      <c r="D163" s="132" t="s">
        <v>120</v>
      </c>
      <c r="E163" s="133" t="s">
        <v>496</v>
      </c>
      <c r="F163" s="134" t="s">
        <v>497</v>
      </c>
      <c r="G163" s="135" t="s">
        <v>128</v>
      </c>
      <c r="H163" s="136">
        <v>1</v>
      </c>
      <c r="I163" s="137"/>
      <c r="J163" s="138">
        <f t="shared" si="10"/>
        <v>0</v>
      </c>
      <c r="K163" s="139"/>
      <c r="L163" s="28"/>
      <c r="M163" s="140" t="s">
        <v>1</v>
      </c>
      <c r="N163" s="141" t="s">
        <v>40</v>
      </c>
      <c r="P163" s="142">
        <f t="shared" si="11"/>
        <v>0</v>
      </c>
      <c r="Q163" s="142">
        <v>0</v>
      </c>
      <c r="R163" s="142">
        <f t="shared" si="12"/>
        <v>0</v>
      </c>
      <c r="S163" s="142">
        <v>0</v>
      </c>
      <c r="T163" s="143">
        <f t="shared" si="13"/>
        <v>0</v>
      </c>
      <c r="AR163" s="144" t="s">
        <v>151</v>
      </c>
      <c r="AT163" s="144" t="s">
        <v>120</v>
      </c>
      <c r="AU163" s="144" t="s">
        <v>125</v>
      </c>
      <c r="AY163" s="13" t="s">
        <v>117</v>
      </c>
      <c r="BE163" s="145">
        <f t="shared" si="14"/>
        <v>0</v>
      </c>
      <c r="BF163" s="145">
        <f t="shared" si="15"/>
        <v>0</v>
      </c>
      <c r="BG163" s="145">
        <f t="shared" si="16"/>
        <v>0</v>
      </c>
      <c r="BH163" s="145">
        <f t="shared" si="17"/>
        <v>0</v>
      </c>
      <c r="BI163" s="145">
        <f t="shared" si="18"/>
        <v>0</v>
      </c>
      <c r="BJ163" s="13" t="s">
        <v>125</v>
      </c>
      <c r="BK163" s="145">
        <f t="shared" si="19"/>
        <v>0</v>
      </c>
      <c r="BL163" s="13" t="s">
        <v>151</v>
      </c>
      <c r="BM163" s="144" t="s">
        <v>250</v>
      </c>
    </row>
    <row r="164" spans="2:65" s="1" customFormat="1" ht="55.5" customHeight="1" x14ac:dyDescent="0.2">
      <c r="B164" s="131"/>
      <c r="C164" s="132" t="s">
        <v>251</v>
      </c>
      <c r="D164" s="132" t="s">
        <v>120</v>
      </c>
      <c r="E164" s="133" t="s">
        <v>498</v>
      </c>
      <c r="F164" s="134" t="s">
        <v>499</v>
      </c>
      <c r="G164" s="135" t="s">
        <v>128</v>
      </c>
      <c r="H164" s="136">
        <v>1</v>
      </c>
      <c r="I164" s="137"/>
      <c r="J164" s="138">
        <f t="shared" si="10"/>
        <v>0</v>
      </c>
      <c r="K164" s="139"/>
      <c r="L164" s="28"/>
      <c r="M164" s="140" t="s">
        <v>1</v>
      </c>
      <c r="N164" s="141" t="s">
        <v>40</v>
      </c>
      <c r="P164" s="142">
        <f t="shared" si="11"/>
        <v>0</v>
      </c>
      <c r="Q164" s="142">
        <v>0</v>
      </c>
      <c r="R164" s="142">
        <f t="shared" si="12"/>
        <v>0</v>
      </c>
      <c r="S164" s="142">
        <v>0</v>
      </c>
      <c r="T164" s="143">
        <f t="shared" si="13"/>
        <v>0</v>
      </c>
      <c r="AR164" s="144" t="s">
        <v>151</v>
      </c>
      <c r="AT164" s="144" t="s">
        <v>120</v>
      </c>
      <c r="AU164" s="144" t="s">
        <v>125</v>
      </c>
      <c r="AY164" s="13" t="s">
        <v>117</v>
      </c>
      <c r="BE164" s="145">
        <f t="shared" si="14"/>
        <v>0</v>
      </c>
      <c r="BF164" s="145">
        <f t="shared" si="15"/>
        <v>0</v>
      </c>
      <c r="BG164" s="145">
        <f t="shared" si="16"/>
        <v>0</v>
      </c>
      <c r="BH164" s="145">
        <f t="shared" si="17"/>
        <v>0</v>
      </c>
      <c r="BI164" s="145">
        <f t="shared" si="18"/>
        <v>0</v>
      </c>
      <c r="BJ164" s="13" t="s">
        <v>125</v>
      </c>
      <c r="BK164" s="145">
        <f t="shared" si="19"/>
        <v>0</v>
      </c>
      <c r="BL164" s="13" t="s">
        <v>151</v>
      </c>
      <c r="BM164" s="144" t="s">
        <v>254</v>
      </c>
    </row>
    <row r="165" spans="2:65" s="1" customFormat="1" ht="55.5" customHeight="1" x14ac:dyDescent="0.2">
      <c r="B165" s="131"/>
      <c r="C165" s="132" t="s">
        <v>185</v>
      </c>
      <c r="D165" s="132" t="s">
        <v>120</v>
      </c>
      <c r="E165" s="133" t="s">
        <v>500</v>
      </c>
      <c r="F165" s="134" t="s">
        <v>501</v>
      </c>
      <c r="G165" s="135" t="s">
        <v>128</v>
      </c>
      <c r="H165" s="136">
        <v>2</v>
      </c>
      <c r="I165" s="137"/>
      <c r="J165" s="138">
        <f t="shared" si="10"/>
        <v>0</v>
      </c>
      <c r="K165" s="139"/>
      <c r="L165" s="28"/>
      <c r="M165" s="140" t="s">
        <v>1</v>
      </c>
      <c r="N165" s="141" t="s">
        <v>40</v>
      </c>
      <c r="P165" s="142">
        <f t="shared" si="11"/>
        <v>0</v>
      </c>
      <c r="Q165" s="142">
        <v>0</v>
      </c>
      <c r="R165" s="142">
        <f t="shared" si="12"/>
        <v>0</v>
      </c>
      <c r="S165" s="142">
        <v>0</v>
      </c>
      <c r="T165" s="143">
        <f t="shared" si="13"/>
        <v>0</v>
      </c>
      <c r="AR165" s="144" t="s">
        <v>151</v>
      </c>
      <c r="AT165" s="144" t="s">
        <v>120</v>
      </c>
      <c r="AU165" s="144" t="s">
        <v>125</v>
      </c>
      <c r="AY165" s="13" t="s">
        <v>117</v>
      </c>
      <c r="BE165" s="145">
        <f t="shared" si="14"/>
        <v>0</v>
      </c>
      <c r="BF165" s="145">
        <f t="shared" si="15"/>
        <v>0</v>
      </c>
      <c r="BG165" s="145">
        <f t="shared" si="16"/>
        <v>0</v>
      </c>
      <c r="BH165" s="145">
        <f t="shared" si="17"/>
        <v>0</v>
      </c>
      <c r="BI165" s="145">
        <f t="shared" si="18"/>
        <v>0</v>
      </c>
      <c r="BJ165" s="13" t="s">
        <v>125</v>
      </c>
      <c r="BK165" s="145">
        <f t="shared" si="19"/>
        <v>0</v>
      </c>
      <c r="BL165" s="13" t="s">
        <v>151</v>
      </c>
      <c r="BM165" s="144" t="s">
        <v>257</v>
      </c>
    </row>
    <row r="166" spans="2:65" s="1" customFormat="1" ht="55.5" customHeight="1" x14ac:dyDescent="0.2">
      <c r="B166" s="131"/>
      <c r="C166" s="132" t="s">
        <v>258</v>
      </c>
      <c r="D166" s="132" t="s">
        <v>120</v>
      </c>
      <c r="E166" s="133" t="s">
        <v>502</v>
      </c>
      <c r="F166" s="134" t="s">
        <v>503</v>
      </c>
      <c r="G166" s="135" t="s">
        <v>128</v>
      </c>
      <c r="H166" s="136">
        <v>1</v>
      </c>
      <c r="I166" s="137"/>
      <c r="J166" s="138">
        <f t="shared" si="10"/>
        <v>0</v>
      </c>
      <c r="K166" s="139"/>
      <c r="L166" s="28"/>
      <c r="M166" s="140" t="s">
        <v>1</v>
      </c>
      <c r="N166" s="141" t="s">
        <v>40</v>
      </c>
      <c r="P166" s="142">
        <f t="shared" si="11"/>
        <v>0</v>
      </c>
      <c r="Q166" s="142">
        <v>0</v>
      </c>
      <c r="R166" s="142">
        <f t="shared" si="12"/>
        <v>0</v>
      </c>
      <c r="S166" s="142">
        <v>0</v>
      </c>
      <c r="T166" s="143">
        <f t="shared" si="13"/>
        <v>0</v>
      </c>
      <c r="AR166" s="144" t="s">
        <v>151</v>
      </c>
      <c r="AT166" s="144" t="s">
        <v>120</v>
      </c>
      <c r="AU166" s="144" t="s">
        <v>125</v>
      </c>
      <c r="AY166" s="13" t="s">
        <v>117</v>
      </c>
      <c r="BE166" s="145">
        <f t="shared" si="14"/>
        <v>0</v>
      </c>
      <c r="BF166" s="145">
        <f t="shared" si="15"/>
        <v>0</v>
      </c>
      <c r="BG166" s="145">
        <f t="shared" si="16"/>
        <v>0</v>
      </c>
      <c r="BH166" s="145">
        <f t="shared" si="17"/>
        <v>0</v>
      </c>
      <c r="BI166" s="145">
        <f t="shared" si="18"/>
        <v>0</v>
      </c>
      <c r="BJ166" s="13" t="s">
        <v>125</v>
      </c>
      <c r="BK166" s="145">
        <f t="shared" si="19"/>
        <v>0</v>
      </c>
      <c r="BL166" s="13" t="s">
        <v>151</v>
      </c>
      <c r="BM166" s="144" t="s">
        <v>261</v>
      </c>
    </row>
    <row r="167" spans="2:65" s="1" customFormat="1" ht="24.15" customHeight="1" x14ac:dyDescent="0.2">
      <c r="B167" s="131"/>
      <c r="C167" s="132" t="s">
        <v>189</v>
      </c>
      <c r="D167" s="132" t="s">
        <v>120</v>
      </c>
      <c r="E167" s="133" t="s">
        <v>504</v>
      </c>
      <c r="F167" s="134" t="s">
        <v>505</v>
      </c>
      <c r="G167" s="135" t="s">
        <v>240</v>
      </c>
      <c r="H167" s="146"/>
      <c r="I167" s="137"/>
      <c r="J167" s="138">
        <f t="shared" si="10"/>
        <v>0</v>
      </c>
      <c r="K167" s="139"/>
      <c r="L167" s="28"/>
      <c r="M167" s="140" t="s">
        <v>1</v>
      </c>
      <c r="N167" s="141" t="s">
        <v>40</v>
      </c>
      <c r="P167" s="142">
        <f t="shared" si="11"/>
        <v>0</v>
      </c>
      <c r="Q167" s="142">
        <v>0</v>
      </c>
      <c r="R167" s="142">
        <f t="shared" si="12"/>
        <v>0</v>
      </c>
      <c r="S167" s="142">
        <v>0</v>
      </c>
      <c r="T167" s="143">
        <f t="shared" si="13"/>
        <v>0</v>
      </c>
      <c r="AR167" s="144" t="s">
        <v>151</v>
      </c>
      <c r="AT167" s="144" t="s">
        <v>120</v>
      </c>
      <c r="AU167" s="144" t="s">
        <v>125</v>
      </c>
      <c r="AY167" s="13" t="s">
        <v>117</v>
      </c>
      <c r="BE167" s="145">
        <f t="shared" si="14"/>
        <v>0</v>
      </c>
      <c r="BF167" s="145">
        <f t="shared" si="15"/>
        <v>0</v>
      </c>
      <c r="BG167" s="145">
        <f t="shared" si="16"/>
        <v>0</v>
      </c>
      <c r="BH167" s="145">
        <f t="shared" si="17"/>
        <v>0</v>
      </c>
      <c r="BI167" s="145">
        <f t="shared" si="18"/>
        <v>0</v>
      </c>
      <c r="BJ167" s="13" t="s">
        <v>125</v>
      </c>
      <c r="BK167" s="145">
        <f t="shared" si="19"/>
        <v>0</v>
      </c>
      <c r="BL167" s="13" t="s">
        <v>151</v>
      </c>
      <c r="BM167" s="144" t="s">
        <v>264</v>
      </c>
    </row>
    <row r="168" spans="2:65" s="11" customFormat="1" ht="22.95" customHeight="1" x14ac:dyDescent="0.25">
      <c r="B168" s="119"/>
      <c r="D168" s="120" t="s">
        <v>73</v>
      </c>
      <c r="E168" s="129" t="s">
        <v>506</v>
      </c>
      <c r="F168" s="129" t="s">
        <v>507</v>
      </c>
      <c r="I168" s="122"/>
      <c r="J168" s="130">
        <f>BK168</f>
        <v>0</v>
      </c>
      <c r="L168" s="119"/>
      <c r="M168" s="124"/>
      <c r="P168" s="125">
        <f>SUM(P169:P171)</f>
        <v>0</v>
      </c>
      <c r="R168" s="125">
        <f>SUM(R169:R171)</f>
        <v>3.6283788000000001E-3</v>
      </c>
      <c r="T168" s="126">
        <f>SUM(T169:T171)</f>
        <v>0</v>
      </c>
      <c r="AR168" s="120" t="s">
        <v>125</v>
      </c>
      <c r="AT168" s="127" t="s">
        <v>73</v>
      </c>
      <c r="AU168" s="127" t="s">
        <v>81</v>
      </c>
      <c r="AY168" s="120" t="s">
        <v>117</v>
      </c>
      <c r="BK168" s="128">
        <f>SUM(BK169:BK171)</f>
        <v>0</v>
      </c>
    </row>
    <row r="169" spans="2:65" s="1" customFormat="1" ht="49.2" customHeight="1" x14ac:dyDescent="0.2">
      <c r="B169" s="131"/>
      <c r="C169" s="132" t="s">
        <v>265</v>
      </c>
      <c r="D169" s="132" t="s">
        <v>120</v>
      </c>
      <c r="E169" s="133" t="s">
        <v>508</v>
      </c>
      <c r="F169" s="134" t="s">
        <v>509</v>
      </c>
      <c r="G169" s="135" t="s">
        <v>123</v>
      </c>
      <c r="H169" s="136">
        <v>14.58</v>
      </c>
      <c r="I169" s="137"/>
      <c r="J169" s="138">
        <f>ROUND(I169*H169,2)</f>
        <v>0</v>
      </c>
      <c r="K169" s="139"/>
      <c r="L169" s="28"/>
      <c r="M169" s="140" t="s">
        <v>1</v>
      </c>
      <c r="N169" s="141" t="s">
        <v>40</v>
      </c>
      <c r="P169" s="142">
        <f>O169*H169</f>
        <v>0</v>
      </c>
      <c r="Q169" s="142">
        <v>1.68E-6</v>
      </c>
      <c r="R169" s="142">
        <f>Q169*H169</f>
        <v>2.44944E-5</v>
      </c>
      <c r="S169" s="142">
        <v>0</v>
      </c>
      <c r="T169" s="143">
        <f>S169*H169</f>
        <v>0</v>
      </c>
      <c r="AR169" s="144" t="s">
        <v>151</v>
      </c>
      <c r="AT169" s="144" t="s">
        <v>120</v>
      </c>
      <c r="AU169" s="144" t="s">
        <v>125</v>
      </c>
      <c r="AY169" s="13" t="s">
        <v>117</v>
      </c>
      <c r="BE169" s="145">
        <f>IF(N169="základná",J169,0)</f>
        <v>0</v>
      </c>
      <c r="BF169" s="145">
        <f>IF(N169="znížená",J169,0)</f>
        <v>0</v>
      </c>
      <c r="BG169" s="145">
        <f>IF(N169="zákl. prenesená",J169,0)</f>
        <v>0</v>
      </c>
      <c r="BH169" s="145">
        <f>IF(N169="zníž. prenesená",J169,0)</f>
        <v>0</v>
      </c>
      <c r="BI169" s="145">
        <f>IF(N169="nulová",J169,0)</f>
        <v>0</v>
      </c>
      <c r="BJ169" s="13" t="s">
        <v>125</v>
      </c>
      <c r="BK169" s="145">
        <f>ROUND(I169*H169,2)</f>
        <v>0</v>
      </c>
      <c r="BL169" s="13" t="s">
        <v>151</v>
      </c>
      <c r="BM169" s="144" t="s">
        <v>268</v>
      </c>
    </row>
    <row r="170" spans="2:65" s="1" customFormat="1" ht="37.950000000000003" customHeight="1" x14ac:dyDescent="0.2">
      <c r="B170" s="131"/>
      <c r="C170" s="132" t="s">
        <v>192</v>
      </c>
      <c r="D170" s="132" t="s">
        <v>120</v>
      </c>
      <c r="E170" s="133" t="s">
        <v>510</v>
      </c>
      <c r="F170" s="134" t="s">
        <v>511</v>
      </c>
      <c r="G170" s="135" t="s">
        <v>123</v>
      </c>
      <c r="H170" s="136">
        <v>14.58</v>
      </c>
      <c r="I170" s="137"/>
      <c r="J170" s="138">
        <f>ROUND(I170*H170,2)</f>
        <v>0</v>
      </c>
      <c r="K170" s="139"/>
      <c r="L170" s="28"/>
      <c r="M170" s="140" t="s">
        <v>1</v>
      </c>
      <c r="N170" s="141" t="s">
        <v>40</v>
      </c>
      <c r="P170" s="142">
        <f>O170*H170</f>
        <v>0</v>
      </c>
      <c r="Q170" s="142">
        <v>1.6584E-4</v>
      </c>
      <c r="R170" s="142">
        <f>Q170*H170</f>
        <v>2.4179471999999998E-3</v>
      </c>
      <c r="S170" s="142">
        <v>0</v>
      </c>
      <c r="T170" s="143">
        <f>S170*H170</f>
        <v>0</v>
      </c>
      <c r="AR170" s="144" t="s">
        <v>151</v>
      </c>
      <c r="AT170" s="144" t="s">
        <v>120</v>
      </c>
      <c r="AU170" s="144" t="s">
        <v>125</v>
      </c>
      <c r="AY170" s="13" t="s">
        <v>117</v>
      </c>
      <c r="BE170" s="145">
        <f>IF(N170="základná",J170,0)</f>
        <v>0</v>
      </c>
      <c r="BF170" s="145">
        <f>IF(N170="znížená",J170,0)</f>
        <v>0</v>
      </c>
      <c r="BG170" s="145">
        <f>IF(N170="zákl. prenesená",J170,0)</f>
        <v>0</v>
      </c>
      <c r="BH170" s="145">
        <f>IF(N170="zníž. prenesená",J170,0)</f>
        <v>0</v>
      </c>
      <c r="BI170" s="145">
        <f>IF(N170="nulová",J170,0)</f>
        <v>0</v>
      </c>
      <c r="BJ170" s="13" t="s">
        <v>125</v>
      </c>
      <c r="BK170" s="145">
        <f>ROUND(I170*H170,2)</f>
        <v>0</v>
      </c>
      <c r="BL170" s="13" t="s">
        <v>151</v>
      </c>
      <c r="BM170" s="144" t="s">
        <v>271</v>
      </c>
    </row>
    <row r="171" spans="2:65" s="1" customFormat="1" ht="24.15" customHeight="1" x14ac:dyDescent="0.2">
      <c r="B171" s="131"/>
      <c r="C171" s="132" t="s">
        <v>272</v>
      </c>
      <c r="D171" s="132" t="s">
        <v>120</v>
      </c>
      <c r="E171" s="133" t="s">
        <v>512</v>
      </c>
      <c r="F171" s="134" t="s">
        <v>513</v>
      </c>
      <c r="G171" s="135" t="s">
        <v>123</v>
      </c>
      <c r="H171" s="136">
        <v>14.58</v>
      </c>
      <c r="I171" s="137"/>
      <c r="J171" s="138">
        <f>ROUND(I171*H171,2)</f>
        <v>0</v>
      </c>
      <c r="K171" s="139"/>
      <c r="L171" s="28"/>
      <c r="M171" s="158" t="s">
        <v>1</v>
      </c>
      <c r="N171" s="159" t="s">
        <v>40</v>
      </c>
      <c r="O171" s="160"/>
      <c r="P171" s="161">
        <f>O171*H171</f>
        <v>0</v>
      </c>
      <c r="Q171" s="161">
        <v>8.1340000000000004E-5</v>
      </c>
      <c r="R171" s="161">
        <f>Q171*H171</f>
        <v>1.1859372E-3</v>
      </c>
      <c r="S171" s="161">
        <v>0</v>
      </c>
      <c r="T171" s="162">
        <f>S171*H171</f>
        <v>0</v>
      </c>
      <c r="AR171" s="144" t="s">
        <v>151</v>
      </c>
      <c r="AT171" s="144" t="s">
        <v>120</v>
      </c>
      <c r="AU171" s="144" t="s">
        <v>125</v>
      </c>
      <c r="AY171" s="13" t="s">
        <v>117</v>
      </c>
      <c r="BE171" s="145">
        <f>IF(N171="základná",J171,0)</f>
        <v>0</v>
      </c>
      <c r="BF171" s="145">
        <f>IF(N171="znížená",J171,0)</f>
        <v>0</v>
      </c>
      <c r="BG171" s="145">
        <f>IF(N171="zákl. prenesená",J171,0)</f>
        <v>0</v>
      </c>
      <c r="BH171" s="145">
        <f>IF(N171="zníž. prenesená",J171,0)</f>
        <v>0</v>
      </c>
      <c r="BI171" s="145">
        <f>IF(N171="nulová",J171,0)</f>
        <v>0</v>
      </c>
      <c r="BJ171" s="13" t="s">
        <v>125</v>
      </c>
      <c r="BK171" s="145">
        <f>ROUND(I171*H171,2)</f>
        <v>0</v>
      </c>
      <c r="BL171" s="13" t="s">
        <v>151</v>
      </c>
      <c r="BM171" s="144" t="s">
        <v>275</v>
      </c>
    </row>
    <row r="172" spans="2:65" s="1" customFormat="1" ht="6.9" customHeight="1" x14ac:dyDescent="0.2">
      <c r="B172" s="28"/>
      <c r="C172" s="168"/>
      <c r="D172" s="168"/>
      <c r="E172" s="168"/>
      <c r="F172" s="168"/>
      <c r="G172" s="168"/>
      <c r="H172" s="168"/>
      <c r="I172" s="168"/>
      <c r="J172" s="168"/>
      <c r="K172" s="44"/>
      <c r="L172" s="28"/>
    </row>
    <row r="173" spans="2:65" ht="18" customHeight="1" x14ac:dyDescent="0.2">
      <c r="B173" s="167" t="s">
        <v>526</v>
      </c>
      <c r="C173" s="169"/>
      <c r="D173" s="169"/>
      <c r="E173" s="169"/>
      <c r="F173" s="169"/>
      <c r="G173" s="170"/>
      <c r="H173" s="170"/>
      <c r="I173" s="171"/>
      <c r="J173" s="172"/>
    </row>
    <row r="174" spans="2:65" ht="30.75" customHeight="1" x14ac:dyDescent="0.25">
      <c r="B174" s="225" t="s">
        <v>527</v>
      </c>
      <c r="C174" s="226"/>
      <c r="D174" s="226"/>
      <c r="E174" s="226"/>
      <c r="F174" s="226"/>
      <c r="G174" s="226"/>
      <c r="H174" s="226"/>
      <c r="I174" s="171"/>
      <c r="J174" s="172"/>
    </row>
    <row r="175" spans="2:65" ht="53.25" customHeight="1" x14ac:dyDescent="0.2">
      <c r="B175" s="225" t="s">
        <v>528</v>
      </c>
      <c r="C175" s="227"/>
      <c r="D175" s="227"/>
      <c r="E175" s="227"/>
      <c r="F175" s="227"/>
      <c r="G175" s="227"/>
      <c r="H175" s="227"/>
      <c r="I175" s="171"/>
      <c r="J175" s="172"/>
    </row>
    <row r="176" spans="2:65" ht="51" customHeight="1" x14ac:dyDescent="0.2">
      <c r="B176" s="225" t="s">
        <v>529</v>
      </c>
      <c r="C176" s="227"/>
      <c r="D176" s="227"/>
      <c r="E176" s="227"/>
      <c r="F176" s="227"/>
      <c r="G176" s="227"/>
      <c r="H176" s="227"/>
      <c r="I176" s="171"/>
      <c r="J176" s="172"/>
    </row>
    <row r="177" spans="2:10" ht="28.5" customHeight="1" x14ac:dyDescent="0.2">
      <c r="B177" s="225" t="s">
        <v>530</v>
      </c>
      <c r="C177" s="227"/>
      <c r="D177" s="227"/>
      <c r="E177" s="227"/>
      <c r="F177" s="227"/>
      <c r="G177" s="227"/>
      <c r="H177" s="227"/>
      <c r="I177" s="171"/>
      <c r="J177" s="172"/>
    </row>
    <row r="178" spans="2:10" ht="38.25" customHeight="1" x14ac:dyDescent="0.2">
      <c r="B178" s="225" t="s">
        <v>531</v>
      </c>
      <c r="C178" s="227"/>
      <c r="D178" s="227"/>
      <c r="E178" s="227"/>
      <c r="F178" s="227"/>
      <c r="G178" s="227"/>
      <c r="H178" s="227"/>
      <c r="I178" s="171"/>
      <c r="J178" s="172"/>
    </row>
    <row r="179" spans="2:10" ht="87.75" customHeight="1" x14ac:dyDescent="0.2">
      <c r="B179" s="223" t="s">
        <v>532</v>
      </c>
      <c r="C179" s="224"/>
      <c r="D179" s="224"/>
      <c r="E179" s="224"/>
      <c r="F179" s="224"/>
      <c r="G179" s="224"/>
      <c r="H179" s="224"/>
      <c r="I179" s="173"/>
      <c r="J179" s="174"/>
    </row>
  </sheetData>
  <autoFilter ref="C122:K171" xr:uid="{00000000-0009-0000-0000-000002000000}"/>
  <mergeCells count="15">
    <mergeCell ref="B175:H175"/>
    <mergeCell ref="B176:H176"/>
    <mergeCell ref="B177:H177"/>
    <mergeCell ref="B178:H178"/>
    <mergeCell ref="B179:H179"/>
    <mergeCell ref="E87:H87"/>
    <mergeCell ref="E113:H113"/>
    <mergeCell ref="E115:H115"/>
    <mergeCell ref="L2:V2"/>
    <mergeCell ref="B174:H174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2:BM140"/>
  <sheetViews>
    <sheetView showGridLines="0" topLeftCell="A8" workbookViewId="0">
      <selection activeCell="W125" sqref="W125"/>
    </sheetView>
  </sheetViews>
  <sheetFormatPr defaultRowHeight="10.199999999999999" x14ac:dyDescent="0.2"/>
  <cols>
    <col min="1" max="1" width="8.28515625" customWidth="1"/>
    <col min="2" max="2" width="1.140625" customWidth="1"/>
    <col min="3" max="3" width="4.140625" customWidth="1"/>
    <col min="4" max="4" width="4.28515625" customWidth="1"/>
    <col min="5" max="5" width="17.140625" customWidth="1"/>
    <col min="6" max="6" width="50.85546875" customWidth="1"/>
    <col min="7" max="7" width="7.42578125" customWidth="1"/>
    <col min="8" max="8" width="14" customWidth="1"/>
    <col min="9" max="9" width="15.85546875" customWidth="1"/>
    <col min="10" max="10" width="22.28515625" customWidth="1"/>
    <col min="11" max="11" width="22.28515625" hidden="1" customWidth="1"/>
    <col min="12" max="12" width="9.28515625" customWidth="1"/>
    <col min="13" max="13" width="10.85546875" hidden="1" customWidth="1"/>
    <col min="14" max="14" width="9.28515625" hidden="1"/>
    <col min="15" max="20" width="14.140625" hidden="1" customWidth="1"/>
    <col min="21" max="21" width="16.28515625" hidden="1" customWidth="1"/>
    <col min="22" max="22" width="12.28515625" customWidth="1"/>
    <col min="23" max="23" width="16.28515625" customWidth="1"/>
    <col min="24" max="24" width="12.28515625" customWidth="1"/>
    <col min="25" max="25" width="15" customWidth="1"/>
    <col min="26" max="26" width="11" customWidth="1"/>
    <col min="27" max="27" width="15" customWidth="1"/>
    <col min="28" max="28" width="16.28515625" customWidth="1"/>
    <col min="29" max="29" width="11" customWidth="1"/>
    <col min="30" max="30" width="15" customWidth="1"/>
    <col min="31" max="31" width="16.28515625" customWidth="1"/>
    <col min="44" max="65" width="9.28515625" hidden="1"/>
  </cols>
  <sheetData>
    <row r="2" spans="2:46" ht="36.9" customHeight="1" x14ac:dyDescent="0.2">
      <c r="L2" s="206" t="s">
        <v>5</v>
      </c>
      <c r="M2" s="185"/>
      <c r="N2" s="185"/>
      <c r="O2" s="185"/>
      <c r="P2" s="185"/>
      <c r="Q2" s="185"/>
      <c r="R2" s="185"/>
      <c r="S2" s="185"/>
      <c r="T2" s="185"/>
      <c r="U2" s="185"/>
      <c r="V2" s="185"/>
      <c r="AT2" s="13" t="s">
        <v>85</v>
      </c>
    </row>
    <row r="3" spans="2:46" ht="6.9" customHeight="1" x14ac:dyDescent="0.2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74</v>
      </c>
    </row>
    <row r="4" spans="2:46" ht="24.9" customHeight="1" x14ac:dyDescent="0.2">
      <c r="B4" s="16"/>
      <c r="D4" s="17" t="s">
        <v>86</v>
      </c>
      <c r="L4" s="16"/>
      <c r="M4" s="83" t="s">
        <v>9</v>
      </c>
      <c r="AT4" s="13" t="s">
        <v>3</v>
      </c>
    </row>
    <row r="5" spans="2:46" ht="6.9" customHeight="1" x14ac:dyDescent="0.2">
      <c r="B5" s="16"/>
      <c r="L5" s="16"/>
    </row>
    <row r="6" spans="2:46" ht="12" customHeight="1" x14ac:dyDescent="0.2">
      <c r="B6" s="16"/>
      <c r="D6" s="23" t="s">
        <v>15</v>
      </c>
      <c r="L6" s="16"/>
    </row>
    <row r="7" spans="2:46" ht="26.25" customHeight="1" x14ac:dyDescent="0.2">
      <c r="B7" s="16"/>
      <c r="E7" s="220" t="str">
        <f>'Rekapitulácia stavby'!K6</f>
        <v>Obnova okien a dverí na budove Nových teoretických ústavov Lekárskej fakulty UK- 3. etapa</v>
      </c>
      <c r="F7" s="221"/>
      <c r="G7" s="221"/>
      <c r="H7" s="221"/>
      <c r="L7" s="16"/>
    </row>
    <row r="8" spans="2:46" s="1" customFormat="1" ht="12" customHeight="1" x14ac:dyDescent="0.2">
      <c r="B8" s="28"/>
      <c r="D8" s="23" t="s">
        <v>87</v>
      </c>
      <c r="L8" s="28"/>
    </row>
    <row r="9" spans="2:46" s="1" customFormat="1" ht="16.5" customHeight="1" x14ac:dyDescent="0.2">
      <c r="B9" s="28"/>
      <c r="E9" s="207" t="s">
        <v>514</v>
      </c>
      <c r="F9" s="219"/>
      <c r="G9" s="219"/>
      <c r="H9" s="219"/>
      <c r="L9" s="28"/>
    </row>
    <row r="10" spans="2:46" s="1" customFormat="1" x14ac:dyDescent="0.2">
      <c r="B10" s="28"/>
      <c r="L10" s="28"/>
    </row>
    <row r="11" spans="2:46" s="1" customFormat="1" ht="12" customHeight="1" x14ac:dyDescent="0.2">
      <c r="B11" s="28"/>
      <c r="D11" s="23" t="s">
        <v>17</v>
      </c>
      <c r="F11" s="21" t="s">
        <v>1</v>
      </c>
      <c r="I11" s="23" t="s">
        <v>18</v>
      </c>
      <c r="J11" s="21" t="s">
        <v>1</v>
      </c>
      <c r="L11" s="28"/>
    </row>
    <row r="12" spans="2:46" s="1" customFormat="1" ht="12" customHeight="1" x14ac:dyDescent="0.2">
      <c r="B12" s="28"/>
      <c r="D12" s="23" t="s">
        <v>19</v>
      </c>
      <c r="F12" s="21" t="s">
        <v>89</v>
      </c>
      <c r="I12" s="23" t="s">
        <v>21</v>
      </c>
      <c r="J12" s="51">
        <f>'Rekapitulácia stavby'!AN8</f>
        <v>45672</v>
      </c>
      <c r="L12" s="28"/>
    </row>
    <row r="13" spans="2:46" s="1" customFormat="1" ht="10.95" customHeight="1" x14ac:dyDescent="0.2">
      <c r="B13" s="28"/>
      <c r="L13" s="28"/>
    </row>
    <row r="14" spans="2:46" s="1" customFormat="1" ht="12" customHeight="1" x14ac:dyDescent="0.2">
      <c r="B14" s="28"/>
      <c r="D14" s="23" t="s">
        <v>22</v>
      </c>
      <c r="I14" s="23" t="s">
        <v>23</v>
      </c>
      <c r="J14" s="21" t="str">
        <f>IF('Rekapitulácia stavby'!AN10="","",'Rekapitulácia stavby'!AN10)</f>
        <v/>
      </c>
      <c r="L14" s="28"/>
    </row>
    <row r="15" spans="2:46" s="1" customFormat="1" ht="18" customHeight="1" x14ac:dyDescent="0.2">
      <c r="B15" s="28"/>
      <c r="E15" s="21" t="str">
        <f>IF('Rekapitulácia stavby'!E11="","",'Rekapitulácia stavby'!E11)</f>
        <v>OPSM Lekárska Fakulta ÚK</v>
      </c>
      <c r="I15" s="23" t="s">
        <v>25</v>
      </c>
      <c r="J15" s="21" t="str">
        <f>IF('Rekapitulácia stavby'!AN11="","",'Rekapitulácia stavby'!AN11)</f>
        <v/>
      </c>
      <c r="L15" s="28"/>
    </row>
    <row r="16" spans="2:46" s="1" customFormat="1" ht="6.9" customHeight="1" x14ac:dyDescent="0.2">
      <c r="B16" s="28"/>
      <c r="L16" s="28"/>
    </row>
    <row r="17" spans="2:12" s="1" customFormat="1" ht="12" customHeight="1" x14ac:dyDescent="0.2">
      <c r="B17" s="28"/>
      <c r="D17" s="23" t="s">
        <v>26</v>
      </c>
      <c r="I17" s="23" t="s">
        <v>23</v>
      </c>
      <c r="J17" s="24" t="str">
        <f>'Rekapitulácia stavby'!AN13</f>
        <v>Vyplň údaj</v>
      </c>
      <c r="L17" s="28"/>
    </row>
    <row r="18" spans="2:12" s="1" customFormat="1" ht="18" customHeight="1" x14ac:dyDescent="0.2">
      <c r="B18" s="28"/>
      <c r="E18" s="222" t="str">
        <f>'Rekapitulácia stavby'!E14</f>
        <v>Vyplň údaj</v>
      </c>
      <c r="F18" s="184"/>
      <c r="G18" s="184"/>
      <c r="H18" s="184"/>
      <c r="I18" s="23" t="s">
        <v>25</v>
      </c>
      <c r="J18" s="24" t="str">
        <f>'Rekapitulácia stavby'!AN14</f>
        <v>Vyplň údaj</v>
      </c>
      <c r="L18" s="28"/>
    </row>
    <row r="19" spans="2:12" s="1" customFormat="1" ht="6.9" customHeight="1" x14ac:dyDescent="0.2">
      <c r="B19" s="28"/>
      <c r="L19" s="28"/>
    </row>
    <row r="20" spans="2:12" s="1" customFormat="1" ht="12" customHeight="1" x14ac:dyDescent="0.2">
      <c r="B20" s="28"/>
      <c r="D20" s="23" t="s">
        <v>28</v>
      </c>
      <c r="I20" s="23" t="s">
        <v>23</v>
      </c>
      <c r="J20" s="21" t="str">
        <f>IF('Rekapitulácia stavby'!AN16="","",'Rekapitulácia stavby'!AN16)</f>
        <v/>
      </c>
      <c r="L20" s="28"/>
    </row>
    <row r="21" spans="2:12" s="1" customFormat="1" ht="18" customHeight="1" x14ac:dyDescent="0.2">
      <c r="B21" s="28"/>
      <c r="E21" s="21" t="str">
        <f>IF('Rekapitulácia stavby'!E17="","",'Rekapitulácia stavby'!E17)</f>
        <v>Ing. Eva Zradulová</v>
      </c>
      <c r="I21" s="23" t="s">
        <v>25</v>
      </c>
      <c r="J21" s="21" t="str">
        <f>IF('Rekapitulácia stavby'!AN17="","",'Rekapitulácia stavby'!AN17)</f>
        <v/>
      </c>
      <c r="L21" s="28"/>
    </row>
    <row r="22" spans="2:12" s="1" customFormat="1" ht="6.9" customHeight="1" x14ac:dyDescent="0.2">
      <c r="B22" s="28"/>
      <c r="L22" s="28"/>
    </row>
    <row r="23" spans="2:12" s="1" customFormat="1" ht="12" customHeight="1" x14ac:dyDescent="0.2">
      <c r="B23" s="28"/>
      <c r="D23" s="23" t="s">
        <v>31</v>
      </c>
      <c r="I23" s="23" t="s">
        <v>23</v>
      </c>
      <c r="J23" s="21" t="str">
        <f>IF('Rekapitulácia stavby'!AN19="","",'Rekapitulácia stavby'!AN19)</f>
        <v/>
      </c>
      <c r="L23" s="28"/>
    </row>
    <row r="24" spans="2:12" s="1" customFormat="1" ht="18" customHeight="1" x14ac:dyDescent="0.2">
      <c r="B24" s="28"/>
      <c r="E24" s="21" t="str">
        <f>IF('Rekapitulácia stavby'!E20="","",'Rekapitulácia stavby'!E20)</f>
        <v>Rosoft s.r.o.</v>
      </c>
      <c r="I24" s="23" t="s">
        <v>25</v>
      </c>
      <c r="J24" s="21" t="str">
        <f>IF('Rekapitulácia stavby'!AN20="","",'Rekapitulácia stavby'!AN20)</f>
        <v/>
      </c>
      <c r="L24" s="28"/>
    </row>
    <row r="25" spans="2:12" s="1" customFormat="1" ht="6.9" customHeight="1" x14ac:dyDescent="0.2">
      <c r="B25" s="28"/>
      <c r="L25" s="28"/>
    </row>
    <row r="26" spans="2:12" s="1" customFormat="1" ht="12" customHeight="1" x14ac:dyDescent="0.2">
      <c r="B26" s="28"/>
      <c r="D26" s="23" t="s">
        <v>33</v>
      </c>
      <c r="L26" s="28"/>
    </row>
    <row r="27" spans="2:12" s="7" customFormat="1" ht="16.5" customHeight="1" x14ac:dyDescent="0.2">
      <c r="B27" s="84"/>
      <c r="E27" s="189" t="s">
        <v>1</v>
      </c>
      <c r="F27" s="189"/>
      <c r="G27" s="189"/>
      <c r="H27" s="189"/>
      <c r="L27" s="84"/>
    </row>
    <row r="28" spans="2:12" s="1" customFormat="1" ht="6.9" customHeight="1" x14ac:dyDescent="0.2">
      <c r="B28" s="28"/>
      <c r="L28" s="28"/>
    </row>
    <row r="29" spans="2:12" s="1" customFormat="1" ht="6.9" customHeight="1" x14ac:dyDescent="0.2">
      <c r="B29" s="28"/>
      <c r="D29" s="52"/>
      <c r="E29" s="52"/>
      <c r="F29" s="52"/>
      <c r="G29" s="52"/>
      <c r="H29" s="52"/>
      <c r="I29" s="52"/>
      <c r="J29" s="52"/>
      <c r="K29" s="52"/>
      <c r="L29" s="28"/>
    </row>
    <row r="30" spans="2:12" s="1" customFormat="1" ht="25.35" customHeight="1" x14ac:dyDescent="0.2">
      <c r="B30" s="28"/>
      <c r="D30" s="85" t="s">
        <v>34</v>
      </c>
      <c r="J30" s="65">
        <f>ROUND(J121, 2)</f>
        <v>0</v>
      </c>
      <c r="L30" s="28"/>
    </row>
    <row r="31" spans="2:12" s="1" customFormat="1" ht="6.9" customHeight="1" x14ac:dyDescent="0.2">
      <c r="B31" s="28"/>
      <c r="D31" s="52"/>
      <c r="E31" s="52"/>
      <c r="F31" s="52"/>
      <c r="G31" s="52"/>
      <c r="H31" s="52"/>
      <c r="I31" s="52"/>
      <c r="J31" s="52"/>
      <c r="K31" s="52"/>
      <c r="L31" s="28"/>
    </row>
    <row r="32" spans="2:12" s="1" customFormat="1" ht="14.4" customHeight="1" x14ac:dyDescent="0.2">
      <c r="B32" s="28"/>
      <c r="F32" s="31" t="s">
        <v>36</v>
      </c>
      <c r="I32" s="31" t="s">
        <v>35</v>
      </c>
      <c r="J32" s="31" t="s">
        <v>37</v>
      </c>
      <c r="L32" s="28"/>
    </row>
    <row r="33" spans="2:12" s="1" customFormat="1" ht="14.4" customHeight="1" x14ac:dyDescent="0.2">
      <c r="B33" s="28"/>
      <c r="D33" s="54" t="s">
        <v>38</v>
      </c>
      <c r="E33" s="33" t="s">
        <v>39</v>
      </c>
      <c r="F33" s="86">
        <f>ROUND((SUM(BE121:BE132)),  2)</f>
        <v>0</v>
      </c>
      <c r="G33" s="87"/>
      <c r="H33" s="87"/>
      <c r="I33" s="88">
        <v>0.23</v>
      </c>
      <c r="J33" s="86">
        <f>ROUND(((SUM(BE121:BE132))*I33),  2)</f>
        <v>0</v>
      </c>
      <c r="L33" s="28"/>
    </row>
    <row r="34" spans="2:12" s="1" customFormat="1" ht="14.4" customHeight="1" x14ac:dyDescent="0.2">
      <c r="B34" s="28"/>
      <c r="E34" s="33" t="s">
        <v>40</v>
      </c>
      <c r="F34" s="163">
        <f>ROUND((SUM(BF121:BF132)),  2)</f>
        <v>0</v>
      </c>
      <c r="G34" s="164"/>
      <c r="H34" s="164"/>
      <c r="I34" s="165">
        <v>0.23</v>
      </c>
      <c r="J34" s="163">
        <f>ROUND(((SUM(BF121:BF132))*I34),  2)</f>
        <v>0</v>
      </c>
      <c r="L34" s="28"/>
    </row>
    <row r="35" spans="2:12" s="1" customFormat="1" ht="14.4" hidden="1" customHeight="1" x14ac:dyDescent="0.2">
      <c r="B35" s="28"/>
      <c r="E35" s="23" t="s">
        <v>41</v>
      </c>
      <c r="F35" s="89">
        <f>ROUND((SUM(BG121:BG132)),  2)</f>
        <v>0</v>
      </c>
      <c r="I35" s="90">
        <v>0.23</v>
      </c>
      <c r="J35" s="89">
        <f>0</f>
        <v>0</v>
      </c>
      <c r="L35" s="28"/>
    </row>
    <row r="36" spans="2:12" s="1" customFormat="1" ht="14.4" hidden="1" customHeight="1" x14ac:dyDescent="0.2">
      <c r="B36" s="28"/>
      <c r="E36" s="23" t="s">
        <v>42</v>
      </c>
      <c r="F36" s="89">
        <f>ROUND((SUM(BH121:BH132)),  2)</f>
        <v>0</v>
      </c>
      <c r="I36" s="90">
        <v>0.23</v>
      </c>
      <c r="J36" s="89">
        <f>0</f>
        <v>0</v>
      </c>
      <c r="L36" s="28"/>
    </row>
    <row r="37" spans="2:12" s="1" customFormat="1" ht="14.4" hidden="1" customHeight="1" x14ac:dyDescent="0.2">
      <c r="B37" s="28"/>
      <c r="E37" s="33" t="s">
        <v>43</v>
      </c>
      <c r="F37" s="86">
        <f>ROUND((SUM(BI121:BI132)),  2)</f>
        <v>0</v>
      </c>
      <c r="G37" s="87"/>
      <c r="H37" s="87"/>
      <c r="I37" s="88">
        <v>0</v>
      </c>
      <c r="J37" s="86">
        <f>0</f>
        <v>0</v>
      </c>
      <c r="L37" s="28"/>
    </row>
    <row r="38" spans="2:12" s="1" customFormat="1" ht="6.9" customHeight="1" x14ac:dyDescent="0.2">
      <c r="B38" s="28"/>
      <c r="L38" s="28"/>
    </row>
    <row r="39" spans="2:12" s="1" customFormat="1" ht="25.35" customHeight="1" x14ac:dyDescent="0.2">
      <c r="B39" s="28"/>
      <c r="C39" s="91"/>
      <c r="D39" s="92" t="s">
        <v>44</v>
      </c>
      <c r="E39" s="56"/>
      <c r="F39" s="56"/>
      <c r="G39" s="93" t="s">
        <v>45</v>
      </c>
      <c r="H39" s="94" t="s">
        <v>46</v>
      </c>
      <c r="I39" s="56"/>
      <c r="J39" s="95">
        <f>SUM(J30:J37)</f>
        <v>0</v>
      </c>
      <c r="K39" s="96"/>
      <c r="L39" s="28"/>
    </row>
    <row r="40" spans="2:12" s="1" customFormat="1" ht="14.4" customHeight="1" x14ac:dyDescent="0.2">
      <c r="B40" s="28"/>
      <c r="L40" s="28"/>
    </row>
    <row r="41" spans="2:12" ht="14.4" customHeight="1" x14ac:dyDescent="0.2">
      <c r="B41" s="16"/>
      <c r="L41" s="16"/>
    </row>
    <row r="42" spans="2:12" ht="14.4" customHeight="1" x14ac:dyDescent="0.2">
      <c r="B42" s="16"/>
      <c r="L42" s="16"/>
    </row>
    <row r="43" spans="2:12" ht="14.4" customHeight="1" x14ac:dyDescent="0.2">
      <c r="B43" s="16"/>
      <c r="L43" s="16"/>
    </row>
    <row r="44" spans="2:12" ht="14.4" customHeight="1" x14ac:dyDescent="0.2">
      <c r="B44" s="16"/>
      <c r="L44" s="16"/>
    </row>
    <row r="45" spans="2:12" ht="14.4" customHeight="1" x14ac:dyDescent="0.2">
      <c r="B45" s="16"/>
      <c r="L45" s="16"/>
    </row>
    <row r="46" spans="2:12" ht="14.4" customHeight="1" x14ac:dyDescent="0.2">
      <c r="B46" s="16"/>
      <c r="L46" s="16"/>
    </row>
    <row r="47" spans="2:12" ht="14.4" customHeight="1" x14ac:dyDescent="0.2">
      <c r="B47" s="16"/>
      <c r="L47" s="16"/>
    </row>
    <row r="48" spans="2:12" ht="14.4" customHeight="1" x14ac:dyDescent="0.2">
      <c r="B48" s="16"/>
      <c r="L48" s="16"/>
    </row>
    <row r="49" spans="2:12" ht="14.4" customHeight="1" x14ac:dyDescent="0.2">
      <c r="B49" s="16"/>
      <c r="L49" s="16"/>
    </row>
    <row r="50" spans="2:12" s="1" customFormat="1" ht="14.4" customHeight="1" x14ac:dyDescent="0.2">
      <c r="B50" s="28"/>
      <c r="D50" s="40" t="s">
        <v>47</v>
      </c>
      <c r="E50" s="41"/>
      <c r="F50" s="41"/>
      <c r="G50" s="40" t="s">
        <v>48</v>
      </c>
      <c r="H50" s="41"/>
      <c r="I50" s="41"/>
      <c r="J50" s="41"/>
      <c r="K50" s="41"/>
      <c r="L50" s="28"/>
    </row>
    <row r="51" spans="2:12" x14ac:dyDescent="0.2">
      <c r="B51" s="16"/>
      <c r="L51" s="16"/>
    </row>
    <row r="52" spans="2:12" x14ac:dyDescent="0.2">
      <c r="B52" s="16"/>
      <c r="L52" s="16"/>
    </row>
    <row r="53" spans="2:12" x14ac:dyDescent="0.2">
      <c r="B53" s="16"/>
      <c r="L53" s="16"/>
    </row>
    <row r="54" spans="2:12" x14ac:dyDescent="0.2">
      <c r="B54" s="16"/>
      <c r="L54" s="16"/>
    </row>
    <row r="55" spans="2:12" x14ac:dyDescent="0.2">
      <c r="B55" s="16"/>
      <c r="L55" s="16"/>
    </row>
    <row r="56" spans="2:12" x14ac:dyDescent="0.2">
      <c r="B56" s="16"/>
      <c r="L56" s="16"/>
    </row>
    <row r="57" spans="2:12" x14ac:dyDescent="0.2">
      <c r="B57" s="16"/>
      <c r="L57" s="16"/>
    </row>
    <row r="58" spans="2:12" x14ac:dyDescent="0.2">
      <c r="B58" s="16"/>
      <c r="L58" s="16"/>
    </row>
    <row r="59" spans="2:12" x14ac:dyDescent="0.2">
      <c r="B59" s="16"/>
      <c r="L59" s="16"/>
    </row>
    <row r="60" spans="2:12" x14ac:dyDescent="0.2">
      <c r="B60" s="16"/>
      <c r="L60" s="16"/>
    </row>
    <row r="61" spans="2:12" s="1" customFormat="1" ht="13.2" x14ac:dyDescent="0.2">
      <c r="B61" s="28"/>
      <c r="D61" s="42" t="s">
        <v>49</v>
      </c>
      <c r="E61" s="30"/>
      <c r="F61" s="97" t="s">
        <v>50</v>
      </c>
      <c r="G61" s="42" t="s">
        <v>49</v>
      </c>
      <c r="H61" s="30"/>
      <c r="I61" s="30"/>
      <c r="J61" s="98" t="s">
        <v>50</v>
      </c>
      <c r="K61" s="30"/>
      <c r="L61" s="28"/>
    </row>
    <row r="62" spans="2:12" x14ac:dyDescent="0.2">
      <c r="B62" s="16"/>
      <c r="L62" s="16"/>
    </row>
    <row r="63" spans="2:12" x14ac:dyDescent="0.2">
      <c r="B63" s="16"/>
      <c r="L63" s="16"/>
    </row>
    <row r="64" spans="2:12" x14ac:dyDescent="0.2">
      <c r="B64" s="16"/>
      <c r="L64" s="16"/>
    </row>
    <row r="65" spans="2:12" s="1" customFormat="1" ht="13.2" x14ac:dyDescent="0.2">
      <c r="B65" s="28"/>
      <c r="D65" s="40" t="s">
        <v>51</v>
      </c>
      <c r="E65" s="41"/>
      <c r="F65" s="41"/>
      <c r="G65" s="40" t="s">
        <v>52</v>
      </c>
      <c r="H65" s="41"/>
      <c r="I65" s="41"/>
      <c r="J65" s="41"/>
      <c r="K65" s="41"/>
      <c r="L65" s="28"/>
    </row>
    <row r="66" spans="2:12" x14ac:dyDescent="0.2">
      <c r="B66" s="16"/>
      <c r="L66" s="16"/>
    </row>
    <row r="67" spans="2:12" x14ac:dyDescent="0.2">
      <c r="B67" s="16"/>
      <c r="L67" s="16"/>
    </row>
    <row r="68" spans="2:12" x14ac:dyDescent="0.2">
      <c r="B68" s="16"/>
      <c r="L68" s="16"/>
    </row>
    <row r="69" spans="2:12" x14ac:dyDescent="0.2">
      <c r="B69" s="16"/>
      <c r="L69" s="16"/>
    </row>
    <row r="70" spans="2:12" x14ac:dyDescent="0.2">
      <c r="B70" s="16"/>
      <c r="L70" s="16"/>
    </row>
    <row r="71" spans="2:12" x14ac:dyDescent="0.2">
      <c r="B71" s="16"/>
      <c r="L71" s="16"/>
    </row>
    <row r="72" spans="2:12" x14ac:dyDescent="0.2">
      <c r="B72" s="16"/>
      <c r="L72" s="16"/>
    </row>
    <row r="73" spans="2:12" x14ac:dyDescent="0.2">
      <c r="B73" s="16"/>
      <c r="L73" s="16"/>
    </row>
    <row r="74" spans="2:12" x14ac:dyDescent="0.2">
      <c r="B74" s="16"/>
      <c r="L74" s="16"/>
    </row>
    <row r="75" spans="2:12" x14ac:dyDescent="0.2">
      <c r="B75" s="16"/>
      <c r="L75" s="16"/>
    </row>
    <row r="76" spans="2:12" s="1" customFormat="1" ht="13.2" x14ac:dyDescent="0.2">
      <c r="B76" s="28"/>
      <c r="D76" s="42" t="s">
        <v>49</v>
      </c>
      <c r="E76" s="30"/>
      <c r="F76" s="97" t="s">
        <v>50</v>
      </c>
      <c r="G76" s="42" t="s">
        <v>49</v>
      </c>
      <c r="H76" s="30"/>
      <c r="I76" s="30"/>
      <c r="J76" s="98" t="s">
        <v>50</v>
      </c>
      <c r="K76" s="30"/>
      <c r="L76" s="28"/>
    </row>
    <row r="77" spans="2:12" s="1" customFormat="1" ht="14.4" customHeight="1" x14ac:dyDescent="0.2"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28"/>
    </row>
    <row r="81" spans="2:47" s="1" customFormat="1" ht="6.9" customHeight="1" x14ac:dyDescent="0.2"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28"/>
    </row>
    <row r="82" spans="2:47" s="1" customFormat="1" ht="24.9" customHeight="1" x14ac:dyDescent="0.2">
      <c r="B82" s="28"/>
      <c r="C82" s="17" t="s">
        <v>90</v>
      </c>
      <c r="L82" s="28"/>
    </row>
    <row r="83" spans="2:47" s="1" customFormat="1" ht="6.9" customHeight="1" x14ac:dyDescent="0.2">
      <c r="B83" s="28"/>
      <c r="L83" s="28"/>
    </row>
    <row r="84" spans="2:47" s="1" customFormat="1" ht="12" customHeight="1" x14ac:dyDescent="0.2">
      <c r="B84" s="28"/>
      <c r="C84" s="23" t="s">
        <v>15</v>
      </c>
      <c r="L84" s="28"/>
    </row>
    <row r="85" spans="2:47" s="1" customFormat="1" ht="26.25" customHeight="1" x14ac:dyDescent="0.2">
      <c r="B85" s="28"/>
      <c r="E85" s="220" t="str">
        <f>E7</f>
        <v>Obnova okien a dverí na budove Nových teoretických ústavov Lekárskej fakulty UK- 3. etapa</v>
      </c>
      <c r="F85" s="221"/>
      <c r="G85" s="221"/>
      <c r="H85" s="221"/>
      <c r="L85" s="28"/>
    </row>
    <row r="86" spans="2:47" s="1" customFormat="1" ht="12" customHeight="1" x14ac:dyDescent="0.2">
      <c r="B86" s="28"/>
      <c r="C86" s="23" t="s">
        <v>87</v>
      </c>
      <c r="L86" s="28"/>
    </row>
    <row r="87" spans="2:47" s="1" customFormat="1" ht="16.5" customHeight="1" x14ac:dyDescent="0.2">
      <c r="B87" s="28"/>
      <c r="E87" s="207" t="str">
        <f>E9</f>
        <v>E.03.1.3 - 1.3 Doplnenie ...</v>
      </c>
      <c r="F87" s="219"/>
      <c r="G87" s="219"/>
      <c r="H87" s="219"/>
      <c r="L87" s="28"/>
    </row>
    <row r="88" spans="2:47" s="1" customFormat="1" ht="6.9" customHeight="1" x14ac:dyDescent="0.2">
      <c r="B88" s="28"/>
      <c r="L88" s="28"/>
    </row>
    <row r="89" spans="2:47" s="1" customFormat="1" ht="12" customHeight="1" x14ac:dyDescent="0.2">
      <c r="B89" s="28"/>
      <c r="C89" s="23" t="s">
        <v>19</v>
      </c>
      <c r="F89" s="21" t="str">
        <f>F12</f>
        <v xml:space="preserve"> </v>
      </c>
      <c r="I89" s="23" t="s">
        <v>21</v>
      </c>
      <c r="J89" s="51">
        <f>IF(J12="","",J12)</f>
        <v>45672</v>
      </c>
      <c r="L89" s="28"/>
    </row>
    <row r="90" spans="2:47" s="1" customFormat="1" ht="6.9" customHeight="1" x14ac:dyDescent="0.2">
      <c r="B90" s="28"/>
      <c r="L90" s="28"/>
    </row>
    <row r="91" spans="2:47" s="1" customFormat="1" ht="15.15" customHeight="1" x14ac:dyDescent="0.2">
      <c r="B91" s="28"/>
      <c r="C91" s="23" t="s">
        <v>22</v>
      </c>
      <c r="F91" s="21" t="str">
        <f>E15</f>
        <v>OPSM Lekárska Fakulta ÚK</v>
      </c>
      <c r="I91" s="23" t="s">
        <v>28</v>
      </c>
      <c r="J91" s="26" t="str">
        <f>E21</f>
        <v>Ing. Eva Zradulová</v>
      </c>
      <c r="L91" s="28"/>
    </row>
    <row r="92" spans="2:47" s="1" customFormat="1" ht="15.15" customHeight="1" x14ac:dyDescent="0.2">
      <c r="B92" s="28"/>
      <c r="C92" s="23" t="s">
        <v>26</v>
      </c>
      <c r="F92" s="21" t="str">
        <f>IF(E18="","",E18)</f>
        <v>Vyplň údaj</v>
      </c>
      <c r="I92" s="23" t="s">
        <v>31</v>
      </c>
      <c r="J92" s="26" t="str">
        <f>E24</f>
        <v>Rosoft s.r.o.</v>
      </c>
      <c r="L92" s="28"/>
    </row>
    <row r="93" spans="2:47" s="1" customFormat="1" ht="10.35" customHeight="1" x14ac:dyDescent="0.2">
      <c r="B93" s="28"/>
      <c r="L93" s="28"/>
    </row>
    <row r="94" spans="2:47" s="1" customFormat="1" ht="29.25" customHeight="1" x14ac:dyDescent="0.2">
      <c r="B94" s="28"/>
      <c r="C94" s="99" t="s">
        <v>91</v>
      </c>
      <c r="D94" s="91"/>
      <c r="E94" s="91"/>
      <c r="F94" s="91"/>
      <c r="G94" s="91"/>
      <c r="H94" s="91"/>
      <c r="I94" s="91"/>
      <c r="J94" s="100" t="s">
        <v>92</v>
      </c>
      <c r="K94" s="91"/>
      <c r="L94" s="28"/>
    </row>
    <row r="95" spans="2:47" s="1" customFormat="1" ht="10.35" customHeight="1" x14ac:dyDescent="0.2">
      <c r="B95" s="28"/>
      <c r="L95" s="28"/>
    </row>
    <row r="96" spans="2:47" s="1" customFormat="1" ht="22.95" customHeight="1" x14ac:dyDescent="0.2">
      <c r="B96" s="28"/>
      <c r="C96" s="101" t="s">
        <v>93</v>
      </c>
      <c r="J96" s="65">
        <f>J121</f>
        <v>0</v>
      </c>
      <c r="L96" s="28"/>
      <c r="AU96" s="13" t="s">
        <v>94</v>
      </c>
    </row>
    <row r="97" spans="2:12" s="8" customFormat="1" ht="24.9" customHeight="1" x14ac:dyDescent="0.2">
      <c r="B97" s="102"/>
      <c r="D97" s="103" t="s">
        <v>95</v>
      </c>
      <c r="E97" s="104"/>
      <c r="F97" s="104"/>
      <c r="G97" s="104"/>
      <c r="H97" s="104"/>
      <c r="I97" s="104"/>
      <c r="J97" s="105">
        <f>J122</f>
        <v>0</v>
      </c>
      <c r="L97" s="102"/>
    </row>
    <row r="98" spans="2:12" s="9" customFormat="1" ht="19.95" customHeight="1" x14ac:dyDescent="0.2">
      <c r="B98" s="106"/>
      <c r="D98" s="107" t="s">
        <v>97</v>
      </c>
      <c r="E98" s="108"/>
      <c r="F98" s="108"/>
      <c r="G98" s="108"/>
      <c r="H98" s="108"/>
      <c r="I98" s="108"/>
      <c r="J98" s="109">
        <f>J123</f>
        <v>0</v>
      </c>
      <c r="L98" s="106"/>
    </row>
    <row r="99" spans="2:12" s="9" customFormat="1" ht="19.95" customHeight="1" x14ac:dyDescent="0.2">
      <c r="B99" s="106"/>
      <c r="D99" s="107" t="s">
        <v>98</v>
      </c>
      <c r="E99" s="108"/>
      <c r="F99" s="108"/>
      <c r="G99" s="108"/>
      <c r="H99" s="108"/>
      <c r="I99" s="108"/>
      <c r="J99" s="109">
        <f>J126</f>
        <v>0</v>
      </c>
      <c r="L99" s="106"/>
    </row>
    <row r="100" spans="2:12" s="8" customFormat="1" ht="24.9" customHeight="1" x14ac:dyDescent="0.2">
      <c r="B100" s="102"/>
      <c r="D100" s="103" t="s">
        <v>99</v>
      </c>
      <c r="E100" s="104"/>
      <c r="F100" s="104"/>
      <c r="G100" s="104"/>
      <c r="H100" s="104"/>
      <c r="I100" s="104"/>
      <c r="J100" s="105">
        <f>J128</f>
        <v>0</v>
      </c>
      <c r="L100" s="102"/>
    </row>
    <row r="101" spans="2:12" s="9" customFormat="1" ht="19.95" customHeight="1" x14ac:dyDescent="0.2">
      <c r="B101" s="106"/>
      <c r="D101" s="107" t="s">
        <v>515</v>
      </c>
      <c r="E101" s="108"/>
      <c r="F101" s="108"/>
      <c r="G101" s="108"/>
      <c r="H101" s="108"/>
      <c r="I101" s="108"/>
      <c r="J101" s="109">
        <f>J129</f>
        <v>0</v>
      </c>
      <c r="L101" s="106"/>
    </row>
    <row r="102" spans="2:12" s="1" customFormat="1" ht="21.75" customHeight="1" x14ac:dyDescent="0.2">
      <c r="B102" s="28"/>
      <c r="L102" s="28"/>
    </row>
    <row r="103" spans="2:12" s="1" customFormat="1" ht="6.9" customHeight="1" x14ac:dyDescent="0.2">
      <c r="B103" s="43"/>
      <c r="C103" s="44"/>
      <c r="D103" s="44"/>
      <c r="E103" s="44"/>
      <c r="F103" s="44"/>
      <c r="G103" s="44"/>
      <c r="H103" s="44"/>
      <c r="I103" s="44"/>
      <c r="J103" s="44"/>
      <c r="K103" s="44"/>
      <c r="L103" s="28"/>
    </row>
    <row r="107" spans="2:12" s="1" customFormat="1" ht="6.9" customHeight="1" x14ac:dyDescent="0.2">
      <c r="B107" s="45"/>
      <c r="C107" s="46"/>
      <c r="D107" s="46"/>
      <c r="E107" s="46"/>
      <c r="F107" s="46"/>
      <c r="G107" s="46"/>
      <c r="H107" s="46"/>
      <c r="I107" s="46"/>
      <c r="J107" s="46"/>
      <c r="K107" s="46"/>
      <c r="L107" s="28"/>
    </row>
    <row r="108" spans="2:12" s="1" customFormat="1" ht="24.9" customHeight="1" x14ac:dyDescent="0.2">
      <c r="B108" s="28"/>
      <c r="C108" s="17" t="s">
        <v>103</v>
      </c>
      <c r="L108" s="28"/>
    </row>
    <row r="109" spans="2:12" s="1" customFormat="1" ht="6.9" customHeight="1" x14ac:dyDescent="0.2">
      <c r="B109" s="28"/>
      <c r="L109" s="28"/>
    </row>
    <row r="110" spans="2:12" s="1" customFormat="1" ht="12" customHeight="1" x14ac:dyDescent="0.2">
      <c r="B110" s="28"/>
      <c r="C110" s="23" t="s">
        <v>15</v>
      </c>
      <c r="L110" s="28"/>
    </row>
    <row r="111" spans="2:12" s="1" customFormat="1" ht="26.25" customHeight="1" x14ac:dyDescent="0.2">
      <c r="B111" s="28"/>
      <c r="E111" s="220" t="str">
        <f>E7</f>
        <v>Obnova okien a dverí na budove Nových teoretických ústavov Lekárskej fakulty UK- 3. etapa</v>
      </c>
      <c r="F111" s="221"/>
      <c r="G111" s="221"/>
      <c r="H111" s="221"/>
      <c r="L111" s="28"/>
    </row>
    <row r="112" spans="2:12" s="1" customFormat="1" ht="12" customHeight="1" x14ac:dyDescent="0.2">
      <c r="B112" s="28"/>
      <c r="C112" s="23" t="s">
        <v>87</v>
      </c>
      <c r="L112" s="28"/>
    </row>
    <row r="113" spans="2:65" s="1" customFormat="1" ht="16.5" customHeight="1" x14ac:dyDescent="0.2">
      <c r="B113" s="28"/>
      <c r="E113" s="207" t="str">
        <f>E9</f>
        <v>E.03.1.3 - 1.3 Doplnenie ...</v>
      </c>
      <c r="F113" s="219"/>
      <c r="G113" s="219"/>
      <c r="H113" s="219"/>
      <c r="L113" s="28"/>
    </row>
    <row r="114" spans="2:65" s="1" customFormat="1" ht="6.9" customHeight="1" x14ac:dyDescent="0.2">
      <c r="B114" s="28"/>
      <c r="L114" s="28"/>
    </row>
    <row r="115" spans="2:65" s="1" customFormat="1" ht="12" customHeight="1" x14ac:dyDescent="0.2">
      <c r="B115" s="28"/>
      <c r="C115" s="23" t="s">
        <v>19</v>
      </c>
      <c r="F115" s="21" t="str">
        <f>F12</f>
        <v xml:space="preserve"> </v>
      </c>
      <c r="I115" s="23" t="s">
        <v>21</v>
      </c>
      <c r="J115" s="51">
        <f>IF(J12="","",J12)</f>
        <v>45672</v>
      </c>
      <c r="L115" s="28"/>
    </row>
    <row r="116" spans="2:65" s="1" customFormat="1" ht="6.9" customHeight="1" x14ac:dyDescent="0.2">
      <c r="B116" s="28"/>
      <c r="L116" s="28"/>
    </row>
    <row r="117" spans="2:65" s="1" customFormat="1" ht="15.15" customHeight="1" x14ac:dyDescent="0.2">
      <c r="B117" s="28"/>
      <c r="C117" s="23" t="s">
        <v>22</v>
      </c>
      <c r="F117" s="21" t="str">
        <f>E15</f>
        <v>OPSM Lekárska Fakulta ÚK</v>
      </c>
      <c r="I117" s="23" t="s">
        <v>28</v>
      </c>
      <c r="J117" s="26" t="str">
        <f>E21</f>
        <v>Ing. Eva Zradulová</v>
      </c>
      <c r="L117" s="28"/>
    </row>
    <row r="118" spans="2:65" s="1" customFormat="1" ht="15.15" customHeight="1" x14ac:dyDescent="0.2">
      <c r="B118" s="28"/>
      <c r="C118" s="23" t="s">
        <v>26</v>
      </c>
      <c r="F118" s="21" t="str">
        <f>IF(E18="","",E18)</f>
        <v>Vyplň údaj</v>
      </c>
      <c r="I118" s="23" t="s">
        <v>31</v>
      </c>
      <c r="J118" s="26" t="str">
        <f>E24</f>
        <v>Rosoft s.r.o.</v>
      </c>
      <c r="L118" s="28"/>
    </row>
    <row r="119" spans="2:65" s="1" customFormat="1" ht="10.35" customHeight="1" x14ac:dyDescent="0.2">
      <c r="B119" s="28"/>
      <c r="L119" s="28"/>
    </row>
    <row r="120" spans="2:65" s="10" customFormat="1" ht="29.25" customHeight="1" x14ac:dyDescent="0.2">
      <c r="B120" s="110"/>
      <c r="C120" s="111" t="s">
        <v>104</v>
      </c>
      <c r="D120" s="112" t="s">
        <v>59</v>
      </c>
      <c r="E120" s="112" t="s">
        <v>55</v>
      </c>
      <c r="F120" s="112" t="s">
        <v>56</v>
      </c>
      <c r="G120" s="112" t="s">
        <v>105</v>
      </c>
      <c r="H120" s="112" t="s">
        <v>106</v>
      </c>
      <c r="I120" s="112" t="s">
        <v>107</v>
      </c>
      <c r="J120" s="113" t="s">
        <v>92</v>
      </c>
      <c r="K120" s="114" t="s">
        <v>108</v>
      </c>
      <c r="L120" s="110"/>
      <c r="M120" s="58" t="s">
        <v>1</v>
      </c>
      <c r="N120" s="59" t="s">
        <v>38</v>
      </c>
      <c r="O120" s="59" t="s">
        <v>109</v>
      </c>
      <c r="P120" s="59" t="s">
        <v>110</v>
      </c>
      <c r="Q120" s="59" t="s">
        <v>111</v>
      </c>
      <c r="R120" s="59" t="s">
        <v>112</v>
      </c>
      <c r="S120" s="59" t="s">
        <v>113</v>
      </c>
      <c r="T120" s="60" t="s">
        <v>114</v>
      </c>
    </row>
    <row r="121" spans="2:65" s="1" customFormat="1" ht="22.95" customHeight="1" x14ac:dyDescent="0.3">
      <c r="B121" s="28"/>
      <c r="C121" s="63" t="s">
        <v>93</v>
      </c>
      <c r="J121" s="115">
        <f>BK121</f>
        <v>0</v>
      </c>
      <c r="L121" s="28"/>
      <c r="M121" s="61"/>
      <c r="N121" s="52"/>
      <c r="O121" s="52"/>
      <c r="P121" s="116">
        <f>P122+P128</f>
        <v>0</v>
      </c>
      <c r="Q121" s="52"/>
      <c r="R121" s="116">
        <f>R122+R128</f>
        <v>1.117485888</v>
      </c>
      <c r="S121" s="52"/>
      <c r="T121" s="117">
        <f>T122+T128</f>
        <v>0</v>
      </c>
      <c r="AT121" s="13" t="s">
        <v>73</v>
      </c>
      <c r="AU121" s="13" t="s">
        <v>94</v>
      </c>
      <c r="BK121" s="118">
        <f>BK122+BK128</f>
        <v>0</v>
      </c>
    </row>
    <row r="122" spans="2:65" s="11" customFormat="1" ht="25.95" customHeight="1" x14ac:dyDescent="0.25">
      <c r="B122" s="119"/>
      <c r="D122" s="120" t="s">
        <v>73</v>
      </c>
      <c r="E122" s="121" t="s">
        <v>115</v>
      </c>
      <c r="F122" s="121" t="s">
        <v>116</v>
      </c>
      <c r="I122" s="122"/>
      <c r="J122" s="123">
        <f>BK122</f>
        <v>0</v>
      </c>
      <c r="L122" s="119"/>
      <c r="M122" s="124"/>
      <c r="P122" s="125">
        <f>P123+P126</f>
        <v>0</v>
      </c>
      <c r="R122" s="125">
        <f>R123+R126</f>
        <v>1.117485888</v>
      </c>
      <c r="T122" s="126">
        <f>T123+T126</f>
        <v>0</v>
      </c>
      <c r="AR122" s="120" t="s">
        <v>81</v>
      </c>
      <c r="AT122" s="127" t="s">
        <v>73</v>
      </c>
      <c r="AU122" s="127" t="s">
        <v>74</v>
      </c>
      <c r="AY122" s="120" t="s">
        <v>117</v>
      </c>
      <c r="BK122" s="128">
        <f>BK123+BK126</f>
        <v>0</v>
      </c>
    </row>
    <row r="123" spans="2:65" s="11" customFormat="1" ht="22.95" customHeight="1" x14ac:dyDescent="0.25">
      <c r="B123" s="119"/>
      <c r="D123" s="120" t="s">
        <v>73</v>
      </c>
      <c r="E123" s="129" t="s">
        <v>143</v>
      </c>
      <c r="F123" s="129" t="s">
        <v>144</v>
      </c>
      <c r="I123" s="122"/>
      <c r="J123" s="130">
        <f>BK123</f>
        <v>0</v>
      </c>
      <c r="L123" s="119"/>
      <c r="M123" s="124"/>
      <c r="P123" s="125">
        <f>SUM(P124:P125)</f>
        <v>0</v>
      </c>
      <c r="R123" s="125">
        <f>SUM(R124:R125)</f>
        <v>1.117485888</v>
      </c>
      <c r="T123" s="126">
        <f>SUM(T124:T125)</f>
        <v>0</v>
      </c>
      <c r="AR123" s="120" t="s">
        <v>81</v>
      </c>
      <c r="AT123" s="127" t="s">
        <v>73</v>
      </c>
      <c r="AU123" s="127" t="s">
        <v>81</v>
      </c>
      <c r="AY123" s="120" t="s">
        <v>117</v>
      </c>
      <c r="BK123" s="128">
        <f>SUM(BK124:BK125)</f>
        <v>0</v>
      </c>
    </row>
    <row r="124" spans="2:65" s="1" customFormat="1" ht="24.15" customHeight="1" x14ac:dyDescent="0.2">
      <c r="B124" s="131"/>
      <c r="C124" s="132" t="s">
        <v>81</v>
      </c>
      <c r="D124" s="132" t="s">
        <v>120</v>
      </c>
      <c r="E124" s="133" t="s">
        <v>146</v>
      </c>
      <c r="F124" s="134" t="s">
        <v>147</v>
      </c>
      <c r="G124" s="135" t="s">
        <v>123</v>
      </c>
      <c r="H124" s="136">
        <v>99.84</v>
      </c>
      <c r="I124" s="137"/>
      <c r="J124" s="138">
        <f>ROUND(I124*H124,2)</f>
        <v>0</v>
      </c>
      <c r="K124" s="139"/>
      <c r="L124" s="28"/>
      <c r="M124" s="140" t="s">
        <v>1</v>
      </c>
      <c r="N124" s="141" t="s">
        <v>40</v>
      </c>
      <c r="P124" s="142">
        <f>O124*H124</f>
        <v>0</v>
      </c>
      <c r="Q124" s="142">
        <v>1.5286399999999999E-3</v>
      </c>
      <c r="R124" s="142">
        <f>Q124*H124</f>
        <v>0.1526194176</v>
      </c>
      <c r="S124" s="142">
        <v>0</v>
      </c>
      <c r="T124" s="143">
        <f>S124*H124</f>
        <v>0</v>
      </c>
      <c r="AR124" s="144" t="s">
        <v>124</v>
      </c>
      <c r="AT124" s="144" t="s">
        <v>120</v>
      </c>
      <c r="AU124" s="144" t="s">
        <v>125</v>
      </c>
      <c r="AY124" s="13" t="s">
        <v>117</v>
      </c>
      <c r="BE124" s="145">
        <f>IF(N124="základná",J124,0)</f>
        <v>0</v>
      </c>
      <c r="BF124" s="145">
        <f>IF(N124="znížená",J124,0)</f>
        <v>0</v>
      </c>
      <c r="BG124" s="145">
        <f>IF(N124="zákl. prenesená",J124,0)</f>
        <v>0</v>
      </c>
      <c r="BH124" s="145">
        <f>IF(N124="zníž. prenesená",J124,0)</f>
        <v>0</v>
      </c>
      <c r="BI124" s="145">
        <f>IF(N124="nulová",J124,0)</f>
        <v>0</v>
      </c>
      <c r="BJ124" s="13" t="s">
        <v>125</v>
      </c>
      <c r="BK124" s="145">
        <f>ROUND(I124*H124,2)</f>
        <v>0</v>
      </c>
      <c r="BL124" s="13" t="s">
        <v>124</v>
      </c>
      <c r="BM124" s="144" t="s">
        <v>125</v>
      </c>
    </row>
    <row r="125" spans="2:65" s="1" customFormat="1" ht="24.15" customHeight="1" x14ac:dyDescent="0.2">
      <c r="B125" s="131"/>
      <c r="C125" s="132" t="s">
        <v>125</v>
      </c>
      <c r="D125" s="132" t="s">
        <v>120</v>
      </c>
      <c r="E125" s="133" t="s">
        <v>149</v>
      </c>
      <c r="F125" s="134" t="s">
        <v>150</v>
      </c>
      <c r="G125" s="135" t="s">
        <v>123</v>
      </c>
      <c r="H125" s="136">
        <v>501.12</v>
      </c>
      <c r="I125" s="137"/>
      <c r="J125" s="138">
        <f>ROUND(I125*H125,2)</f>
        <v>0</v>
      </c>
      <c r="K125" s="139"/>
      <c r="L125" s="28"/>
      <c r="M125" s="140" t="s">
        <v>1</v>
      </c>
      <c r="N125" s="141" t="s">
        <v>40</v>
      </c>
      <c r="P125" s="142">
        <f>O125*H125</f>
        <v>0</v>
      </c>
      <c r="Q125" s="142">
        <v>1.92542E-3</v>
      </c>
      <c r="R125" s="142">
        <f>Q125*H125</f>
        <v>0.96486647039999995</v>
      </c>
      <c r="S125" s="142">
        <v>0</v>
      </c>
      <c r="T125" s="143">
        <f>S125*H125</f>
        <v>0</v>
      </c>
      <c r="AR125" s="144" t="s">
        <v>124</v>
      </c>
      <c r="AT125" s="144" t="s">
        <v>120</v>
      </c>
      <c r="AU125" s="144" t="s">
        <v>125</v>
      </c>
      <c r="AY125" s="13" t="s">
        <v>117</v>
      </c>
      <c r="BE125" s="145">
        <f>IF(N125="základná",J125,0)</f>
        <v>0</v>
      </c>
      <c r="BF125" s="145">
        <f>IF(N125="znížená",J125,0)</f>
        <v>0</v>
      </c>
      <c r="BG125" s="145">
        <f>IF(N125="zákl. prenesená",J125,0)</f>
        <v>0</v>
      </c>
      <c r="BH125" s="145">
        <f>IF(N125="zníž. prenesená",J125,0)</f>
        <v>0</v>
      </c>
      <c r="BI125" s="145">
        <f>IF(N125="nulová",J125,0)</f>
        <v>0</v>
      </c>
      <c r="BJ125" s="13" t="s">
        <v>125</v>
      </c>
      <c r="BK125" s="145">
        <f>ROUND(I125*H125,2)</f>
        <v>0</v>
      </c>
      <c r="BL125" s="13" t="s">
        <v>124</v>
      </c>
      <c r="BM125" s="144" t="s">
        <v>124</v>
      </c>
    </row>
    <row r="126" spans="2:65" s="11" customFormat="1" ht="22.95" customHeight="1" x14ac:dyDescent="0.25">
      <c r="B126" s="119"/>
      <c r="D126" s="120" t="s">
        <v>73</v>
      </c>
      <c r="E126" s="129" t="s">
        <v>218</v>
      </c>
      <c r="F126" s="129" t="s">
        <v>219</v>
      </c>
      <c r="I126" s="122"/>
      <c r="J126" s="130">
        <f>BK126</f>
        <v>0</v>
      </c>
      <c r="L126" s="119"/>
      <c r="M126" s="124"/>
      <c r="P126" s="125">
        <f>P127</f>
        <v>0</v>
      </c>
      <c r="R126" s="125">
        <f>R127</f>
        <v>0</v>
      </c>
      <c r="T126" s="126">
        <f>T127</f>
        <v>0</v>
      </c>
      <c r="AR126" s="120" t="s">
        <v>81</v>
      </c>
      <c r="AT126" s="127" t="s">
        <v>73</v>
      </c>
      <c r="AU126" s="127" t="s">
        <v>81</v>
      </c>
      <c r="AY126" s="120" t="s">
        <v>117</v>
      </c>
      <c r="BK126" s="128">
        <f>BK127</f>
        <v>0</v>
      </c>
    </row>
    <row r="127" spans="2:65" s="1" customFormat="1" ht="24.15" customHeight="1" x14ac:dyDescent="0.2">
      <c r="B127" s="131"/>
      <c r="C127" s="132" t="s">
        <v>129</v>
      </c>
      <c r="D127" s="132" t="s">
        <v>120</v>
      </c>
      <c r="E127" s="133" t="s">
        <v>220</v>
      </c>
      <c r="F127" s="134" t="s">
        <v>221</v>
      </c>
      <c r="G127" s="135" t="s">
        <v>196</v>
      </c>
      <c r="H127" s="136">
        <v>1.115</v>
      </c>
      <c r="I127" s="137"/>
      <c r="J127" s="138">
        <f>ROUND(I127*H127,2)</f>
        <v>0</v>
      </c>
      <c r="K127" s="139"/>
      <c r="L127" s="28"/>
      <c r="M127" s="140" t="s">
        <v>1</v>
      </c>
      <c r="N127" s="141" t="s">
        <v>40</v>
      </c>
      <c r="P127" s="142">
        <f>O127*H127</f>
        <v>0</v>
      </c>
      <c r="Q127" s="142">
        <v>0</v>
      </c>
      <c r="R127" s="142">
        <f>Q127*H127</f>
        <v>0</v>
      </c>
      <c r="S127" s="142">
        <v>0</v>
      </c>
      <c r="T127" s="143">
        <f>S127*H127</f>
        <v>0</v>
      </c>
      <c r="AR127" s="144" t="s">
        <v>124</v>
      </c>
      <c r="AT127" s="144" t="s">
        <v>120</v>
      </c>
      <c r="AU127" s="144" t="s">
        <v>125</v>
      </c>
      <c r="AY127" s="13" t="s">
        <v>117</v>
      </c>
      <c r="BE127" s="145">
        <f>IF(N127="základná",J127,0)</f>
        <v>0</v>
      </c>
      <c r="BF127" s="145">
        <f>IF(N127="znížená",J127,0)</f>
        <v>0</v>
      </c>
      <c r="BG127" s="145">
        <f>IF(N127="zákl. prenesená",J127,0)</f>
        <v>0</v>
      </c>
      <c r="BH127" s="145">
        <f>IF(N127="zníž. prenesená",J127,0)</f>
        <v>0</v>
      </c>
      <c r="BI127" s="145">
        <f>IF(N127="nulová",J127,0)</f>
        <v>0</v>
      </c>
      <c r="BJ127" s="13" t="s">
        <v>125</v>
      </c>
      <c r="BK127" s="145">
        <f>ROUND(I127*H127,2)</f>
        <v>0</v>
      </c>
      <c r="BL127" s="13" t="s">
        <v>124</v>
      </c>
      <c r="BM127" s="144" t="s">
        <v>118</v>
      </c>
    </row>
    <row r="128" spans="2:65" s="11" customFormat="1" ht="25.95" customHeight="1" x14ac:dyDescent="0.25">
      <c r="B128" s="119"/>
      <c r="D128" s="120" t="s">
        <v>73</v>
      </c>
      <c r="E128" s="121" t="s">
        <v>223</v>
      </c>
      <c r="F128" s="121" t="s">
        <v>224</v>
      </c>
      <c r="I128" s="122"/>
      <c r="J128" s="123">
        <f>BK128</f>
        <v>0</v>
      </c>
      <c r="L128" s="119"/>
      <c r="M128" s="124"/>
      <c r="P128" s="125">
        <f>P129</f>
        <v>0</v>
      </c>
      <c r="R128" s="125">
        <f>R129</f>
        <v>0</v>
      </c>
      <c r="T128" s="126">
        <f>T129</f>
        <v>0</v>
      </c>
      <c r="AR128" s="120" t="s">
        <v>125</v>
      </c>
      <c r="AT128" s="127" t="s">
        <v>73</v>
      </c>
      <c r="AU128" s="127" t="s">
        <v>74</v>
      </c>
      <c r="AY128" s="120" t="s">
        <v>117</v>
      </c>
      <c r="BK128" s="128">
        <f>BK129</f>
        <v>0</v>
      </c>
    </row>
    <row r="129" spans="2:65" s="11" customFormat="1" ht="22.95" customHeight="1" x14ac:dyDescent="0.25">
      <c r="B129" s="119"/>
      <c r="D129" s="120" t="s">
        <v>73</v>
      </c>
      <c r="E129" s="129" t="s">
        <v>516</v>
      </c>
      <c r="F129" s="129" t="s">
        <v>517</v>
      </c>
      <c r="I129" s="122"/>
      <c r="J129" s="130">
        <f>BK129</f>
        <v>0</v>
      </c>
      <c r="L129" s="119"/>
      <c r="M129" s="124"/>
      <c r="P129" s="125">
        <f>SUM(P130:P132)</f>
        <v>0</v>
      </c>
      <c r="R129" s="125">
        <f>SUM(R130:R132)</f>
        <v>0</v>
      </c>
      <c r="T129" s="126">
        <f>SUM(T130:T132)</f>
        <v>0</v>
      </c>
      <c r="AR129" s="120" t="s">
        <v>125</v>
      </c>
      <c r="AT129" s="127" t="s">
        <v>73</v>
      </c>
      <c r="AU129" s="127" t="s">
        <v>81</v>
      </c>
      <c r="AY129" s="120" t="s">
        <v>117</v>
      </c>
      <c r="BK129" s="128">
        <f>SUM(BK130:BK132)</f>
        <v>0</v>
      </c>
    </row>
    <row r="130" spans="2:65" s="1" customFormat="1" ht="33" customHeight="1" x14ac:dyDescent="0.2">
      <c r="B130" s="131"/>
      <c r="C130" s="132" t="s">
        <v>124</v>
      </c>
      <c r="D130" s="132" t="s">
        <v>120</v>
      </c>
      <c r="E130" s="133" t="s">
        <v>518</v>
      </c>
      <c r="F130" s="134" t="s">
        <v>519</v>
      </c>
      <c r="G130" s="135" t="s">
        <v>128</v>
      </c>
      <c r="H130" s="136">
        <v>261</v>
      </c>
      <c r="I130" s="137"/>
      <c r="J130" s="138">
        <f>ROUND(I130*H130,2)</f>
        <v>0</v>
      </c>
      <c r="K130" s="139"/>
      <c r="L130" s="28"/>
      <c r="M130" s="140" t="s">
        <v>1</v>
      </c>
      <c r="N130" s="141" t="s">
        <v>40</v>
      </c>
      <c r="P130" s="142">
        <f>O130*H130</f>
        <v>0</v>
      </c>
      <c r="Q130" s="142">
        <v>0</v>
      </c>
      <c r="R130" s="142">
        <f>Q130*H130</f>
        <v>0</v>
      </c>
      <c r="S130" s="142">
        <v>0</v>
      </c>
      <c r="T130" s="143">
        <f>S130*H130</f>
        <v>0</v>
      </c>
      <c r="AR130" s="144" t="s">
        <v>151</v>
      </c>
      <c r="AT130" s="144" t="s">
        <v>120</v>
      </c>
      <c r="AU130" s="144" t="s">
        <v>125</v>
      </c>
      <c r="AY130" s="13" t="s">
        <v>117</v>
      </c>
      <c r="BE130" s="145">
        <f>IF(N130="základná",J130,0)</f>
        <v>0</v>
      </c>
      <c r="BF130" s="145">
        <f>IF(N130="znížená",J130,0)</f>
        <v>0</v>
      </c>
      <c r="BG130" s="145">
        <f>IF(N130="zákl. prenesená",J130,0)</f>
        <v>0</v>
      </c>
      <c r="BH130" s="145">
        <f>IF(N130="zníž. prenesená",J130,0)</f>
        <v>0</v>
      </c>
      <c r="BI130" s="145">
        <f>IF(N130="nulová",J130,0)</f>
        <v>0</v>
      </c>
      <c r="BJ130" s="13" t="s">
        <v>125</v>
      </c>
      <c r="BK130" s="145">
        <f>ROUND(I130*H130,2)</f>
        <v>0</v>
      </c>
      <c r="BL130" s="13" t="s">
        <v>151</v>
      </c>
      <c r="BM130" s="144" t="s">
        <v>135</v>
      </c>
    </row>
    <row r="131" spans="2:65" s="1" customFormat="1" ht="33" customHeight="1" x14ac:dyDescent="0.2">
      <c r="B131" s="131"/>
      <c r="C131" s="132" t="s">
        <v>136</v>
      </c>
      <c r="D131" s="132" t="s">
        <v>120</v>
      </c>
      <c r="E131" s="133" t="s">
        <v>520</v>
      </c>
      <c r="F131" s="134" t="s">
        <v>521</v>
      </c>
      <c r="G131" s="135" t="s">
        <v>128</v>
      </c>
      <c r="H131" s="136">
        <v>52</v>
      </c>
      <c r="I131" s="137"/>
      <c r="J131" s="138">
        <f>ROUND(I131*H131,2)</f>
        <v>0</v>
      </c>
      <c r="K131" s="139"/>
      <c r="L131" s="28"/>
      <c r="M131" s="140" t="s">
        <v>1</v>
      </c>
      <c r="N131" s="141" t="s">
        <v>40</v>
      </c>
      <c r="P131" s="142">
        <f>O131*H131</f>
        <v>0</v>
      </c>
      <c r="Q131" s="142">
        <v>0</v>
      </c>
      <c r="R131" s="142">
        <f>Q131*H131</f>
        <v>0</v>
      </c>
      <c r="S131" s="142">
        <v>0</v>
      </c>
      <c r="T131" s="143">
        <f>S131*H131</f>
        <v>0</v>
      </c>
      <c r="AR131" s="144" t="s">
        <v>151</v>
      </c>
      <c r="AT131" s="144" t="s">
        <v>120</v>
      </c>
      <c r="AU131" s="144" t="s">
        <v>125</v>
      </c>
      <c r="AY131" s="13" t="s">
        <v>117</v>
      </c>
      <c r="BE131" s="145">
        <f>IF(N131="základná",J131,0)</f>
        <v>0</v>
      </c>
      <c r="BF131" s="145">
        <f>IF(N131="znížená",J131,0)</f>
        <v>0</v>
      </c>
      <c r="BG131" s="145">
        <f>IF(N131="zákl. prenesená",J131,0)</f>
        <v>0</v>
      </c>
      <c r="BH131" s="145">
        <f>IF(N131="zníž. prenesená",J131,0)</f>
        <v>0</v>
      </c>
      <c r="BI131" s="145">
        <f>IF(N131="nulová",J131,0)</f>
        <v>0</v>
      </c>
      <c r="BJ131" s="13" t="s">
        <v>125</v>
      </c>
      <c r="BK131" s="145">
        <f>ROUND(I131*H131,2)</f>
        <v>0</v>
      </c>
      <c r="BL131" s="13" t="s">
        <v>151</v>
      </c>
      <c r="BM131" s="144" t="s">
        <v>139</v>
      </c>
    </row>
    <row r="132" spans="2:65" s="1" customFormat="1" ht="24.15" customHeight="1" x14ac:dyDescent="0.2">
      <c r="B132" s="131"/>
      <c r="C132" s="132" t="s">
        <v>118</v>
      </c>
      <c r="D132" s="132" t="s">
        <v>120</v>
      </c>
      <c r="E132" s="133" t="s">
        <v>522</v>
      </c>
      <c r="F132" s="134" t="s">
        <v>523</v>
      </c>
      <c r="G132" s="135" t="s">
        <v>240</v>
      </c>
      <c r="H132" s="146"/>
      <c r="I132" s="137"/>
      <c r="J132" s="138">
        <f>ROUND(I132*H132,2)</f>
        <v>0</v>
      </c>
      <c r="K132" s="139"/>
      <c r="L132" s="28"/>
      <c r="M132" s="158" t="s">
        <v>1</v>
      </c>
      <c r="N132" s="159" t="s">
        <v>40</v>
      </c>
      <c r="O132" s="160"/>
      <c r="P132" s="161">
        <f>O132*H132</f>
        <v>0</v>
      </c>
      <c r="Q132" s="161">
        <v>0</v>
      </c>
      <c r="R132" s="161">
        <f>Q132*H132</f>
        <v>0</v>
      </c>
      <c r="S132" s="161">
        <v>0</v>
      </c>
      <c r="T132" s="162">
        <f>S132*H132</f>
        <v>0</v>
      </c>
      <c r="AR132" s="144" t="s">
        <v>151</v>
      </c>
      <c r="AT132" s="144" t="s">
        <v>120</v>
      </c>
      <c r="AU132" s="144" t="s">
        <v>125</v>
      </c>
      <c r="AY132" s="13" t="s">
        <v>117</v>
      </c>
      <c r="BE132" s="145">
        <f>IF(N132="základná",J132,0)</f>
        <v>0</v>
      </c>
      <c r="BF132" s="145">
        <f>IF(N132="znížená",J132,0)</f>
        <v>0</v>
      </c>
      <c r="BG132" s="145">
        <f>IF(N132="zákl. prenesená",J132,0)</f>
        <v>0</v>
      </c>
      <c r="BH132" s="145">
        <f>IF(N132="zníž. prenesená",J132,0)</f>
        <v>0</v>
      </c>
      <c r="BI132" s="145">
        <f>IF(N132="nulová",J132,0)</f>
        <v>0</v>
      </c>
      <c r="BJ132" s="13" t="s">
        <v>125</v>
      </c>
      <c r="BK132" s="145">
        <f>ROUND(I132*H132,2)</f>
        <v>0</v>
      </c>
      <c r="BL132" s="13" t="s">
        <v>151</v>
      </c>
      <c r="BM132" s="144" t="s">
        <v>142</v>
      </c>
    </row>
    <row r="133" spans="2:65" s="1" customFormat="1" ht="6.9" customHeight="1" x14ac:dyDescent="0.2">
      <c r="B133" s="28"/>
      <c r="C133" s="168"/>
      <c r="D133" s="168"/>
      <c r="E133" s="168"/>
      <c r="F133" s="168"/>
      <c r="G133" s="168"/>
      <c r="H133" s="168"/>
      <c r="I133" s="168"/>
      <c r="J133" s="168"/>
      <c r="K133" s="44"/>
      <c r="L133" s="28"/>
    </row>
    <row r="134" spans="2:65" ht="17.25" customHeight="1" x14ac:dyDescent="0.2">
      <c r="B134" s="167" t="s">
        <v>526</v>
      </c>
      <c r="C134" s="169"/>
      <c r="D134" s="169"/>
      <c r="E134" s="169"/>
      <c r="F134" s="169"/>
      <c r="G134" s="170"/>
      <c r="H134" s="170"/>
      <c r="I134" s="171"/>
      <c r="J134" s="172"/>
    </row>
    <row r="135" spans="2:65" ht="31.5" customHeight="1" x14ac:dyDescent="0.25">
      <c r="B135" s="225" t="s">
        <v>527</v>
      </c>
      <c r="C135" s="226"/>
      <c r="D135" s="226"/>
      <c r="E135" s="226"/>
      <c r="F135" s="226"/>
      <c r="G135" s="226"/>
      <c r="H135" s="226"/>
      <c r="I135" s="171"/>
      <c r="J135" s="172"/>
    </row>
    <row r="136" spans="2:65" ht="52.5" customHeight="1" x14ac:dyDescent="0.2">
      <c r="B136" s="225" t="s">
        <v>528</v>
      </c>
      <c r="C136" s="227"/>
      <c r="D136" s="227"/>
      <c r="E136" s="227"/>
      <c r="F136" s="227"/>
      <c r="G136" s="227"/>
      <c r="H136" s="227"/>
      <c r="I136" s="171"/>
      <c r="J136" s="172"/>
    </row>
    <row r="137" spans="2:65" ht="53.25" customHeight="1" x14ac:dyDescent="0.2">
      <c r="B137" s="225" t="s">
        <v>529</v>
      </c>
      <c r="C137" s="227"/>
      <c r="D137" s="227"/>
      <c r="E137" s="227"/>
      <c r="F137" s="227"/>
      <c r="G137" s="227"/>
      <c r="H137" s="227"/>
      <c r="I137" s="171"/>
      <c r="J137" s="172"/>
    </row>
    <row r="138" spans="2:65" ht="30.75" customHeight="1" x14ac:dyDescent="0.2">
      <c r="B138" s="225" t="s">
        <v>530</v>
      </c>
      <c r="C138" s="227"/>
      <c r="D138" s="227"/>
      <c r="E138" s="227"/>
      <c r="F138" s="227"/>
      <c r="G138" s="227"/>
      <c r="H138" s="227"/>
      <c r="I138" s="171"/>
      <c r="J138" s="172"/>
    </row>
    <row r="139" spans="2:65" ht="43.5" customHeight="1" x14ac:dyDescent="0.2">
      <c r="B139" s="225" t="s">
        <v>531</v>
      </c>
      <c r="C139" s="227"/>
      <c r="D139" s="227"/>
      <c r="E139" s="227"/>
      <c r="F139" s="227"/>
      <c r="G139" s="227"/>
      <c r="H139" s="227"/>
      <c r="I139" s="171"/>
      <c r="J139" s="172"/>
    </row>
    <row r="140" spans="2:65" ht="89.25" customHeight="1" x14ac:dyDescent="0.2">
      <c r="B140" s="223" t="s">
        <v>532</v>
      </c>
      <c r="C140" s="224"/>
      <c r="D140" s="224"/>
      <c r="E140" s="224"/>
      <c r="F140" s="224"/>
      <c r="G140" s="224"/>
      <c r="H140" s="224"/>
      <c r="I140" s="173"/>
      <c r="J140" s="174"/>
    </row>
  </sheetData>
  <autoFilter ref="C120:K132" xr:uid="{00000000-0009-0000-0000-000003000000}"/>
  <mergeCells count="15">
    <mergeCell ref="B136:H136"/>
    <mergeCell ref="B137:H137"/>
    <mergeCell ref="B138:H138"/>
    <mergeCell ref="B139:H139"/>
    <mergeCell ref="B140:H140"/>
    <mergeCell ref="E87:H87"/>
    <mergeCell ref="E111:H111"/>
    <mergeCell ref="E113:H113"/>
    <mergeCell ref="L2:V2"/>
    <mergeCell ref="B135:H135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268c47e-392d-4bda-be85-a5756f4dce8a" xsi:nil="true"/>
    <lcf76f155ced4ddcb4097134ff3c332f xmlns="b851f6ae-ae00-4f5e-81ad-6a76ccf99225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0F3CBCB5346C549BEAF0EA9F12E1B51" ma:contentTypeVersion="17" ma:contentTypeDescription="Umožňuje vytvoriť nový dokument." ma:contentTypeScope="" ma:versionID="c5b81b04bfa495c158d5eab5c0fe2040">
  <xsd:schema xmlns:xsd="http://www.w3.org/2001/XMLSchema" xmlns:xs="http://www.w3.org/2001/XMLSchema" xmlns:p="http://schemas.microsoft.com/office/2006/metadata/properties" xmlns:ns2="b851f6ae-ae00-4f5e-81ad-6a76ccf99225" xmlns:ns3="e268c47e-392d-4bda-be85-a5756f4dce8a" targetNamespace="http://schemas.microsoft.com/office/2006/metadata/properties" ma:root="true" ma:fieldsID="50acbc2218d6b923ca258eb1bdb1ffbf" ns2:_="" ns3:_="">
    <xsd:import namespace="b851f6ae-ae00-4f5e-81ad-6a76ccf99225"/>
    <xsd:import namespace="e268c47e-392d-4bda-be85-a5756f4dce8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51f6ae-ae00-4f5e-81ad-6a76ccf9922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Značky obrázka" ma:readOnly="false" ma:fieldId="{5cf76f15-5ced-4ddc-b409-7134ff3c332f}" ma:taxonomyMulti="true" ma:sspId="8567b21a-85e9-48ad-86e4-d8ba0610a54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68c47e-392d-4bda-be85-a5756f4dce8a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840600fc-5948-4582-9609-6736e5fde0bb}" ma:internalName="TaxCatchAll" ma:showField="CatchAllData" ma:web="e268c47e-392d-4bda-be85-a5756f4dce8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6F77CED-25E5-4C92-BD2D-36A56E4E2F8F}">
  <ds:schemaRefs>
    <ds:schemaRef ds:uri="http://schemas.microsoft.com/office/2006/metadata/properties"/>
    <ds:schemaRef ds:uri="http://schemas.microsoft.com/office/infopath/2007/PartnerControls"/>
    <ds:schemaRef ds:uri="e268c47e-392d-4bda-be85-a5756f4dce8a"/>
    <ds:schemaRef ds:uri="b851f6ae-ae00-4f5e-81ad-6a76ccf99225"/>
  </ds:schemaRefs>
</ds:datastoreItem>
</file>

<file path=customXml/itemProps2.xml><?xml version="1.0" encoding="utf-8"?>
<ds:datastoreItem xmlns:ds="http://schemas.openxmlformats.org/officeDocument/2006/customXml" ds:itemID="{8365F6B6-1C6C-4933-B0F7-4921A347EEE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5C3AE80-76F0-4FC5-A24A-51DC992C2F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851f6ae-ae00-4f5e-81ad-6a76ccf99225"/>
    <ds:schemaRef ds:uri="e268c47e-392d-4bda-be85-a5756f4dce8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4</vt:i4>
      </vt:variant>
      <vt:variant>
        <vt:lpstr>Pomenované rozsahy</vt:lpstr>
      </vt:variant>
      <vt:variant>
        <vt:i4>8</vt:i4>
      </vt:variant>
    </vt:vector>
  </HeadingPairs>
  <TitlesOfParts>
    <vt:vector size="12" baseType="lpstr">
      <vt:lpstr>Rekapitulácia stavby</vt:lpstr>
      <vt:lpstr>Výkaz, v 1A - 1.1 Obnova oki...</vt:lpstr>
      <vt:lpstr>Výkaz, v 1B - 1.2 Obnova zám...</vt:lpstr>
      <vt:lpstr>E.03.1.3 - 1.3 Doplnenie ...</vt:lpstr>
      <vt:lpstr>'E.03.1.3 - 1.3 Doplnenie ...'!Názvy_tlače</vt:lpstr>
      <vt:lpstr>'Rekapitulácia stavby'!Názvy_tlače</vt:lpstr>
      <vt:lpstr>'Výkaz, v 1A - 1.1 Obnova oki...'!Názvy_tlače</vt:lpstr>
      <vt:lpstr>'Výkaz, v 1B - 1.2 Obnova zám...'!Názvy_tlače</vt:lpstr>
      <vt:lpstr>'E.03.1.3 - 1.3 Doplnenie ...'!Oblasť_tlače</vt:lpstr>
      <vt:lpstr>'Rekapitulácia stavby'!Oblasť_tlače</vt:lpstr>
      <vt:lpstr>'Výkaz, v 1A - 1.1 Obnova oki...'!Oblasť_tlače</vt:lpstr>
      <vt:lpstr>'Výkaz, v 1B - 1.2 Obnova zám...'!Oblasť_tlače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Vas Ladislav</dc:creator>
  <cp:lastModifiedBy>Vyšná Miroslava</cp:lastModifiedBy>
  <dcterms:created xsi:type="dcterms:W3CDTF">2025-01-15T13:21:46Z</dcterms:created>
  <dcterms:modified xsi:type="dcterms:W3CDTF">2025-01-17T11:16:29Z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0x010100F0F3CBCB5346C549BEAF0EA9F12E1B51</vt:lpwstr>
  </property>
  <property fmtid="{D5CDD505-2E9C-101B-9397-08002B2CF9AE}" pid="3" name="MediaServiceImageTags">
    <vt:lpwstr/>
  </property>
</Properties>
</file>