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+ Eufondy\Čiastkové zákazky\Výzva č.11 LS Šaštín LO Bulkovec\Súťaž\"/>
    </mc:Choice>
  </mc:AlternateContent>
  <bookViews>
    <workbookView xWindow="0" yWindow="0" windowWidth="21570" windowHeight="8055"/>
  </bookViews>
  <sheets>
    <sheet name="Rozsah zákazky " sheetId="1" r:id="rId1"/>
    <sheet name="Vysvetlívky" sheetId="3" r:id="rId2"/>
  </sheets>
  <definedNames>
    <definedName name="_xlnm.Print_Area" localSheetId="0">'Rozsah zákazky '!$A$1:$O$37</definedName>
  </definedNames>
  <calcPr calcId="162913"/>
</workbook>
</file>

<file path=xl/calcChain.xml><?xml version="1.0" encoding="utf-8"?>
<calcChain xmlns="http://schemas.openxmlformats.org/spreadsheetml/2006/main">
  <c r="L22" i="1" l="1"/>
  <c r="O13" i="1" l="1"/>
  <c r="O14" i="1"/>
  <c r="O15" i="1"/>
  <c r="F21" i="1" l="1"/>
  <c r="O19" i="1" l="1"/>
  <c r="O12" i="1"/>
  <c r="O20" i="1" l="1"/>
  <c r="P20" i="1" s="1"/>
  <c r="P19" i="1" l="1"/>
  <c r="O18" i="1"/>
  <c r="P18" i="1" s="1"/>
  <c r="O17" i="1"/>
  <c r="P17" i="1" s="1"/>
  <c r="O21" i="1" l="1"/>
  <c r="P21" i="1" s="1"/>
  <c r="O16" i="1"/>
  <c r="P16" i="1" s="1"/>
  <c r="P12" i="1"/>
  <c r="O22" i="1" l="1"/>
  <c r="P22" i="1" s="1"/>
  <c r="O24" i="1" l="1"/>
  <c r="O23" i="1" s="1"/>
</calcChain>
</file>

<file path=xl/sharedStrings.xml><?xml version="1.0" encoding="utf-8"?>
<sst xmlns="http://schemas.openxmlformats.org/spreadsheetml/2006/main" count="93" uniqueCount="81">
  <si>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</si>
  <si>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</si>
  <si>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</si>
  <si>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</si>
  <si>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</si>
  <si>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</si>
  <si>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</si>
  <si>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</si>
  <si>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</si>
  <si>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</si>
  <si>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</si>
  <si>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</si>
  <si>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</si>
  <si>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</si>
  <si>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</si>
  <si>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</si>
  <si>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</si>
  <si>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</si>
  <si>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</si>
  <si>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</si>
  <si>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</si>
  <si>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</si>
  <si>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</si>
  <si>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</si>
  <si>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</si>
  <si>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</si>
  <si>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</si>
  <si>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</si>
  <si>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</si>
  <si>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</si>
  <si>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</si>
  <si>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</si>
  <si>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</si>
  <si>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</si>
  <si>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</si>
  <si>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</si>
  <si>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</si>
  <si>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</si>
  <si>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</si>
  <si>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</si>
  <si>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</si>
  <si>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</si>
  <si>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</si>
  <si>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</si>
  <si>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</si>
  <si>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</si>
  <si>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</si>
  <si>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</si>
  <si>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</si>
  <si>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</si>
  <si>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</si>
  <si>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</si>
  <si>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</si>
  <si>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</si>
  <si>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</si>
  <si>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</si>
  <si>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</si>
  <si>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</si>
  <si>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</si>
  <si>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</si>
  <si>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</si>
  <si>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</si>
  <si>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</si>
  <si>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</si>
  <si>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</si>
  <si>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</si>
  <si>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</si>
  <si>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</si>
  <si>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 xml:space="preserve">príloha č. 5 Zmluvy </t>
  </si>
  <si>
    <t>Lesy SR š.p. OZ Karpaty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</si>
  <si>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</t>
    </r>
    <r>
      <rPr>
        <sz val="11"/>
        <color rgb="FFFF0000"/>
        <rFont val="Calibri"/>
        <family val="2"/>
        <charset val="238"/>
        <scheme val="minor"/>
      </rPr>
      <t>Približovacie linky sú široké 2,5m a nebudú sa rozširovať zároveň nesmie dôsť k poškodeniu bočných stromov. Potrebný je malý (mini ) HRT uzol so šírkou do 2000mm</t>
    </r>
  </si>
  <si>
    <t>ihličnaté (m3)</t>
  </si>
  <si>
    <t>listnaté (m3)</t>
  </si>
  <si>
    <t>Približovacia vzdialenosť P-VM | VM-OM | P-OM (m)</t>
  </si>
  <si>
    <t>VU-50</t>
  </si>
  <si>
    <t>0</t>
  </si>
  <si>
    <t>LO Bulkovec</t>
  </si>
  <si>
    <t>GS063-231B0</t>
  </si>
  <si>
    <t>- | - | 250</t>
  </si>
  <si>
    <t>Lesnícke služby v pestovateľskom _ ťažbovom procese na OZ Karpaty VC Bulkovec   CLIMAFORCEELIVE</t>
  </si>
  <si>
    <t>Projekt Climaforceelife z programu LIFE 19 a ostatná ťažbová činnosť na OZ Šaštín , VC  Bulkovec, - výzva č. 11/01/2025/TC DNS/ EU.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</si>
</sst>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8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4" xfId="0" applyNumberFormat="1" applyFont="1" applyFill="1" applyBorder="1" applyAlignment="1" applyProtection="1">
      <alignment horizontal="center" vertical="center"/>
    </xf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4" fontId="6" fillId="3" borderId="11" xfId="0" applyNumberFormat="1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1" xfId="0" applyFont="1" applyFill="1" applyBorder="1" applyProtection="1"/>
    <xf numFmtId="0" fontId="0" fillId="3" borderId="20" xfId="0" applyFill="1" applyBorder="1" applyProtection="1"/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</xf>
    <xf numFmtId="4" fontId="6" fillId="3" borderId="14" xfId="0" applyNumberFormat="1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left" vertical="center"/>
    </xf>
    <xf numFmtId="0" fontId="7" fillId="3" borderId="14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left" vertical="center" wrapText="1"/>
    </xf>
    <xf numFmtId="3" fontId="6" fillId="0" borderId="1" xfId="0" applyNumberFormat="1" applyFont="1" applyFill="1" applyBorder="1" applyAlignment="1" applyProtection="1">
      <alignment horizontal="left" vertical="center"/>
    </xf>
    <xf numFmtId="3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/>
    </xf>
    <xf numFmtId="4" fontId="6" fillId="0" borderId="14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5" fillId="0" borderId="14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left" vertical="center"/>
    </xf>
    <xf numFmtId="4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/>
    <xf numFmtId="0" fontId="0" fillId="0" borderId="0" xfId="0" applyFill="1"/>
    <xf numFmtId="0" fontId="6" fillId="0" borderId="17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1" fillId="3" borderId="0" xfId="0" applyFont="1" applyFill="1" applyAlignment="1" applyProtection="1">
      <alignment horizont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10" fillId="3" borderId="18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left" vertical="center" wrapText="1"/>
    </xf>
    <xf numFmtId="2" fontId="10" fillId="0" borderId="14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0" fillId="2" borderId="18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8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19" xfId="0" applyFont="1" applyFill="1" applyBorder="1" applyAlignment="1" applyProtection="1">
      <alignment horizontal="left"/>
      <protection locked="0"/>
    </xf>
    <xf numFmtId="0" fontId="0" fillId="3" borderId="24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2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right" vertical="center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4" fillId="2" borderId="0" xfId="0" applyFont="1" applyFill="1" applyAlignment="1"/>
    <xf numFmtId="0" fontId="0" fillId="2" borderId="0" xfId="0" applyFill="1" applyAlignment="1"/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view="pageBreakPreview" topLeftCell="A13" zoomScaleNormal="100" zoomScaleSheetLayoutView="100" workbookViewId="0">
      <selection activeCell="L9" sqref="L9:L11"/>
    </sheetView>
  </sheetViews>
  <sheetFormatPr defaultRowHeight="15" x14ac:dyDescent="0.25"/>
  <cols>
    <col min="1" max="1" width="13.7109375" customWidth="1"/>
    <col min="2" max="2" width="12" customWidth="1"/>
    <col min="3" max="3" width="32" customWidth="1"/>
    <col min="6" max="6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81" t="s">
        <v>63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16" t="s">
        <v>67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68"/>
      <c r="J2" s="13"/>
      <c r="K2" s="13"/>
      <c r="L2" s="13"/>
      <c r="M2" s="16" t="s">
        <v>68</v>
      </c>
      <c r="O2" s="15"/>
    </row>
    <row r="3" spans="1:16" ht="18" x14ac:dyDescent="0.25">
      <c r="A3" s="17" t="s">
        <v>0</v>
      </c>
      <c r="B3" s="13"/>
      <c r="C3" s="127" t="s">
        <v>79</v>
      </c>
      <c r="D3" s="128"/>
      <c r="E3" s="128"/>
      <c r="F3" s="128"/>
      <c r="G3" s="128"/>
      <c r="H3" s="128"/>
      <c r="I3" s="128"/>
      <c r="J3" s="128"/>
      <c r="K3" s="128"/>
      <c r="L3" s="13"/>
      <c r="N3" s="14"/>
      <c r="O3" s="15"/>
    </row>
    <row r="4" spans="1:16" ht="16.5" customHeight="1" x14ac:dyDescent="0.25">
      <c r="A4" s="67" t="s">
        <v>80</v>
      </c>
      <c r="B4" s="13"/>
      <c r="C4" s="13"/>
      <c r="D4" s="13"/>
      <c r="E4" s="13"/>
      <c r="F4" s="13"/>
      <c r="G4" s="13"/>
      <c r="H4" s="13"/>
      <c r="I4" s="68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86"/>
      <c r="E5" s="86"/>
      <c r="F5" s="19"/>
      <c r="G5" s="18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7" t="s">
        <v>69</v>
      </c>
      <c r="C6" s="87"/>
      <c r="D6" s="87"/>
      <c r="E6" s="87"/>
      <c r="F6" s="19"/>
      <c r="G6" s="18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8"/>
      <c r="C7" s="88"/>
      <c r="D7" s="88"/>
      <c r="E7" s="88"/>
      <c r="F7" s="19"/>
      <c r="G7" s="18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84" t="s">
        <v>65</v>
      </c>
      <c r="B8" s="85"/>
      <c r="C8" s="23"/>
      <c r="D8" s="24"/>
      <c r="E8" s="24"/>
      <c r="F8" s="19"/>
      <c r="G8" s="18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40" t="s">
        <v>7</v>
      </c>
      <c r="B9" s="89" t="s">
        <v>2</v>
      </c>
      <c r="C9" s="71" t="s">
        <v>52</v>
      </c>
      <c r="D9" s="96" t="s">
        <v>3</v>
      </c>
      <c r="E9" s="97"/>
      <c r="F9" s="98"/>
      <c r="G9" s="91" t="s">
        <v>4</v>
      </c>
      <c r="H9" s="94" t="s">
        <v>5</v>
      </c>
      <c r="I9" s="82" t="s">
        <v>6</v>
      </c>
      <c r="J9" s="120"/>
      <c r="K9" s="82" t="s">
        <v>73</v>
      </c>
      <c r="L9" s="94" t="s">
        <v>53</v>
      </c>
      <c r="M9" s="94" t="s">
        <v>59</v>
      </c>
      <c r="N9" s="129" t="s">
        <v>57</v>
      </c>
      <c r="O9" s="117" t="s">
        <v>58</v>
      </c>
    </row>
    <row r="10" spans="1:16" ht="21.75" customHeight="1" thickBot="1" x14ac:dyDescent="0.3">
      <c r="A10" s="25"/>
      <c r="B10" s="90"/>
      <c r="C10" s="119" t="s">
        <v>66</v>
      </c>
      <c r="D10" s="119" t="s">
        <v>8</v>
      </c>
      <c r="E10" s="95" t="s">
        <v>9</v>
      </c>
      <c r="F10" s="94" t="s">
        <v>10</v>
      </c>
      <c r="G10" s="92"/>
      <c r="H10" s="95"/>
      <c r="I10" s="121"/>
      <c r="J10" s="122"/>
      <c r="K10" s="83"/>
      <c r="L10" s="95"/>
      <c r="M10" s="95"/>
      <c r="N10" s="130"/>
      <c r="O10" s="118"/>
    </row>
    <row r="11" spans="1:16" ht="50.25" customHeight="1" x14ac:dyDescent="0.25">
      <c r="A11" s="42"/>
      <c r="B11" s="90"/>
      <c r="C11" s="119"/>
      <c r="D11" s="119"/>
      <c r="E11" s="95"/>
      <c r="F11" s="95"/>
      <c r="G11" s="93"/>
      <c r="H11" s="95"/>
      <c r="I11" s="70" t="s">
        <v>71</v>
      </c>
      <c r="J11" s="70" t="s">
        <v>72</v>
      </c>
      <c r="K11" s="83"/>
      <c r="L11" s="95"/>
      <c r="M11" s="95"/>
      <c r="N11" s="130"/>
      <c r="O11" s="118"/>
    </row>
    <row r="12" spans="1:16" x14ac:dyDescent="0.25">
      <c r="A12" s="51" t="s">
        <v>76</v>
      </c>
      <c r="B12" s="77" t="s">
        <v>77</v>
      </c>
      <c r="C12" s="75">
        <v>5.7</v>
      </c>
      <c r="D12" s="79">
        <v>386</v>
      </c>
      <c r="E12" s="76">
        <v>0</v>
      </c>
      <c r="F12" s="76">
        <v>386</v>
      </c>
      <c r="G12" s="76" t="s">
        <v>74</v>
      </c>
      <c r="H12" s="76" t="s">
        <v>75</v>
      </c>
      <c r="I12" s="76">
        <v>0.05</v>
      </c>
      <c r="J12" s="76">
        <v>0</v>
      </c>
      <c r="K12" s="78" t="s">
        <v>78</v>
      </c>
      <c r="L12" s="80">
        <v>11005.0285</v>
      </c>
      <c r="M12" s="28" t="s">
        <v>60</v>
      </c>
      <c r="N12" s="49"/>
      <c r="O12" s="28">
        <f t="shared" ref="O12:O21" si="0">SUM(N12*F12)</f>
        <v>0</v>
      </c>
      <c r="P12" s="12" t="e">
        <f>IF(#REF!= 0," ", IF(100-((#REF!/#REF!)*100)&gt;20,"viac ako 20%",0))</f>
        <v>#REF!</v>
      </c>
    </row>
    <row r="13" spans="1:16" x14ac:dyDescent="0.25">
      <c r="A13" s="51"/>
      <c r="B13" s="50"/>
      <c r="C13" s="69"/>
      <c r="D13" s="57"/>
      <c r="E13" s="54"/>
      <c r="F13" s="54"/>
      <c r="G13" s="54"/>
      <c r="H13" s="54"/>
      <c r="I13" s="54"/>
      <c r="J13" s="54"/>
      <c r="K13" s="55"/>
      <c r="L13" s="58"/>
      <c r="M13" s="28" t="s">
        <v>60</v>
      </c>
      <c r="N13" s="49"/>
      <c r="O13" s="28">
        <f t="shared" si="0"/>
        <v>0</v>
      </c>
      <c r="P13" s="12"/>
    </row>
    <row r="14" spans="1:16" s="62" customFormat="1" x14ac:dyDescent="0.25">
      <c r="A14" s="63"/>
      <c r="B14" s="64"/>
      <c r="C14" s="74"/>
      <c r="D14" s="57"/>
      <c r="E14" s="54"/>
      <c r="F14" s="54"/>
      <c r="G14" s="54"/>
      <c r="H14" s="54"/>
      <c r="I14" s="54"/>
      <c r="J14" s="54"/>
      <c r="K14" s="55"/>
      <c r="L14" s="58"/>
      <c r="M14" s="56" t="s">
        <v>60</v>
      </c>
      <c r="N14" s="65"/>
      <c r="O14" s="56">
        <f t="shared" si="0"/>
        <v>0</v>
      </c>
      <c r="P14" s="61"/>
    </row>
    <row r="15" spans="1:16" x14ac:dyDescent="0.25">
      <c r="A15" s="51"/>
      <c r="B15" s="50"/>
      <c r="C15" s="69"/>
      <c r="D15" s="57"/>
      <c r="E15" s="54"/>
      <c r="F15" s="54"/>
      <c r="G15" s="54"/>
      <c r="H15" s="54"/>
      <c r="I15" s="54"/>
      <c r="J15" s="54"/>
      <c r="K15" s="55"/>
      <c r="L15" s="58"/>
      <c r="M15" s="28" t="s">
        <v>60</v>
      </c>
      <c r="N15" s="49"/>
      <c r="O15" s="28">
        <f t="shared" si="0"/>
        <v>0</v>
      </c>
      <c r="P15" s="12"/>
    </row>
    <row r="16" spans="1:16" x14ac:dyDescent="0.25">
      <c r="A16" s="48"/>
      <c r="B16" s="43"/>
      <c r="C16" s="69"/>
      <c r="D16" s="52"/>
      <c r="E16" s="53"/>
      <c r="F16" s="53"/>
      <c r="G16" s="54"/>
      <c r="H16" s="54"/>
      <c r="I16" s="54"/>
      <c r="J16" s="54"/>
      <c r="K16" s="55"/>
      <c r="L16" s="56"/>
      <c r="M16" s="28" t="s">
        <v>60</v>
      </c>
      <c r="N16" s="47"/>
      <c r="O16" s="28">
        <f t="shared" si="0"/>
        <v>0</v>
      </c>
      <c r="P16" s="12" t="str">
        <f>IF( O16=0," ", IF(100-((L16/O16)*100)&gt;20,"viac ako 20%",0))</f>
        <v xml:space="preserve"> </v>
      </c>
    </row>
    <row r="17" spans="1:16" x14ac:dyDescent="0.25">
      <c r="A17" s="48"/>
      <c r="B17" s="43"/>
      <c r="C17" s="69"/>
      <c r="D17" s="52"/>
      <c r="E17" s="53"/>
      <c r="F17" s="53"/>
      <c r="G17" s="54"/>
      <c r="H17" s="54"/>
      <c r="I17" s="54"/>
      <c r="J17" s="54"/>
      <c r="K17" s="55"/>
      <c r="L17" s="56"/>
      <c r="M17" s="28" t="s">
        <v>60</v>
      </c>
      <c r="N17" s="47"/>
      <c r="O17" s="28">
        <f t="shared" si="0"/>
        <v>0</v>
      </c>
      <c r="P17" s="12" t="str">
        <f>IF( O17=0," ", IF(100-((L17/O17)*100)&gt;20,"viac ako 20%",0))</f>
        <v xml:space="preserve"> </v>
      </c>
    </row>
    <row r="18" spans="1:16" x14ac:dyDescent="0.25">
      <c r="A18" s="48"/>
      <c r="B18" s="43"/>
      <c r="C18" s="69"/>
      <c r="D18" s="52"/>
      <c r="E18" s="53"/>
      <c r="F18" s="53"/>
      <c r="G18" s="54"/>
      <c r="H18" s="54"/>
      <c r="I18" s="54"/>
      <c r="J18" s="54"/>
      <c r="K18" s="55"/>
      <c r="L18" s="56"/>
      <c r="M18" s="28" t="s">
        <v>60</v>
      </c>
      <c r="N18" s="47"/>
      <c r="O18" s="28">
        <f t="shared" si="0"/>
        <v>0</v>
      </c>
      <c r="P18" s="12" t="str">
        <f>IF( O18=0," ", IF(100-((L18/O18)*100)&gt;20,"viac ako 20%",0))</f>
        <v xml:space="preserve"> </v>
      </c>
    </row>
    <row r="19" spans="1:16" x14ac:dyDescent="0.25">
      <c r="A19" s="48"/>
      <c r="B19" s="45"/>
      <c r="C19" s="69"/>
      <c r="D19" s="52"/>
      <c r="E19" s="53"/>
      <c r="F19" s="53"/>
      <c r="G19" s="54"/>
      <c r="H19" s="54"/>
      <c r="I19" s="54"/>
      <c r="J19" s="54"/>
      <c r="K19" s="55"/>
      <c r="L19" s="56"/>
      <c r="M19" s="28" t="s">
        <v>60</v>
      </c>
      <c r="N19" s="47"/>
      <c r="O19" s="28">
        <f t="shared" si="0"/>
        <v>0</v>
      </c>
      <c r="P19" s="12" t="e">
        <f>IF(#REF!= 0," ", IF(100-((#REF!/#REF!)*100)&gt;20,"viac ako 20%",0))</f>
        <v>#REF!</v>
      </c>
    </row>
    <row r="20" spans="1:16" s="62" customFormat="1" x14ac:dyDescent="0.25">
      <c r="A20" s="59"/>
      <c r="B20" s="54"/>
      <c r="C20" s="74"/>
      <c r="D20" s="52"/>
      <c r="E20" s="53"/>
      <c r="F20" s="53"/>
      <c r="G20" s="54"/>
      <c r="H20" s="54"/>
      <c r="I20" s="54"/>
      <c r="J20" s="54"/>
      <c r="K20" s="55"/>
      <c r="L20" s="56"/>
      <c r="M20" s="56" t="s">
        <v>60</v>
      </c>
      <c r="N20" s="60"/>
      <c r="O20" s="56">
        <f t="shared" si="0"/>
        <v>0</v>
      </c>
      <c r="P20" s="61" t="str">
        <f>IF( O20=0," ", IF(100-((L20/O20)*100)&gt;20,"viac ako 20%",0))</f>
        <v xml:space="preserve"> </v>
      </c>
    </row>
    <row r="21" spans="1:16" ht="15.75" thickBot="1" x14ac:dyDescent="0.3">
      <c r="A21" s="26"/>
      <c r="B21" s="43"/>
      <c r="C21" s="73"/>
      <c r="D21" s="27"/>
      <c r="E21" s="44"/>
      <c r="F21" s="44">
        <f>SUM(F12:F20)</f>
        <v>386</v>
      </c>
      <c r="G21" s="43"/>
      <c r="H21" s="43"/>
      <c r="I21" s="43"/>
      <c r="J21" s="43"/>
      <c r="K21" s="46"/>
      <c r="L21" s="66"/>
      <c r="M21" s="28" t="s">
        <v>60</v>
      </c>
      <c r="N21" s="47"/>
      <c r="O21" s="28">
        <f t="shared" si="0"/>
        <v>0</v>
      </c>
      <c r="P21" s="12" t="str">
        <f>IF( O21=0," ", IF(100-((L21/O21)*100)&gt;20,"viac ako 20%",0))</f>
        <v xml:space="preserve"> </v>
      </c>
    </row>
    <row r="22" spans="1:16" ht="15.75" thickBot="1" x14ac:dyDescent="0.3">
      <c r="A22" s="41"/>
      <c r="B22" s="30"/>
      <c r="C22" s="30"/>
      <c r="D22" s="30"/>
      <c r="E22" s="30"/>
      <c r="F22" s="30"/>
      <c r="G22" s="30"/>
      <c r="H22" s="30"/>
      <c r="I22" s="30"/>
      <c r="J22" s="123" t="s">
        <v>12</v>
      </c>
      <c r="K22" s="123"/>
      <c r="L22" s="32">
        <f>SUM(L12:L21)</f>
        <v>11005.0285</v>
      </c>
      <c r="M22" s="31"/>
      <c r="N22" s="33" t="s">
        <v>13</v>
      </c>
      <c r="O22" s="29">
        <f>SUM(O12:O20)</f>
        <v>0</v>
      </c>
      <c r="P22" s="12" t="str">
        <f>IF(O22&gt;L22,"prekročená cena","nižšia ako stanovená")</f>
        <v>nižšia ako stanovená</v>
      </c>
    </row>
    <row r="23" spans="1:16" ht="15.75" thickBot="1" x14ac:dyDescent="0.3">
      <c r="A23" s="124" t="s">
        <v>14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6"/>
      <c r="O23" s="29">
        <f>O24-O22</f>
        <v>0</v>
      </c>
    </row>
    <row r="24" spans="1:16" ht="15.75" thickBot="1" x14ac:dyDescent="0.3">
      <c r="A24" s="124" t="s">
        <v>15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6"/>
      <c r="O24" s="29">
        <f>IF("nie"=MID(H32,1,3),O22,(O22*1.2))</f>
        <v>0</v>
      </c>
    </row>
    <row r="25" spans="1:16" x14ac:dyDescent="0.25">
      <c r="A25" s="102" t="s">
        <v>16</v>
      </c>
      <c r="B25" s="102"/>
      <c r="C25" s="102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</row>
    <row r="26" spans="1:16" x14ac:dyDescent="0.25">
      <c r="A26" s="116" t="s">
        <v>64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</row>
    <row r="27" spans="1:16" ht="25.5" customHeight="1" x14ac:dyDescent="0.25">
      <c r="A27" s="35" t="s">
        <v>56</v>
      </c>
      <c r="B27" s="35"/>
      <c r="C27" s="35"/>
      <c r="D27" s="35"/>
      <c r="E27" s="35"/>
      <c r="F27" s="36" t="s">
        <v>54</v>
      </c>
      <c r="G27" s="35"/>
      <c r="H27" s="35"/>
      <c r="I27" s="72"/>
      <c r="J27" s="37"/>
      <c r="K27" s="37"/>
      <c r="L27" s="37"/>
      <c r="M27" s="37"/>
      <c r="N27" s="37"/>
      <c r="O27" s="37"/>
    </row>
    <row r="28" spans="1:16" ht="15" customHeight="1" x14ac:dyDescent="0.25">
      <c r="A28" s="107" t="s">
        <v>70</v>
      </c>
      <c r="B28" s="108"/>
      <c r="C28" s="108"/>
      <c r="D28" s="109"/>
      <c r="E28" s="103" t="s">
        <v>55</v>
      </c>
      <c r="F28" s="38" t="s">
        <v>17</v>
      </c>
      <c r="G28" s="104"/>
      <c r="H28" s="105"/>
      <c r="I28" s="105"/>
      <c r="J28" s="105"/>
      <c r="K28" s="105"/>
      <c r="L28" s="105"/>
      <c r="M28" s="105"/>
      <c r="N28" s="105"/>
      <c r="O28" s="106"/>
    </row>
    <row r="29" spans="1:16" x14ac:dyDescent="0.25">
      <c r="A29" s="110"/>
      <c r="B29" s="111"/>
      <c r="C29" s="111"/>
      <c r="D29" s="112"/>
      <c r="E29" s="103"/>
      <c r="F29" s="38" t="s">
        <v>18</v>
      </c>
      <c r="G29" s="104"/>
      <c r="H29" s="105"/>
      <c r="I29" s="105"/>
      <c r="J29" s="105"/>
      <c r="K29" s="105"/>
      <c r="L29" s="105"/>
      <c r="M29" s="105"/>
      <c r="N29" s="105"/>
      <c r="O29" s="106"/>
    </row>
    <row r="30" spans="1:16" ht="18" customHeight="1" x14ac:dyDescent="0.25">
      <c r="A30" s="110"/>
      <c r="B30" s="111"/>
      <c r="C30" s="111"/>
      <c r="D30" s="112"/>
      <c r="E30" s="103"/>
      <c r="F30" s="38" t="s">
        <v>19</v>
      </c>
      <c r="G30" s="104"/>
      <c r="H30" s="105"/>
      <c r="I30" s="105"/>
      <c r="J30" s="105"/>
      <c r="K30" s="105"/>
      <c r="L30" s="105"/>
      <c r="M30" s="105"/>
      <c r="N30" s="105"/>
      <c r="O30" s="106"/>
    </row>
    <row r="31" spans="1:16" x14ac:dyDescent="0.25">
      <c r="A31" s="110"/>
      <c r="B31" s="111"/>
      <c r="C31" s="111"/>
      <c r="D31" s="112"/>
      <c r="E31" s="103"/>
      <c r="F31" s="38" t="s">
        <v>20</v>
      </c>
      <c r="G31" s="104"/>
      <c r="H31" s="105"/>
      <c r="I31" s="105"/>
      <c r="J31" s="105"/>
      <c r="K31" s="105"/>
      <c r="L31" s="105"/>
      <c r="M31" s="105"/>
      <c r="N31" s="105"/>
      <c r="O31" s="106"/>
    </row>
    <row r="32" spans="1:16" x14ac:dyDescent="0.25">
      <c r="A32" s="110"/>
      <c r="B32" s="111"/>
      <c r="C32" s="111"/>
      <c r="D32" s="112"/>
      <c r="E32" s="103"/>
      <c r="F32" s="38" t="s">
        <v>21</v>
      </c>
      <c r="G32" s="104"/>
      <c r="H32" s="105"/>
      <c r="I32" s="105"/>
      <c r="J32" s="105"/>
      <c r="K32" s="105"/>
      <c r="L32" s="105"/>
      <c r="M32" s="105"/>
      <c r="N32" s="105"/>
      <c r="O32" s="106"/>
    </row>
    <row r="33" spans="1:15" x14ac:dyDescent="0.25">
      <c r="A33" s="110"/>
      <c r="B33" s="111"/>
      <c r="C33" s="111"/>
      <c r="D33" s="112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110"/>
      <c r="B34" s="111"/>
      <c r="C34" s="111"/>
      <c r="D34" s="112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113"/>
      <c r="B35" s="114"/>
      <c r="C35" s="114"/>
      <c r="D35" s="115"/>
      <c r="E35" s="37"/>
      <c r="F35" s="24"/>
      <c r="G35" s="18"/>
      <c r="H35" s="24"/>
      <c r="I35" s="24"/>
      <c r="J35" s="24" t="s">
        <v>22</v>
      </c>
      <c r="K35" s="24"/>
      <c r="L35" s="99"/>
      <c r="M35" s="100"/>
      <c r="N35" s="101"/>
      <c r="O35" s="24"/>
    </row>
    <row r="36" spans="1:15" x14ac:dyDescent="0.25">
      <c r="A36" s="37"/>
      <c r="B36" s="37"/>
      <c r="C36" s="37"/>
      <c r="D36" s="37"/>
      <c r="E36" s="37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21"/>
      <c r="B37" s="21"/>
      <c r="C37" s="21"/>
      <c r="D37" s="21"/>
      <c r="E37" s="21"/>
      <c r="F37" s="24"/>
      <c r="G37" s="24"/>
      <c r="H37" s="24"/>
      <c r="I37" s="24"/>
      <c r="J37" s="24"/>
      <c r="K37" s="24"/>
      <c r="L37" s="24"/>
      <c r="M37" s="24"/>
      <c r="N37" s="24"/>
      <c r="O37" s="24"/>
    </row>
  </sheetData>
  <mergeCells count="33">
    <mergeCell ref="J22:K22"/>
    <mergeCell ref="A23:N23"/>
    <mergeCell ref="A24:N24"/>
    <mergeCell ref="C3:K3"/>
    <mergeCell ref="N9:N11"/>
    <mergeCell ref="O9:O11"/>
    <mergeCell ref="C10:C11"/>
    <mergeCell ref="D10:D11"/>
    <mergeCell ref="E10:E11"/>
    <mergeCell ref="M9:M11"/>
    <mergeCell ref="I9:J10"/>
    <mergeCell ref="L35:N35"/>
    <mergeCell ref="A25:C25"/>
    <mergeCell ref="E28:E32"/>
    <mergeCell ref="G28:O28"/>
    <mergeCell ref="G29:O29"/>
    <mergeCell ref="G30:O30"/>
    <mergeCell ref="G31:O31"/>
    <mergeCell ref="A28:D35"/>
    <mergeCell ref="A26:O26"/>
    <mergeCell ref="G32:O32"/>
    <mergeCell ref="A1:L1"/>
    <mergeCell ref="K9:K11"/>
    <mergeCell ref="A8:B8"/>
    <mergeCell ref="D5:E5"/>
    <mergeCell ref="B6:E6"/>
    <mergeCell ref="B7:E7"/>
    <mergeCell ref="B9:B11"/>
    <mergeCell ref="G9:G11"/>
    <mergeCell ref="H9:H11"/>
    <mergeCell ref="D9:F9"/>
    <mergeCell ref="F10:F11"/>
    <mergeCell ref="L9:L11"/>
  </mergeCells>
  <pageMargins left="0.23622047244094491" right="0.23622047244094491" top="0.35433070866141736" bottom="0.35433070866141736" header="0.31496062992125984" footer="0.31496062992125984"/>
  <pageSetup paperSize="9" scale="7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35" t="s">
        <v>50</v>
      </c>
      <c r="M2" s="135"/>
    </row>
    <row r="3" spans="1:14" x14ac:dyDescent="0.25">
      <c r="A3" s="5" t="s">
        <v>24</v>
      </c>
      <c r="B3" s="132" t="s">
        <v>25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4" x14ac:dyDescent="0.25">
      <c r="A4" s="5" t="s">
        <v>26</v>
      </c>
      <c r="B4" s="132" t="s">
        <v>27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1:14" x14ac:dyDescent="0.25">
      <c r="A5" s="5" t="s">
        <v>7</v>
      </c>
      <c r="B5" s="132" t="s">
        <v>28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</row>
    <row r="6" spans="1:14" x14ac:dyDescent="0.25">
      <c r="A6" s="5" t="s">
        <v>2</v>
      </c>
      <c r="B6" s="132" t="s">
        <v>29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</row>
    <row r="7" spans="1:14" x14ac:dyDescent="0.25">
      <c r="A7" s="6" t="s">
        <v>30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4"/>
    </row>
    <row r="8" spans="1:14" x14ac:dyDescent="0.25">
      <c r="A8" s="5" t="s">
        <v>11</v>
      </c>
      <c r="B8" s="132" t="s">
        <v>31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</row>
    <row r="9" spans="1:14" x14ac:dyDescent="0.25">
      <c r="A9" s="7" t="s">
        <v>32</v>
      </c>
      <c r="B9" s="132" t="s">
        <v>33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</row>
    <row r="10" spans="1:14" x14ac:dyDescent="0.25">
      <c r="A10" s="7" t="s">
        <v>34</v>
      </c>
      <c r="B10" s="132" t="s">
        <v>35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</row>
    <row r="11" spans="1:14" x14ac:dyDescent="0.25">
      <c r="A11" s="8" t="s">
        <v>36</v>
      </c>
      <c r="B11" s="132" t="s">
        <v>37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</row>
    <row r="12" spans="1:14" x14ac:dyDescent="0.25">
      <c r="A12" s="9" t="s">
        <v>38</v>
      </c>
      <c r="B12" s="132" t="s">
        <v>39</v>
      </c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</row>
    <row r="13" spans="1:14" ht="24" customHeight="1" x14ac:dyDescent="0.25">
      <c r="A13" s="8" t="s">
        <v>40</v>
      </c>
      <c r="B13" s="132" t="s">
        <v>41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</row>
    <row r="14" spans="1:14" ht="16.5" customHeight="1" x14ac:dyDescent="0.25">
      <c r="A14" s="8" t="s">
        <v>5</v>
      </c>
      <c r="B14" s="132" t="s">
        <v>51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</row>
    <row r="15" spans="1:14" x14ac:dyDescent="0.25">
      <c r="A15" s="8" t="s">
        <v>42</v>
      </c>
      <c r="B15" s="132" t="s">
        <v>43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</row>
    <row r="16" spans="1:14" ht="38.25" x14ac:dyDescent="0.25">
      <c r="A16" s="10" t="s">
        <v>44</v>
      </c>
      <c r="B16" s="132" t="s">
        <v>45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  <row r="17" spans="1:14" ht="28.5" customHeight="1" x14ac:dyDescent="0.25">
      <c r="A17" s="10" t="s">
        <v>46</v>
      </c>
      <c r="B17" s="132" t="s">
        <v>47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</row>
    <row r="18" spans="1:14" ht="27" customHeight="1" x14ac:dyDescent="0.25">
      <c r="A18" s="11" t="s">
        <v>48</v>
      </c>
      <c r="B18" s="132" t="s">
        <v>49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</row>
    <row r="19" spans="1:14" ht="75" customHeight="1" x14ac:dyDescent="0.25">
      <c r="A19" s="39" t="s">
        <v>61</v>
      </c>
      <c r="B19" s="131" t="s">
        <v>62</v>
      </c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</vt:lpstr>
      <vt:lpstr>Vysvetlívky</vt:lpstr>
      <vt:lpstr>'Rozsah zákazky 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2023-08-16T05:17:05Z</cp:lastPrinted>
  <dcterms:created xsi:type="dcterms:W3CDTF">2012-08-13T12:29:09Z</dcterms:created>
  <dcterms:modified xsi:type="dcterms:W3CDTF">2025-02-12T09:40:36Z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