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SO 101 – Zpevněné do..." sheetId="2" r:id="rId2"/>
    <sheet name="12 - Vedlejší a ostatní n..." sheetId="3" r:id="rId3"/>
    <sheet name="21 - SO 101 – Zpevněné do..." sheetId="4" r:id="rId4"/>
  </sheets>
  <definedNames>
    <definedName name="_xlnm.Print_Area" localSheetId="0">'Rekapitulace stavby'!$D$4:$AO$36,'Rekapitulace stavby'!$C$42:$AQ$60</definedName>
    <definedName name="_xlnm.Print_Titles" localSheetId="0">'Rekapitulace stavby'!$52:$52</definedName>
    <definedName name="_xlnm._FilterDatabase" localSheetId="1" hidden="1">'11 - SO 101 – Zpevněné do...'!$C$90:$K$375</definedName>
    <definedName name="_xlnm.Print_Area" localSheetId="1">'11 - SO 101 – Zpevněné do...'!$C$4:$J$41,'11 - SO 101 – Zpevněné do...'!$C$47:$J$70,'11 - SO 101 – Zpevněné do...'!$C$76:$K$375</definedName>
    <definedName name="_xlnm.Print_Titles" localSheetId="1">'11 - SO 101 – Zpevněné do...'!$90:$90</definedName>
    <definedName name="_xlnm._FilterDatabase" localSheetId="2" hidden="1">'12 - Vedlejší a ostatní n...'!$C$89:$K$107</definedName>
    <definedName name="_xlnm.Print_Area" localSheetId="2">'12 - Vedlejší a ostatní n...'!$C$4:$J$41,'12 - Vedlejší a ostatní n...'!$C$47:$J$69,'12 - Vedlejší a ostatní n...'!$C$75:$K$107</definedName>
    <definedName name="_xlnm.Print_Titles" localSheetId="2">'12 - Vedlejší a ostatní n...'!$89:$89</definedName>
    <definedName name="_xlnm._FilterDatabase" localSheetId="3" hidden="1">'21 - SO 101 – Zpevněné do...'!$C$92:$K$356</definedName>
    <definedName name="_xlnm.Print_Area" localSheetId="3">'21 - SO 101 – Zpevněné do...'!$C$4:$J$41,'21 - SO 101 – Zpevněné do...'!$C$47:$J$72,'21 - SO 101 – Zpevněné do...'!$C$78:$K$356</definedName>
    <definedName name="_xlnm.Print_Titles" localSheetId="3">'21 - SO 101 – Zpevněné do...'!$92:$92</definedName>
  </definedNames>
  <calcPr/>
</workbook>
</file>

<file path=xl/calcChain.xml><?xml version="1.0" encoding="utf-8"?>
<calcChain xmlns="http://schemas.openxmlformats.org/spreadsheetml/2006/main">
  <c i="4" r="J39"/>
  <c r="J38"/>
  <c i="1" r="AY59"/>
  <c i="4" r="J37"/>
  <c i="1" r="AX59"/>
  <c i="4" r="BI355"/>
  <c r="BH355"/>
  <c r="BG355"/>
  <c r="BF355"/>
  <c r="T355"/>
  <c r="T354"/>
  <c r="R355"/>
  <c r="R354"/>
  <c r="P355"/>
  <c r="P354"/>
  <c r="BK355"/>
  <c r="BK354"/>
  <c r="J354"/>
  <c r="J355"/>
  <c r="BE355"/>
  <c r="J71"/>
  <c r="BI350"/>
  <c r="BH350"/>
  <c r="BG350"/>
  <c r="BF350"/>
  <c r="T350"/>
  <c r="R350"/>
  <c r="P350"/>
  <c r="BK350"/>
  <c r="J350"/>
  <c r="BE350"/>
  <c r="BI346"/>
  <c r="BH346"/>
  <c r="BG346"/>
  <c r="BF346"/>
  <c r="T346"/>
  <c r="R346"/>
  <c r="P346"/>
  <c r="BK346"/>
  <c r="J346"/>
  <c r="BE346"/>
  <c r="BI342"/>
  <c r="BH342"/>
  <c r="BG342"/>
  <c r="BF342"/>
  <c r="T342"/>
  <c r="R342"/>
  <c r="P342"/>
  <c r="BK342"/>
  <c r="J342"/>
  <c r="BE342"/>
  <c r="BI337"/>
  <c r="BH337"/>
  <c r="BG337"/>
  <c r="BF337"/>
  <c r="T337"/>
  <c r="R337"/>
  <c r="P337"/>
  <c r="BK337"/>
  <c r="J337"/>
  <c r="BE337"/>
  <c r="BI330"/>
  <c r="BH330"/>
  <c r="BG330"/>
  <c r="BF330"/>
  <c r="T330"/>
  <c r="T329"/>
  <c r="R330"/>
  <c r="R329"/>
  <c r="P330"/>
  <c r="P329"/>
  <c r="BK330"/>
  <c r="BK329"/>
  <c r="J329"/>
  <c r="J330"/>
  <c r="BE330"/>
  <c r="J70"/>
  <c r="BI323"/>
  <c r="BH323"/>
  <c r="BG323"/>
  <c r="BF323"/>
  <c r="T323"/>
  <c r="R323"/>
  <c r="P323"/>
  <c r="BK323"/>
  <c r="J323"/>
  <c r="BE323"/>
  <c r="BI318"/>
  <c r="BH318"/>
  <c r="BG318"/>
  <c r="BF318"/>
  <c r="T318"/>
  <c r="R318"/>
  <c r="P318"/>
  <c r="BK318"/>
  <c r="J318"/>
  <c r="BE318"/>
  <c r="BI308"/>
  <c r="BH308"/>
  <c r="BG308"/>
  <c r="BF308"/>
  <c r="T308"/>
  <c r="R308"/>
  <c r="P308"/>
  <c r="BK308"/>
  <c r="J308"/>
  <c r="BE308"/>
  <c r="BI304"/>
  <c r="BH304"/>
  <c r="BG304"/>
  <c r="BF304"/>
  <c r="T304"/>
  <c r="R304"/>
  <c r="P304"/>
  <c r="BK304"/>
  <c r="J304"/>
  <c r="BE304"/>
  <c r="BI300"/>
  <c r="BH300"/>
  <c r="BG300"/>
  <c r="BF300"/>
  <c r="T300"/>
  <c r="R300"/>
  <c r="P300"/>
  <c r="BK300"/>
  <c r="J300"/>
  <c r="BE300"/>
  <c r="BI291"/>
  <c r="BH291"/>
  <c r="BG291"/>
  <c r="BF291"/>
  <c r="T291"/>
  <c r="R291"/>
  <c r="P291"/>
  <c r="BK291"/>
  <c r="J291"/>
  <c r="BE291"/>
  <c r="BI287"/>
  <c r="BH287"/>
  <c r="BG287"/>
  <c r="BF287"/>
  <c r="T287"/>
  <c r="R287"/>
  <c r="P287"/>
  <c r="BK287"/>
  <c r="J287"/>
  <c r="BE287"/>
  <c r="BI282"/>
  <c r="BH282"/>
  <c r="BG282"/>
  <c r="BF282"/>
  <c r="T282"/>
  <c r="R282"/>
  <c r="P282"/>
  <c r="BK282"/>
  <c r="J282"/>
  <c r="BE282"/>
  <c r="BI279"/>
  <c r="BH279"/>
  <c r="BG279"/>
  <c r="BF279"/>
  <c r="T279"/>
  <c r="R279"/>
  <c r="P279"/>
  <c r="BK279"/>
  <c r="J279"/>
  <c r="BE279"/>
  <c r="BI271"/>
  <c r="BH271"/>
  <c r="BG271"/>
  <c r="BF271"/>
  <c r="T271"/>
  <c r="T270"/>
  <c r="R271"/>
  <c r="R270"/>
  <c r="P271"/>
  <c r="P270"/>
  <c r="BK271"/>
  <c r="BK270"/>
  <c r="J270"/>
  <c r="J271"/>
  <c r="BE271"/>
  <c r="J69"/>
  <c r="BI263"/>
  <c r="BH263"/>
  <c r="BG263"/>
  <c r="BF263"/>
  <c r="T263"/>
  <c r="R263"/>
  <c r="P263"/>
  <c r="BK263"/>
  <c r="J263"/>
  <c r="BE263"/>
  <c r="BI258"/>
  <c r="BH258"/>
  <c r="BG258"/>
  <c r="BF258"/>
  <c r="T258"/>
  <c r="R258"/>
  <c r="P258"/>
  <c r="BK258"/>
  <c r="J258"/>
  <c r="BE258"/>
  <c r="BI255"/>
  <c r="BH255"/>
  <c r="BG255"/>
  <c r="BF255"/>
  <c r="T255"/>
  <c r="R255"/>
  <c r="P255"/>
  <c r="BK255"/>
  <c r="J255"/>
  <c r="BE255"/>
  <c r="BI250"/>
  <c r="BH250"/>
  <c r="BG250"/>
  <c r="BF250"/>
  <c r="T250"/>
  <c r="R250"/>
  <c r="P250"/>
  <c r="BK250"/>
  <c r="J250"/>
  <c r="BE250"/>
  <c r="BI245"/>
  <c r="BH245"/>
  <c r="BG245"/>
  <c r="BF245"/>
  <c r="T245"/>
  <c r="T244"/>
  <c r="R245"/>
  <c r="R244"/>
  <c r="P245"/>
  <c r="P244"/>
  <c r="BK245"/>
  <c r="BK244"/>
  <c r="J244"/>
  <c r="J245"/>
  <c r="BE245"/>
  <c r="J68"/>
  <c r="BI240"/>
  <c r="BH240"/>
  <c r="BG240"/>
  <c r="BF240"/>
  <c r="T240"/>
  <c r="R240"/>
  <c r="P240"/>
  <c r="BK240"/>
  <c r="J240"/>
  <c r="BE240"/>
  <c r="BI234"/>
  <c r="BH234"/>
  <c r="BG234"/>
  <c r="BF234"/>
  <c r="T234"/>
  <c r="R234"/>
  <c r="P234"/>
  <c r="BK234"/>
  <c r="J234"/>
  <c r="BE234"/>
  <c r="BI228"/>
  <c r="BH228"/>
  <c r="BG228"/>
  <c r="BF228"/>
  <c r="T228"/>
  <c r="R228"/>
  <c r="P228"/>
  <c r="BK228"/>
  <c r="J228"/>
  <c r="BE228"/>
  <c r="BI222"/>
  <c r="BH222"/>
  <c r="BG222"/>
  <c r="BF222"/>
  <c r="T222"/>
  <c r="R222"/>
  <c r="P222"/>
  <c r="BK222"/>
  <c r="J222"/>
  <c r="BE222"/>
  <c r="BI216"/>
  <c r="BH216"/>
  <c r="BG216"/>
  <c r="BF216"/>
  <c r="T216"/>
  <c r="R216"/>
  <c r="P216"/>
  <c r="BK216"/>
  <c r="J216"/>
  <c r="BE216"/>
  <c r="BI210"/>
  <c r="BH210"/>
  <c r="BG210"/>
  <c r="BF210"/>
  <c r="T210"/>
  <c r="R210"/>
  <c r="P210"/>
  <c r="BK210"/>
  <c r="J210"/>
  <c r="BE210"/>
  <c r="BI206"/>
  <c r="BH206"/>
  <c r="BG206"/>
  <c r="BF206"/>
  <c r="T206"/>
  <c r="R206"/>
  <c r="P206"/>
  <c r="BK206"/>
  <c r="J206"/>
  <c r="BE206"/>
  <c r="BI201"/>
  <c r="BH201"/>
  <c r="BG201"/>
  <c r="BF201"/>
  <c r="T201"/>
  <c r="R201"/>
  <c r="P201"/>
  <c r="BK201"/>
  <c r="J201"/>
  <c r="BE201"/>
  <c r="BI196"/>
  <c r="BH196"/>
  <c r="BG196"/>
  <c r="BF196"/>
  <c r="T196"/>
  <c r="R196"/>
  <c r="P196"/>
  <c r="BK196"/>
  <c r="J196"/>
  <c r="BE196"/>
  <c r="BI192"/>
  <c r="BH192"/>
  <c r="BG192"/>
  <c r="BF192"/>
  <c r="T192"/>
  <c r="T191"/>
  <c r="R192"/>
  <c r="R191"/>
  <c r="P192"/>
  <c r="P191"/>
  <c r="BK192"/>
  <c r="BK191"/>
  <c r="J191"/>
  <c r="J192"/>
  <c r="BE192"/>
  <c r="J67"/>
  <c r="BI186"/>
  <c r="BH186"/>
  <c r="BG186"/>
  <c r="BF186"/>
  <c r="T186"/>
  <c r="T185"/>
  <c r="R186"/>
  <c r="R185"/>
  <c r="P186"/>
  <c r="P185"/>
  <c r="BK186"/>
  <c r="BK185"/>
  <c r="J185"/>
  <c r="J186"/>
  <c r="BE186"/>
  <c r="J66"/>
  <c r="BI180"/>
  <c r="BH180"/>
  <c r="BG180"/>
  <c r="BF180"/>
  <c r="T180"/>
  <c r="R180"/>
  <c r="P180"/>
  <c r="BK180"/>
  <c r="J180"/>
  <c r="BE180"/>
  <c r="BI175"/>
  <c r="BH175"/>
  <c r="BG175"/>
  <c r="BF175"/>
  <c r="T175"/>
  <c r="R175"/>
  <c r="P175"/>
  <c r="BK175"/>
  <c r="J175"/>
  <c r="BE175"/>
  <c r="BI170"/>
  <c r="BH170"/>
  <c r="BG170"/>
  <c r="BF170"/>
  <c r="T170"/>
  <c r="R170"/>
  <c r="P170"/>
  <c r="BK170"/>
  <c r="J170"/>
  <c r="BE170"/>
  <c r="BI165"/>
  <c r="BH165"/>
  <c r="BG165"/>
  <c r="BF165"/>
  <c r="T165"/>
  <c r="R165"/>
  <c r="P165"/>
  <c r="BK165"/>
  <c r="J165"/>
  <c r="BE165"/>
  <c r="BI162"/>
  <c r="BH162"/>
  <c r="BG162"/>
  <c r="BF162"/>
  <c r="T162"/>
  <c r="R162"/>
  <c r="P162"/>
  <c r="BK162"/>
  <c r="J162"/>
  <c r="BE162"/>
  <c r="BI157"/>
  <c r="BH157"/>
  <c r="BG157"/>
  <c r="BF157"/>
  <c r="T157"/>
  <c r="R157"/>
  <c r="P157"/>
  <c r="BK157"/>
  <c r="J157"/>
  <c r="BE157"/>
  <c r="BI154"/>
  <c r="BH154"/>
  <c r="BG154"/>
  <c r="BF154"/>
  <c r="T154"/>
  <c r="R154"/>
  <c r="P154"/>
  <c r="BK154"/>
  <c r="J154"/>
  <c r="BE154"/>
  <c r="BI151"/>
  <c r="BH151"/>
  <c r="BG151"/>
  <c r="BF151"/>
  <c r="T151"/>
  <c r="R151"/>
  <c r="P151"/>
  <c r="BK151"/>
  <c r="J151"/>
  <c r="BE151"/>
  <c r="BI142"/>
  <c r="BH142"/>
  <c r="BG142"/>
  <c r="BF142"/>
  <c r="T142"/>
  <c r="R142"/>
  <c r="P142"/>
  <c r="BK142"/>
  <c r="J142"/>
  <c r="BE142"/>
  <c r="BI138"/>
  <c r="BH138"/>
  <c r="BG138"/>
  <c r="BF138"/>
  <c r="T138"/>
  <c r="R138"/>
  <c r="P138"/>
  <c r="BK138"/>
  <c r="J138"/>
  <c r="BE138"/>
  <c r="BI134"/>
  <c r="BH134"/>
  <c r="BG134"/>
  <c r="BF134"/>
  <c r="T134"/>
  <c r="R134"/>
  <c r="P134"/>
  <c r="BK134"/>
  <c r="J134"/>
  <c r="BE134"/>
  <c r="BI126"/>
  <c r="BH126"/>
  <c r="BG126"/>
  <c r="BF126"/>
  <c r="T126"/>
  <c r="R126"/>
  <c r="P126"/>
  <c r="BK126"/>
  <c r="J126"/>
  <c r="BE126"/>
  <c r="BI122"/>
  <c r="BH122"/>
  <c r="BG122"/>
  <c r="BF122"/>
  <c r="T122"/>
  <c r="R122"/>
  <c r="P122"/>
  <c r="BK122"/>
  <c r="J122"/>
  <c r="BE122"/>
  <c r="BI117"/>
  <c r="BH117"/>
  <c r="BG117"/>
  <c r="BF117"/>
  <c r="T117"/>
  <c r="R117"/>
  <c r="P117"/>
  <c r="BK117"/>
  <c r="J117"/>
  <c r="BE117"/>
  <c r="BI112"/>
  <c r="BH112"/>
  <c r="BG112"/>
  <c r="BF112"/>
  <c r="T112"/>
  <c r="R112"/>
  <c r="P112"/>
  <c r="BK112"/>
  <c r="J112"/>
  <c r="BE112"/>
  <c r="BI106"/>
  <c r="BH106"/>
  <c r="BG106"/>
  <c r="BF106"/>
  <c r="T106"/>
  <c r="R106"/>
  <c r="P106"/>
  <c r="BK106"/>
  <c r="J106"/>
  <c r="BE106"/>
  <c r="BI101"/>
  <c r="BH101"/>
  <c r="BG101"/>
  <c r="BF101"/>
  <c r="T101"/>
  <c r="R101"/>
  <c r="P101"/>
  <c r="BK101"/>
  <c r="J101"/>
  <c r="BE101"/>
  <c r="BI96"/>
  <c r="F39"/>
  <c i="1" r="BD59"/>
  <c i="4" r="BH96"/>
  <c r="F38"/>
  <c i="1" r="BC59"/>
  <c i="4" r="BG96"/>
  <c r="F37"/>
  <c i="1" r="BB59"/>
  <c i="4" r="BF96"/>
  <c r="J36"/>
  <c i="1" r="AW59"/>
  <c i="4" r="F36"/>
  <c i="1" r="BA59"/>
  <c i="4" r="T96"/>
  <c r="T95"/>
  <c r="T94"/>
  <c r="T93"/>
  <c r="R96"/>
  <c r="R95"/>
  <c r="R94"/>
  <c r="R93"/>
  <c r="P96"/>
  <c r="P95"/>
  <c r="P94"/>
  <c r="P93"/>
  <c i="1" r="AU59"/>
  <c i="4" r="BK96"/>
  <c r="BK95"/>
  <c r="J95"/>
  <c r="BK94"/>
  <c r="J94"/>
  <c r="BK93"/>
  <c r="J93"/>
  <c r="J63"/>
  <c r="J32"/>
  <c i="1" r="AG59"/>
  <c i="4" r="J96"/>
  <c r="BE96"/>
  <c r="J35"/>
  <c i="1" r="AV59"/>
  <c i="4" r="F35"/>
  <c i="1" r="AZ59"/>
  <c i="4" r="J65"/>
  <c r="J64"/>
  <c r="J90"/>
  <c r="J89"/>
  <c r="F89"/>
  <c r="F87"/>
  <c r="E85"/>
  <c r="J59"/>
  <c r="J58"/>
  <c r="F58"/>
  <c r="F56"/>
  <c r="E54"/>
  <c r="J41"/>
  <c r="J20"/>
  <c r="E20"/>
  <c r="F90"/>
  <c r="F59"/>
  <c r="J19"/>
  <c r="J14"/>
  <c r="J87"/>
  <c r="J56"/>
  <c r="E7"/>
  <c r="E81"/>
  <c r="E50"/>
  <c i="3" r="J39"/>
  <c r="J38"/>
  <c i="1" r="AY57"/>
  <c i="3" r="J37"/>
  <c i="1" r="AX57"/>
  <c i="3" r="BI106"/>
  <c r="BH106"/>
  <c r="BG106"/>
  <c r="BF106"/>
  <c r="T106"/>
  <c r="T105"/>
  <c r="R106"/>
  <c r="R105"/>
  <c r="P106"/>
  <c r="P105"/>
  <c r="BK106"/>
  <c r="BK105"/>
  <c r="J105"/>
  <c r="J106"/>
  <c r="BE106"/>
  <c r="J68"/>
  <c r="BI103"/>
  <c r="BH103"/>
  <c r="BG103"/>
  <c r="BF103"/>
  <c r="T103"/>
  <c r="T102"/>
  <c r="T101"/>
  <c r="R103"/>
  <c r="R102"/>
  <c r="R101"/>
  <c r="P103"/>
  <c r="P102"/>
  <c r="P101"/>
  <c r="BK103"/>
  <c r="BK102"/>
  <c r="J102"/>
  <c r="BK101"/>
  <c r="J101"/>
  <c r="J103"/>
  <c r="BE103"/>
  <c r="J67"/>
  <c r="J66"/>
  <c r="BI97"/>
  <c r="BH97"/>
  <c r="BG97"/>
  <c r="BF97"/>
  <c r="T97"/>
  <c r="R97"/>
  <c r="P97"/>
  <c r="BK97"/>
  <c r="J97"/>
  <c r="BE97"/>
  <c r="BI95"/>
  <c r="BH95"/>
  <c r="BG95"/>
  <c r="BF95"/>
  <c r="T95"/>
  <c r="R95"/>
  <c r="P95"/>
  <c r="BK95"/>
  <c r="J95"/>
  <c r="BE95"/>
  <c r="BI93"/>
  <c r="F39"/>
  <c i="1" r="BD57"/>
  <c i="3" r="BH93"/>
  <c r="F38"/>
  <c i="1" r="BC57"/>
  <c i="3" r="BG93"/>
  <c r="F37"/>
  <c i="1" r="BB57"/>
  <c i="3" r="BF93"/>
  <c r="J36"/>
  <c i="1" r="AW57"/>
  <c i="3" r="F36"/>
  <c i="1" r="BA57"/>
  <c i="3" r="T93"/>
  <c r="T92"/>
  <c r="T91"/>
  <c r="T90"/>
  <c r="R93"/>
  <c r="R92"/>
  <c r="R91"/>
  <c r="R90"/>
  <c r="P93"/>
  <c r="P92"/>
  <c r="P91"/>
  <c r="P90"/>
  <c i="1" r="AU57"/>
  <c i="3" r="BK93"/>
  <c r="BK92"/>
  <c r="J92"/>
  <c r="BK91"/>
  <c r="J91"/>
  <c r="BK90"/>
  <c r="J90"/>
  <c r="J63"/>
  <c r="J32"/>
  <c i="1" r="AG57"/>
  <c i="3" r="J93"/>
  <c r="BE93"/>
  <c r="J35"/>
  <c i="1" r="AV57"/>
  <c i="3" r="F35"/>
  <c i="1" r="AZ57"/>
  <c i="3" r="J65"/>
  <c r="J64"/>
  <c r="J87"/>
  <c r="J86"/>
  <c r="F86"/>
  <c r="F84"/>
  <c r="E82"/>
  <c r="J59"/>
  <c r="J58"/>
  <c r="F58"/>
  <c r="F56"/>
  <c r="E54"/>
  <c r="J41"/>
  <c r="J20"/>
  <c r="E20"/>
  <c r="F87"/>
  <c r="F59"/>
  <c r="J19"/>
  <c r="J14"/>
  <c r="J84"/>
  <c r="J56"/>
  <c r="E7"/>
  <c r="E78"/>
  <c r="E50"/>
  <c i="2" r="J39"/>
  <c r="J38"/>
  <c i="1" r="AY56"/>
  <c i="2" r="J37"/>
  <c i="1" r="AX56"/>
  <c i="2" r="BI374"/>
  <c r="BH374"/>
  <c r="BG374"/>
  <c r="BF374"/>
  <c r="T374"/>
  <c r="T373"/>
  <c r="R374"/>
  <c r="R373"/>
  <c r="P374"/>
  <c r="P373"/>
  <c r="BK374"/>
  <c r="BK373"/>
  <c r="J373"/>
  <c r="J374"/>
  <c r="BE374"/>
  <c r="J69"/>
  <c r="BI369"/>
  <c r="BH369"/>
  <c r="BG369"/>
  <c r="BF369"/>
  <c r="T369"/>
  <c r="R369"/>
  <c r="P369"/>
  <c r="BK369"/>
  <c r="J369"/>
  <c r="BE369"/>
  <c r="BI362"/>
  <c r="BH362"/>
  <c r="BG362"/>
  <c r="BF362"/>
  <c r="T362"/>
  <c r="R362"/>
  <c r="P362"/>
  <c r="BK362"/>
  <c r="J362"/>
  <c r="BE362"/>
  <c r="BI357"/>
  <c r="BH357"/>
  <c r="BG357"/>
  <c r="BF357"/>
  <c r="T357"/>
  <c r="R357"/>
  <c r="P357"/>
  <c r="BK357"/>
  <c r="J357"/>
  <c r="BE357"/>
  <c r="BI349"/>
  <c r="BH349"/>
  <c r="BG349"/>
  <c r="BF349"/>
  <c r="T349"/>
  <c r="T348"/>
  <c r="R349"/>
  <c r="R348"/>
  <c r="P349"/>
  <c r="P348"/>
  <c r="BK349"/>
  <c r="BK348"/>
  <c r="J348"/>
  <c r="J349"/>
  <c r="BE349"/>
  <c r="J68"/>
  <c r="BI344"/>
  <c r="BH344"/>
  <c r="BG344"/>
  <c r="BF344"/>
  <c r="T344"/>
  <c r="R344"/>
  <c r="P344"/>
  <c r="BK344"/>
  <c r="J344"/>
  <c r="BE344"/>
  <c r="BI339"/>
  <c r="BH339"/>
  <c r="BG339"/>
  <c r="BF339"/>
  <c r="T339"/>
  <c r="R339"/>
  <c r="P339"/>
  <c r="BK339"/>
  <c r="J339"/>
  <c r="BE339"/>
  <c r="BI332"/>
  <c r="BH332"/>
  <c r="BG332"/>
  <c r="BF332"/>
  <c r="T332"/>
  <c r="R332"/>
  <c r="P332"/>
  <c r="BK332"/>
  <c r="J332"/>
  <c r="BE332"/>
  <c r="BI327"/>
  <c r="BH327"/>
  <c r="BG327"/>
  <c r="BF327"/>
  <c r="T327"/>
  <c r="R327"/>
  <c r="P327"/>
  <c r="BK327"/>
  <c r="J327"/>
  <c r="BE327"/>
  <c r="BI307"/>
  <c r="BH307"/>
  <c r="BG307"/>
  <c r="BF307"/>
  <c r="T307"/>
  <c r="R307"/>
  <c r="P307"/>
  <c r="BK307"/>
  <c r="J307"/>
  <c r="BE307"/>
  <c r="BI303"/>
  <c r="BH303"/>
  <c r="BG303"/>
  <c r="BF303"/>
  <c r="T303"/>
  <c r="R303"/>
  <c r="P303"/>
  <c r="BK303"/>
  <c r="J303"/>
  <c r="BE303"/>
  <c r="BI297"/>
  <c r="BH297"/>
  <c r="BG297"/>
  <c r="BF297"/>
  <c r="T297"/>
  <c r="R297"/>
  <c r="P297"/>
  <c r="BK297"/>
  <c r="J297"/>
  <c r="BE297"/>
  <c r="BI293"/>
  <c r="BH293"/>
  <c r="BG293"/>
  <c r="BF293"/>
  <c r="T293"/>
  <c r="R293"/>
  <c r="P293"/>
  <c r="BK293"/>
  <c r="J293"/>
  <c r="BE293"/>
  <c r="BI289"/>
  <c r="BH289"/>
  <c r="BG289"/>
  <c r="BF289"/>
  <c r="T289"/>
  <c r="R289"/>
  <c r="P289"/>
  <c r="BK289"/>
  <c r="J289"/>
  <c r="BE289"/>
  <c r="BI285"/>
  <c r="BH285"/>
  <c r="BG285"/>
  <c r="BF285"/>
  <c r="T285"/>
  <c r="R285"/>
  <c r="P285"/>
  <c r="BK285"/>
  <c r="J285"/>
  <c r="BE285"/>
  <c r="BI281"/>
  <c r="BH281"/>
  <c r="BG281"/>
  <c r="BF281"/>
  <c r="T281"/>
  <c r="R281"/>
  <c r="P281"/>
  <c r="BK281"/>
  <c r="J281"/>
  <c r="BE281"/>
  <c r="BI266"/>
  <c r="BH266"/>
  <c r="BG266"/>
  <c r="BF266"/>
  <c r="T266"/>
  <c r="R266"/>
  <c r="P266"/>
  <c r="BK266"/>
  <c r="J266"/>
  <c r="BE266"/>
  <c r="BI260"/>
  <c r="BH260"/>
  <c r="BG260"/>
  <c r="BF260"/>
  <c r="T260"/>
  <c r="R260"/>
  <c r="P260"/>
  <c r="BK260"/>
  <c r="J260"/>
  <c r="BE260"/>
  <c r="BI253"/>
  <c r="BH253"/>
  <c r="BG253"/>
  <c r="BF253"/>
  <c r="T253"/>
  <c r="R253"/>
  <c r="P253"/>
  <c r="BK253"/>
  <c r="J253"/>
  <c r="BE253"/>
  <c r="BI248"/>
  <c r="BH248"/>
  <c r="BG248"/>
  <c r="BF248"/>
  <c r="T248"/>
  <c r="R248"/>
  <c r="P248"/>
  <c r="BK248"/>
  <c r="J248"/>
  <c r="BE248"/>
  <c r="BI244"/>
  <c r="BH244"/>
  <c r="BG244"/>
  <c r="BF244"/>
  <c r="T244"/>
  <c r="R244"/>
  <c r="P244"/>
  <c r="BK244"/>
  <c r="J244"/>
  <c r="BE244"/>
  <c r="BI240"/>
  <c r="BH240"/>
  <c r="BG240"/>
  <c r="BF240"/>
  <c r="T240"/>
  <c r="R240"/>
  <c r="P240"/>
  <c r="BK240"/>
  <c r="J240"/>
  <c r="BE240"/>
  <c r="BI229"/>
  <c r="BH229"/>
  <c r="BG229"/>
  <c r="BF229"/>
  <c r="T229"/>
  <c r="R229"/>
  <c r="P229"/>
  <c r="BK229"/>
  <c r="J229"/>
  <c r="BE229"/>
  <c r="BI224"/>
  <c r="BH224"/>
  <c r="BG224"/>
  <c r="BF224"/>
  <c r="T224"/>
  <c r="R224"/>
  <c r="P224"/>
  <c r="BK224"/>
  <c r="J224"/>
  <c r="BE224"/>
  <c r="BI221"/>
  <c r="BH221"/>
  <c r="BG221"/>
  <c r="BF221"/>
  <c r="T221"/>
  <c r="R221"/>
  <c r="P221"/>
  <c r="BK221"/>
  <c r="J221"/>
  <c r="BE221"/>
  <c r="BI216"/>
  <c r="BH216"/>
  <c r="BG216"/>
  <c r="BF216"/>
  <c r="T216"/>
  <c r="R216"/>
  <c r="P216"/>
  <c r="BK216"/>
  <c r="J216"/>
  <c r="BE216"/>
  <c r="BI211"/>
  <c r="BH211"/>
  <c r="BG211"/>
  <c r="BF211"/>
  <c r="T211"/>
  <c r="R211"/>
  <c r="P211"/>
  <c r="BK211"/>
  <c r="J211"/>
  <c r="BE211"/>
  <c r="BI204"/>
  <c r="BH204"/>
  <c r="BG204"/>
  <c r="BF204"/>
  <c r="T204"/>
  <c r="R204"/>
  <c r="P204"/>
  <c r="BK204"/>
  <c r="J204"/>
  <c r="BE204"/>
  <c r="BI196"/>
  <c r="BH196"/>
  <c r="BG196"/>
  <c r="BF196"/>
  <c r="T196"/>
  <c r="T195"/>
  <c r="R196"/>
  <c r="R195"/>
  <c r="P196"/>
  <c r="P195"/>
  <c r="BK196"/>
  <c r="BK195"/>
  <c r="J195"/>
  <c r="J196"/>
  <c r="BE196"/>
  <c r="J67"/>
  <c r="BI191"/>
  <c r="BH191"/>
  <c r="BG191"/>
  <c r="BF191"/>
  <c r="T191"/>
  <c r="R191"/>
  <c r="P191"/>
  <c r="BK191"/>
  <c r="J191"/>
  <c r="BE191"/>
  <c r="BI187"/>
  <c r="BH187"/>
  <c r="BG187"/>
  <c r="BF187"/>
  <c r="T187"/>
  <c r="R187"/>
  <c r="P187"/>
  <c r="BK187"/>
  <c r="J187"/>
  <c r="BE187"/>
  <c r="BI181"/>
  <c r="BH181"/>
  <c r="BG181"/>
  <c r="BF181"/>
  <c r="T181"/>
  <c r="R181"/>
  <c r="P181"/>
  <c r="BK181"/>
  <c r="J181"/>
  <c r="BE181"/>
  <c r="BI172"/>
  <c r="BH172"/>
  <c r="BG172"/>
  <c r="BF172"/>
  <c r="T172"/>
  <c r="R172"/>
  <c r="P172"/>
  <c r="BK172"/>
  <c r="J172"/>
  <c r="BE172"/>
  <c r="BI163"/>
  <c r="BH163"/>
  <c r="BG163"/>
  <c r="BF163"/>
  <c r="T163"/>
  <c r="R163"/>
  <c r="P163"/>
  <c r="BK163"/>
  <c r="J163"/>
  <c r="BE163"/>
  <c r="BI159"/>
  <c r="BH159"/>
  <c r="BG159"/>
  <c r="BF159"/>
  <c r="T159"/>
  <c r="T158"/>
  <c r="R159"/>
  <c r="R158"/>
  <c r="P159"/>
  <c r="P158"/>
  <c r="BK159"/>
  <c r="BK158"/>
  <c r="J158"/>
  <c r="J159"/>
  <c r="BE159"/>
  <c r="J66"/>
  <c r="BI153"/>
  <c r="BH153"/>
  <c r="BG153"/>
  <c r="BF153"/>
  <c r="T153"/>
  <c r="R153"/>
  <c r="P153"/>
  <c r="BK153"/>
  <c r="J153"/>
  <c r="BE153"/>
  <c r="BI148"/>
  <c r="BH148"/>
  <c r="BG148"/>
  <c r="BF148"/>
  <c r="T148"/>
  <c r="R148"/>
  <c r="P148"/>
  <c r="BK148"/>
  <c r="J148"/>
  <c r="BE148"/>
  <c r="BI144"/>
  <c r="BH144"/>
  <c r="BG144"/>
  <c r="BF144"/>
  <c r="T144"/>
  <c r="R144"/>
  <c r="P144"/>
  <c r="BK144"/>
  <c r="J144"/>
  <c r="BE144"/>
  <c r="BI137"/>
  <c r="BH137"/>
  <c r="BG137"/>
  <c r="BF137"/>
  <c r="T137"/>
  <c r="R137"/>
  <c r="P137"/>
  <c r="BK137"/>
  <c r="J137"/>
  <c r="BE137"/>
  <c r="BI133"/>
  <c r="BH133"/>
  <c r="BG133"/>
  <c r="BF133"/>
  <c r="T133"/>
  <c r="R133"/>
  <c r="P133"/>
  <c r="BK133"/>
  <c r="J133"/>
  <c r="BE133"/>
  <c r="BI126"/>
  <c r="BH126"/>
  <c r="BG126"/>
  <c r="BF126"/>
  <c r="T126"/>
  <c r="R126"/>
  <c r="P126"/>
  <c r="BK126"/>
  <c r="J126"/>
  <c r="BE126"/>
  <c r="BI118"/>
  <c r="BH118"/>
  <c r="BG118"/>
  <c r="BF118"/>
  <c r="T118"/>
  <c r="R118"/>
  <c r="P118"/>
  <c r="BK118"/>
  <c r="J118"/>
  <c r="BE118"/>
  <c r="BI113"/>
  <c r="BH113"/>
  <c r="BG113"/>
  <c r="BF113"/>
  <c r="T113"/>
  <c r="R113"/>
  <c r="P113"/>
  <c r="BK113"/>
  <c r="J113"/>
  <c r="BE113"/>
  <c r="BI106"/>
  <c r="BH106"/>
  <c r="BG106"/>
  <c r="BF106"/>
  <c r="T106"/>
  <c r="R106"/>
  <c r="P106"/>
  <c r="BK106"/>
  <c r="J106"/>
  <c r="BE106"/>
  <c r="BI99"/>
  <c r="BH99"/>
  <c r="BG99"/>
  <c r="BF99"/>
  <c r="T99"/>
  <c r="R99"/>
  <c r="P99"/>
  <c r="BK99"/>
  <c r="J99"/>
  <c r="BE99"/>
  <c r="BI94"/>
  <c r="F39"/>
  <c i="1" r="BD56"/>
  <c i="2" r="BH94"/>
  <c r="F38"/>
  <c i="1" r="BC56"/>
  <c i="2" r="BG94"/>
  <c r="F37"/>
  <c i="1" r="BB56"/>
  <c i="2" r="BF94"/>
  <c r="J36"/>
  <c i="1" r="AW56"/>
  <c i="2" r="F36"/>
  <c i="1" r="BA56"/>
  <c i="2" r="T94"/>
  <c r="T93"/>
  <c r="T92"/>
  <c r="T91"/>
  <c r="R94"/>
  <c r="R93"/>
  <c r="R92"/>
  <c r="R91"/>
  <c r="P94"/>
  <c r="P93"/>
  <c r="P92"/>
  <c r="P91"/>
  <c i="1" r="AU56"/>
  <c i="2" r="BK94"/>
  <c r="BK93"/>
  <c r="J93"/>
  <c r="BK92"/>
  <c r="J92"/>
  <c r="BK91"/>
  <c r="J91"/>
  <c r="J63"/>
  <c r="J32"/>
  <c i="1" r="AG56"/>
  <c i="2" r="J94"/>
  <c r="BE94"/>
  <c r="J35"/>
  <c i="1" r="AV56"/>
  <c i="2" r="F35"/>
  <c i="1" r="AZ56"/>
  <c i="2" r="J65"/>
  <c r="J64"/>
  <c r="J88"/>
  <c r="J87"/>
  <c r="F87"/>
  <c r="F85"/>
  <c r="E83"/>
  <c r="J59"/>
  <c r="J58"/>
  <c r="F58"/>
  <c r="F56"/>
  <c r="E54"/>
  <c r="J41"/>
  <c r="J20"/>
  <c r="E20"/>
  <c r="F88"/>
  <c r="F59"/>
  <c r="J19"/>
  <c r="J14"/>
  <c r="J85"/>
  <c r="J56"/>
  <c r="E7"/>
  <c r="E79"/>
  <c r="E50"/>
  <c i="1" r="BD58"/>
  <c r="BC58"/>
  <c r="BB58"/>
  <c r="BA58"/>
  <c r="AZ58"/>
  <c r="AY58"/>
  <c r="AX58"/>
  <c r="AW58"/>
  <c r="AV58"/>
  <c r="AU58"/>
  <c r="AT58"/>
  <c r="AS58"/>
  <c r="AG58"/>
  <c r="BD55"/>
  <c r="BC55"/>
  <c r="BB55"/>
  <c r="BA55"/>
  <c r="AZ55"/>
  <c r="AY55"/>
  <c r="AX55"/>
  <c r="AW55"/>
  <c r="AV55"/>
  <c r="AU55"/>
  <c r="AT55"/>
  <c r="AS55"/>
  <c r="AG55"/>
  <c r="BD54"/>
  <c r="W33"/>
  <c r="BC54"/>
  <c r="W32"/>
  <c r="BB54"/>
  <c r="W31"/>
  <c r="BA54"/>
  <c r="W30"/>
  <c r="AZ54"/>
  <c r="W29"/>
  <c r="AY54"/>
  <c r="AX54"/>
  <c r="AW54"/>
  <c r="AK30"/>
  <c r="AV54"/>
  <c r="AK29"/>
  <c r="AU54"/>
  <c r="AT54"/>
  <c r="AS54"/>
  <c r="AG54"/>
  <c r="AK26"/>
  <c r="AT59"/>
  <c r="AN59"/>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<sst xmlns="http://schemas.openxmlformats.org/spreadsheetml/2006/main">
  <si>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</si>
  <si>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</si>
  <si>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</si>
  <si>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False</t>
  </si>
  <si>
    <t>{89fd0f1b-3407-4431-b06f-530c35c7b72a}</t>
  </si>
  <si>
    <t xml:space="preserve">&gt;&gt;  skryté sloupce  &lt;&lt;</t>
  </si>
  <si>
    <t>0,01</t>
  </si>
  <si>
    <t>21</t>
  </si>
  <si>
    <t>15</t>
  </si>
  <si>
    <t>REKAPITULACE STAVBY</t>
  </si>
  <si>
    <t xml:space="preserve">v ---  níže se nacházejí doplnkové a pomocné údaje k sestavám  --- v</t>
  </si>
  <si>
    <t>Návod na vyplnění</t>
  </si>
  <si>
    <t>0,001</t>
  </si>
  <si>
    <t>Kód:</t>
  </si>
  <si>
    <t>2018041</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</si>
  <si>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</si>
  <si>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</si>
  <si>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Úprava cyklopřejezdu ul. Jívavská</t>
  </si>
  <si>
    <t>KSO:</t>
  </si>
  <si>
    <t>CC-CZ:</t>
  </si>
  <si>
    <t>Místo:</t>
  </si>
  <si>
    <t>Šternberk</t>
  </si>
  <si>
    <t>Datum:</t>
  </si>
  <si>
    <t>23. 4. 2019</t>
  </si>
  <si>
    <t>Zadavatel:</t>
  </si>
  <si>
    <t>IČ:</t>
  </si>
  <si>
    <t>00299529</t>
  </si>
  <si>
    <t>Město Šternberk, Horní nám. 16, 785 01 Šternberk</t>
  </si>
  <si>
    <t>DIČ:</t>
  </si>
  <si>
    <t>Uchazeč:</t>
  </si>
  <si>
    <t>Vyplň údaj</t>
  </si>
  <si>
    <t>Projektant:</t>
  </si>
  <si>
    <t>74276361</t>
  </si>
  <si>
    <t>Ing. Linda Smítalová – Atelis</t>
  </si>
  <si>
    <t>True</t>
  </si>
  <si>
    <t>Zpracovatel:</t>
  </si>
  <si>
    <t>Čiklová</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</si>
  <si>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</si>
  <si>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</si>
  <si>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</si>
  <si>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</si>
  <si>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</si>
  <si>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</si>
  <si>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</si>
  <si>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</si>
  <si>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</si>
  <si>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</si>
  <si>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</si>
  <si>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</si>
  <si>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</si>
  <si>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</si>
  <si>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</si>
  <si>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</si>
  <si>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</si>
  <si>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</si>
  <si>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</si>
  <si>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</si>
  <si>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</si>
  <si>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</si>
  <si>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</si>
  <si>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</si>
  <si>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</si>
  <si>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</si>
  <si>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</si>
  <si>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</si>
  <si>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</si>
  <si>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</si>
  <si>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</si>
  <si>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</si>
  <si>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</si>
  <si>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</si>
  <si>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</si>
  <si>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</si>
  <si>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</si>
  <si>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</si>
  <si>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</si>
  <si>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</si>
  <si>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Uznatelné náklady</t>
  </si>
  <si>
    <t>STA</t>
  </si>
  <si>
    <t>{aa19c5a6-400b-4f13-b773-d2b2c0948f34}</t>
  </si>
  <si>
    <t>2</t>
  </si>
  <si>
    <t>/</t>
  </si>
  <si>
    <t>11</t>
  </si>
  <si>
    <t>SO 101 – Zpevněné dopravní plochy - uznatelné náklady</t>
  </si>
  <si>
    <t>Soupis</t>
  </si>
  <si>
    <t>{a8595dc9-1739-4df1-83e8-d4a3adcb1127}</t>
  </si>
  <si>
    <t>12</t>
  </si>
  <si>
    <t>Vedlejší a ostatní náklady</t>
  </si>
  <si>
    <t>{61fb2ec4-2d17-41fd-b6a5-ff018cdc2311}</t>
  </si>
  <si>
    <t>Neuznatelné náklady</t>
  </si>
  <si>
    <t>{ec941cae-41bc-4aa2-bf01-d2fed2c99bd3}</t>
  </si>
  <si>
    <t>SO 101 – Zpevněné dopravní plochy - neuznatelné náklady</t>
  </si>
  <si>
    <t>{92e8752b-d059-4175-9c1a-946d783ce630}</t>
  </si>
  <si>
    <t>KRYCÍ LIST SOUPISU PRACÍ</t>
  </si>
  <si>
    <t>Objekt:</t>
  </si>
  <si>
    <t>1 - Uznatelné náklady</t>
  </si>
  <si>
    <t>Soupis:</t>
  </si>
  <si>
    <t>11 - SO 101 – Zpevněné dopravní plochy - uznatelné náklady</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</si>
  <si>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</si>
  <si>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</si>
  <si>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</si>
  <si>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</si>
  <si>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</si>
  <si>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</si>
  <si>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</si>
  <si>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</si>
  <si>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</si>
  <si>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</si>
  <si>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</si>
  <si>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</si>
  <si>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</si>
  <si>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</si>
  <si>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</si>
  <si>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</si>
  <si>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</si>
  <si>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</si>
  <si>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</si>
  <si>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</si>
  <si>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</si>
  <si>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</si>
  <si>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</si>
  <si>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</si>
  <si>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</si>
  <si>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</si>
  <si>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</si>
  <si>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</si>
  <si>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</si>
  <si>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113106271</t>
  </si>
  <si>
    <t>Rozebrání dlažeb vozovek ze zámkové dlažby s ložem z kameniva strojně pl přes 50 do 200 m2</t>
  </si>
  <si>
    <t>m2</t>
  </si>
  <si>
    <t>CS ÚRS 2019 01</t>
  </si>
  <si>
    <t>4</t>
  </si>
  <si>
    <t>-810269532</t>
  </si>
  <si>
    <t>PP</t>
  </si>
  <si>
    <t>Rozebrání dlažeb a dílců vozovek a ploch s přemístěním hmot na skládku na vzdálenost do 3 m nebo s naložením na dopravní prostředek, s jakoukoliv výplní spár strojně plochy jednotlivě přes 50 m2 do 200 m2 ze zámkové dlažby s ložem z kameniva</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</si>
  <si>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</si>
  <si>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</si>
  <si>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</si>
  <si>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"dle výkresové dokumentace, technické zprávy a výkazu projektanta"</t>
  </si>
  <si>
    <t xml:space="preserve">"Odstranění bet. dlažby 10x20 cm"       135,0</t>
  </si>
  <si>
    <t>113202111</t>
  </si>
  <si>
    <t>Vytrhání obrub krajníků obrubníků stojatých</t>
  </si>
  <si>
    <t>m</t>
  </si>
  <si>
    <t>-333457761</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</si>
  <si>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</si>
  <si>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</si>
  <si>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"Odstanění betonového chodníkového obrubníku"      45,0</t>
  </si>
  <si>
    <t xml:space="preserve">"Odstranění betonového silničního obrubníku"       34,0</t>
  </si>
  <si>
    <t>Součet</t>
  </si>
  <si>
    <t>3</t>
  </si>
  <si>
    <t>113203111</t>
  </si>
  <si>
    <t>Vytrhání obrub z dlažebních kostek</t>
  </si>
  <si>
    <t>813923527</t>
  </si>
  <si>
    <t xml:space="preserve">Vytrhání obrub  s vybouráním lože, s přemístěním hmot na skládku na vzdálenost do 3 m nebo s naložením na dopravní prostředek z dlažebních kostek</t>
  </si>
  <si>
    <t xml:space="preserve">"Odstranění dvojřádku žulových kostek 10/10/10"       8,0*2</t>
  </si>
  <si>
    <t xml:space="preserve">"Odstranění řádku žulových kostek 10/10/10"       26,0</t>
  </si>
  <si>
    <t>121101101</t>
  </si>
  <si>
    <t>Sejmutí ornice s přemístěním na vzdálenost do 50 m</t>
  </si>
  <si>
    <t>m3</t>
  </si>
  <si>
    <t>-1532900770</t>
  </si>
  <si>
    <t xml:space="preserve">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</si>
  <si>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</si>
  <si>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"tl. 100 mm"     100,0*0,10</t>
  </si>
  <si>
    <t>5</t>
  </si>
  <si>
    <t>122202201</t>
  </si>
  <si>
    <t>Odkopávky a prokopávky nezapažené pro silnice objemu do 100 m3 v hornině tř. 3</t>
  </si>
  <si>
    <t>-1154405458</t>
  </si>
  <si>
    <t xml:space="preserve">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</si>
  <si>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</si>
  <si>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t>
  </si>
  <si>
    <t>0,30*1,20*(75,0+28,0+55,0+20,0)</t>
  </si>
  <si>
    <t xml:space="preserve">"odpočet ruční výkop"      -(1,50+3,30)</t>
  </si>
  <si>
    <t>6</t>
  </si>
  <si>
    <t>132212101</t>
  </si>
  <si>
    <t>Hloubení rýh š do 600 mm ručním nebo pneum nářadím v soudržných horninách tř. 3</t>
  </si>
  <si>
    <t>1232755186</t>
  </si>
  <si>
    <t xml:space="preserve">Hloubení zapažených i nezapažených rýh šířky do 600 mm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</si>
  <si>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</si>
  <si>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 xml:space="preserve">"Ruční výkop nad STL plynovodem"       5,0*1,0*0,30</t>
  </si>
  <si>
    <t xml:space="preserve">"Ruční výkop nad kabelem ČEZu"       11,0*1,0*0,30</t>
  </si>
  <si>
    <t>7</t>
  </si>
  <si>
    <t>162301102</t>
  </si>
  <si>
    <t>Vodorovné přemístění do 1000 m výkopku/sypaniny z horniny tř. 1 až 4</t>
  </si>
  <si>
    <t>-1503471359</t>
  </si>
  <si>
    <t xml:space="preserve">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</si>
  <si>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</si>
  <si>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"odvoz sejmuté zeminy na meziskládku"      10,0</t>
  </si>
  <si>
    <t>8</t>
  </si>
  <si>
    <t>162601102</t>
  </si>
  <si>
    <t>Vodorovné přemístění do 5000 m výkopku/sypaniny z horniny tř. 1 až 4</t>
  </si>
  <si>
    <t>2144753295</t>
  </si>
  <si>
    <t xml:space="preserve">Vodorovné přemístění výkopku nebo sypaniny po suchu  na obvyklém dopravním prostředku, bez naložení výkopku, avšak se složením bez rozhrnutí z horniny tř. 1 až 4 na vzdálenost přes 4 000 do 5 000 m</t>
  </si>
  <si>
    <t xml:space="preserve">"výkopy - viz pol. 122202201"        59,280</t>
  </si>
  <si>
    <t xml:space="preserve">"výkopy - viz pol. 132212101"         4,80</t>
  </si>
  <si>
    <t xml:space="preserve">"zásyp zeminou - viz pol. 174101101"       -5,50</t>
  </si>
  <si>
    <t>9</t>
  </si>
  <si>
    <t>171201211</t>
  </si>
  <si>
    <t>Poplatek za uložení stavebního odpadu - zeminy a kameniva na skládce</t>
  </si>
  <si>
    <t>t</t>
  </si>
  <si>
    <t>-1385568218</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</si>
  <si>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</si>
  <si>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</si>
  <si>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 xml:space="preserve">"viz pol. 162601102"      58,580*1,90</t>
  </si>
  <si>
    <t>10</t>
  </si>
  <si>
    <t>174101101</t>
  </si>
  <si>
    <t>Zásyp jam, šachet rýh nebo kolem objektů sypaninou se zhutněním</t>
  </si>
  <si>
    <t>-1280214103</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</si>
  <si>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</si>
  <si>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</si>
  <si>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zeminou za obrubníky"        0,10*55,0</t>
  </si>
  <si>
    <t>181951102</t>
  </si>
  <si>
    <t>Úprava pláně v hornině tř. 1 až 4 se zhutněním</t>
  </si>
  <si>
    <t>1575439374</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</si>
  <si>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</si>
  <si>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</si>
  <si>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1,20*(75,0+28,0+55,0+20,0)</t>
  </si>
  <si>
    <t>Komunikace pozemní</t>
  </si>
  <si>
    <t>564831111</t>
  </si>
  <si>
    <t>Podklad ze štěrkodrtě ŠD tl 100 mm</t>
  </si>
  <si>
    <t>-1896823939</t>
  </si>
  <si>
    <t xml:space="preserve">Podklad ze štěrkodrti ŠD  s rozprostřením a zhutněním, po zhutnění tl. 100 mm</t>
  </si>
  <si>
    <t xml:space="preserve">"Štěrkodrť fr. 0-32 pod obrubníky"       4,0/0,10</t>
  </si>
  <si>
    <t>13</t>
  </si>
  <si>
    <t>564871116</t>
  </si>
  <si>
    <t>Podklad ze štěrkodrtě ŠD tl. 300 mm</t>
  </si>
  <si>
    <t>2099548062</t>
  </si>
  <si>
    <t xml:space="preserve">Podklad ze štěrkodrti ŠD  s rozprostřením a zhutněním, po zhutnění tl. 300 mm</t>
  </si>
  <si>
    <t>"ŠD fr. 0-32 mm"</t>
  </si>
  <si>
    <t xml:space="preserve">"Konstrukce 1a - chodník, cyklostezka - bet. dl. 10x20 cm, tl. 6 cm, šedá"       75,0</t>
  </si>
  <si>
    <t xml:space="preserve">"Konstrukce 1b - chodník, smíšená stezka - bet. dl. 10x20 cm, tl. 6 cm, slepecká, bílá"       28,0</t>
  </si>
  <si>
    <t xml:space="preserve">"Konstrukce 1c - cyklostezka - bet. dl. 10x20 cm, tl. 6 cm, bez fazety, červená"        55,0</t>
  </si>
  <si>
    <t xml:space="preserve">"Konstrukce 1d - smíšená stezka - bet. dl. 10x20 cm, tl. 6 cm, bez fazety, šedá"       20,0</t>
  </si>
  <si>
    <t>14</t>
  </si>
  <si>
    <t>596211112</t>
  </si>
  <si>
    <t>Kladení zámkové dlažby komunikací pro pěší tl 60 mm skupiny A pl do 300 m2</t>
  </si>
  <si>
    <t>632627644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</si>
  <si>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</si>
  <si>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</si>
  <si>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M</t>
  </si>
  <si>
    <t>59245018</t>
  </si>
  <si>
    <t>dlažba skladebná betonová 200x100x60mm přírodní</t>
  </si>
  <si>
    <t>870072782</t>
  </si>
  <si>
    <t xml:space="preserve">"viz pol. 596211112 + ztratné 2%" </t>
  </si>
  <si>
    <t xml:space="preserve">"1a - šedá"       75,0*1,02</t>
  </si>
  <si>
    <t xml:space="preserve">"1d - šedá bez fazety"       20,0*1,02</t>
  </si>
  <si>
    <t>16</t>
  </si>
  <si>
    <t>59245008</t>
  </si>
  <si>
    <t>dlažba skladebná betonová 200x100x60mm barevná</t>
  </si>
  <si>
    <t>-839319661</t>
  </si>
  <si>
    <t xml:space="preserve">"1c - červená bez fazety"       55,0*1,02</t>
  </si>
  <si>
    <t>17</t>
  </si>
  <si>
    <t>59245006</t>
  </si>
  <si>
    <t>dlažba skladebná betonová pro nevidomé 200x100x60mm barevná</t>
  </si>
  <si>
    <t>-988815947</t>
  </si>
  <si>
    <t xml:space="preserve">"viz pol. 596211112 + ztratné 3%" </t>
  </si>
  <si>
    <t xml:space="preserve">"1b - bílá"       28,0*1,03</t>
  </si>
  <si>
    <t>Ostatní konstrukce a práce, bourání</t>
  </si>
  <si>
    <t>18</t>
  </si>
  <si>
    <t>914111111</t>
  </si>
  <si>
    <t>Montáž svislé dopravní značky do velikosti 1 m2 objímkami na sloupek nebo konzolu</t>
  </si>
  <si>
    <t>kus</t>
  </si>
  <si>
    <t>-491551348</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</si>
  <si>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</si>
  <si>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</si>
  <si>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"Svislé dopravní značení C9a (zmenšená)"        1,0</t>
  </si>
  <si>
    <t xml:space="preserve">"Svislé dopravní značení C10a (zmenšená) + ocelový sloupek"       3,0</t>
  </si>
  <si>
    <t xml:space="preserve">"Svislé dopravní značení C10b (zmenšená) "       1,0</t>
  </si>
  <si>
    <t>19</t>
  </si>
  <si>
    <t>40444101</t>
  </si>
  <si>
    <t>značka dopravní svislá zákazová B FeZn JAC 500mm</t>
  </si>
  <si>
    <t>-1364649564</t>
  </si>
  <si>
    <t>"viz pol. 914111111"</t>
  </si>
  <si>
    <t>20</t>
  </si>
  <si>
    <t>914111112</t>
  </si>
  <si>
    <t>Montáž svislé dopravní značky do velikosti 1 m2 páskováním na sloup</t>
  </si>
  <si>
    <t>-93090989</t>
  </si>
  <si>
    <t xml:space="preserve">Montáž svislé dopravní značky základní  velikosti do 1 m2 páskováním na sloupy</t>
  </si>
  <si>
    <t xml:space="preserve">"Demontáž a opětovná montáž DZ, které je umístěno na sloupu VO"      2,0</t>
  </si>
  <si>
    <t>914511112</t>
  </si>
  <si>
    <t>Montáž sloupku dopravních značek délky do 3,5 m s betonovým základem a patkou</t>
  </si>
  <si>
    <t>-830260236</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</si>
  <si>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</si>
  <si>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</si>
  <si>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22</t>
  </si>
  <si>
    <t>404452250</t>
  </si>
  <si>
    <t>sloupek pro dopravní značku Zn D 60mm v 3,5m</t>
  </si>
  <si>
    <t>1512251551</t>
  </si>
  <si>
    <t xml:space="preserve">"viz pol. 914511112"       3,0</t>
  </si>
  <si>
    <t>23</t>
  </si>
  <si>
    <t>915121111</t>
  </si>
  <si>
    <t>Vodorovné dopravní značení vodící čáry souvislé š 250 mm základní bílá barva</t>
  </si>
  <si>
    <t>-592983942</t>
  </si>
  <si>
    <t xml:space="preserve">Vodorovné dopravní značení stříkané barvou  vodící čára bílá šířky 250 mm souvislá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</si>
  <si>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</si>
  <si>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"VDZ - V12c - zákaz zastavení - žlutá čára"       39,0</t>
  </si>
  <si>
    <t>24</t>
  </si>
  <si>
    <t>915131111</t>
  </si>
  <si>
    <t>Vodorovné dopravní značení přechody pro chodce, šipky, symboly základní bílá barva</t>
  </si>
  <si>
    <t>-1301866060</t>
  </si>
  <si>
    <t xml:space="preserve">Vodorovné dopravní značení stříkané barvou  přechody pro chodce, šipky, symboly bílé základní</t>
  </si>
  <si>
    <t xml:space="preserve">"VDZ - V7a - přechod na cyklostezce"       1*2,750*3,0</t>
  </si>
  <si>
    <t xml:space="preserve">"VDZ - V8b - přejezd pro cyklisty přimknutý k přechodu pro chodce"      1*(5,220+5,040)*0,50</t>
  </si>
  <si>
    <t xml:space="preserve">"VDZ - V14 (šipka + kolo) - nátěr barvou"         4*1,50</t>
  </si>
  <si>
    <t xml:space="preserve">"VDZ - V14 (kolo) - nátěr barvou"        6*1,0</t>
  </si>
  <si>
    <t xml:space="preserve">"VDZ - V15 (symbol chodce v provedení C7a) - nátěr barvou"       2*1,50</t>
  </si>
  <si>
    <t xml:space="preserve">"VDZ - V20 - cyklopiktogram - nátěr barvou"        6*1,50</t>
  </si>
  <si>
    <t>25</t>
  </si>
  <si>
    <t>915611111</t>
  </si>
  <si>
    <t>Předznačení vodorovného liniového značení</t>
  </si>
  <si>
    <t>-2103543200</t>
  </si>
  <si>
    <t xml:space="preserve">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</si>
  <si>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</si>
  <si>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 xml:space="preserve">"viz pol. 915121111"         39,0</t>
  </si>
  <si>
    <t>26</t>
  </si>
  <si>
    <t>915621111</t>
  </si>
  <si>
    <t>Předznačení vodorovného plošného značení</t>
  </si>
  <si>
    <t>809826532</t>
  </si>
  <si>
    <t xml:space="preserve">Předznačení pro vodorovné značení  stříkané barvou nebo prováděné z nátěrových hmot plošné šipky, symboly, nápisy</t>
  </si>
  <si>
    <t xml:space="preserve">"viz pol. 915131111"         37,380</t>
  </si>
  <si>
    <t>27</t>
  </si>
  <si>
    <t>916111122</t>
  </si>
  <si>
    <t>Osazení obruby z drobných kostek bez boční opěry do lože z betonu prostého</t>
  </si>
  <si>
    <t>1335519813</t>
  </si>
  <si>
    <t xml:space="preserve">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</si>
  <si>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</si>
  <si>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"Dvojřádek žulové kostky 10/10/10 do bet. lože C20/25nXF3"       20,0</t>
  </si>
  <si>
    <t>28</t>
  </si>
  <si>
    <t>916111123</t>
  </si>
  <si>
    <t>Osazení obruby z drobných kostek s boční opěrou do lože z betonu prostého</t>
  </si>
  <si>
    <t>-2122145249</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</si>
  <si>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</si>
  <si>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"Řádek žulové kostky 10/10/10 do bet. lože C20/25nXF3"        35,0</t>
  </si>
  <si>
    <t>29</t>
  </si>
  <si>
    <t>58381007</t>
  </si>
  <si>
    <t>kostka dlažební žula drobná 8/10</t>
  </si>
  <si>
    <t>-942468691</t>
  </si>
  <si>
    <t>"viz pol. 916111122 + 916111123 + ztratné 1%"</t>
  </si>
  <si>
    <t>35,0*0,10*1,01</t>
  </si>
  <si>
    <t>(20,0*0,10*1,01)*2</t>
  </si>
  <si>
    <t>30</t>
  </si>
  <si>
    <t>916131213</t>
  </si>
  <si>
    <t>Osazení silničního obrubníku betonového stojatého s boční opěrou do lože z betonu prostého</t>
  </si>
  <si>
    <t>-1091161192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</si>
  <si>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</si>
  <si>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</si>
  <si>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bet. 15/30/100 do bet. lože s opěrkou C20/25nXF3"</t>
  </si>
  <si>
    <t>2,0</t>
  </si>
  <si>
    <t>"Silniční obrubník bet. 15/25/100 do bet. lože s opěrkou C20/25nXF3"</t>
  </si>
  <si>
    <t>5,0</t>
  </si>
  <si>
    <t>"Silniční obrubník bet. 15/15/100 do bet. lože s opěrkou C20/25nXF3"</t>
  </si>
  <si>
    <t>"Silniční obrubník bet. přechodový levý do bet. lože s opěrkou C20/25nXF3"</t>
  </si>
  <si>
    <t>3,0</t>
  </si>
  <si>
    <t>"Silniční obrubník bet. přechodový pravý do bet. lože s opěrkou C20/25nXF3"</t>
  </si>
  <si>
    <t>31</t>
  </si>
  <si>
    <t>59217034</t>
  </si>
  <si>
    <t>obrubník betonový silniční 1000x150x300mm</t>
  </si>
  <si>
    <t>1910434199</t>
  </si>
  <si>
    <t>"viz pol. 916131213 + ztratné 1%"</t>
  </si>
  <si>
    <t>2,0*1,01</t>
  </si>
  <si>
    <t>32</t>
  </si>
  <si>
    <t>59217031</t>
  </si>
  <si>
    <t>obrubník betonový silniční 1000x150x250mm</t>
  </si>
  <si>
    <t>2140393040</t>
  </si>
  <si>
    <t>5,0*1,01</t>
  </si>
  <si>
    <t>33</t>
  </si>
  <si>
    <t>59217029</t>
  </si>
  <si>
    <t>obrubník betonový silniční nájezdový 1000x150x150mm</t>
  </si>
  <si>
    <t>1689569499</t>
  </si>
  <si>
    <t>34</t>
  </si>
  <si>
    <t>59217030</t>
  </si>
  <si>
    <t>obrubník betonový silniční přechodový 1000x150x150-250mm</t>
  </si>
  <si>
    <t>1880372527</t>
  </si>
  <si>
    <t>(3,0+2,0)*1,01</t>
  </si>
  <si>
    <t>35</t>
  </si>
  <si>
    <t>916231213</t>
  </si>
  <si>
    <t>Osazení chodníkového obrubníku betonového stojatého s boční opěrou do lože z betonu prostého</t>
  </si>
  <si>
    <t>-2123748176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</si>
  <si>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</si>
  <si>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</si>
  <si>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"Chodníkový obrubník 10/20/100 do bet. lože C16/20nXF1"</t>
  </si>
  <si>
    <t>55,0</t>
  </si>
  <si>
    <t>36</t>
  </si>
  <si>
    <t>59217019</t>
  </si>
  <si>
    <t>obrubník betonový chodníkový 1000x100x200mm</t>
  </si>
  <si>
    <t>-1494349062</t>
  </si>
  <si>
    <t>"viz pol. 916231213 + ztratné 1%"</t>
  </si>
  <si>
    <t>55,0*1,01</t>
  </si>
  <si>
    <t>37</t>
  </si>
  <si>
    <t>916991121</t>
  </si>
  <si>
    <t>Lože pod obrubníky, krajníky nebo obruby z dlažebních kostek z betonu prostého</t>
  </si>
  <si>
    <t>1596870338</t>
  </si>
  <si>
    <t xml:space="preserve">Lože pod obrubníky, krajníky nebo obruby z dlažebních kostek  z betonu prostého tř. C 16/20</t>
  </si>
  <si>
    <t xml:space="preserve">"Řádek žulové kostky 10/10/10 do bet. lože C20/25nXF3"        </t>
  </si>
  <si>
    <t>35,0*0,20*0,10</t>
  </si>
  <si>
    <t>"Dvojřádek žulové kostky 10/10/10 do bet. lože C20/25nXF3"</t>
  </si>
  <si>
    <t>20,0*0,30*0,10</t>
  </si>
  <si>
    <t>2,0*0,30*0,150</t>
  </si>
  <si>
    <t>5,0*0,250*0,10</t>
  </si>
  <si>
    <t>3,0*0,250*0,10</t>
  </si>
  <si>
    <t>2,0*0,250*0,10</t>
  </si>
  <si>
    <t>55,0*0,150*0,10</t>
  </si>
  <si>
    <t>38</t>
  </si>
  <si>
    <t>966006132</t>
  </si>
  <si>
    <t>Odstranění značek dopravních nebo orientačních se sloupky s betonovými patkami</t>
  </si>
  <si>
    <t>1807235140</t>
  </si>
  <si>
    <t xml:space="preserve">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</si>
  <si>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</si>
  <si>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39</t>
  </si>
  <si>
    <t>966006211</t>
  </si>
  <si>
    <t>Odstranění svislých dopravních značek ze sloupů, sloupků nebo konzol</t>
  </si>
  <si>
    <t>1217522298</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</si>
  <si>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</si>
  <si>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</si>
  <si>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1,0</t>
  </si>
  <si>
    <t>40</t>
  </si>
  <si>
    <t>966007113</t>
  </si>
  <si>
    <t>Odstranění vodorovného značení frézováním barvy z plochy</t>
  </si>
  <si>
    <t>-427502135</t>
  </si>
  <si>
    <t xml:space="preserve">Odstranění vodorovného dopravního značení frézováním  značeného barvou plošného</t>
  </si>
  <si>
    <t xml:space="preserve">Poznámka k souboru cen:_x000d_
1. V cenách nejsou započteny náklady na očištění vozovky, tyto se oceňují cenami souboru cen 938 90-9 . Odstranění bláta, prachu nebo hlinitého nánosu s povrchu podkladu nebo krytu části C 01 tohoto katalogu. </t>
  </si>
  <si>
    <t>50,0</t>
  </si>
  <si>
    <t>41</t>
  </si>
  <si>
    <t>966111-R1</t>
  </si>
  <si>
    <t>Přesun reklamní plochy, včetně odstranění stávajících záklaů, zásypu, hloubení jam pro nové základy, betonové patky, odvoz na skládku, poplatek za skládku, pomocné konstrukce a práce</t>
  </si>
  <si>
    <t>-637919228</t>
  </si>
  <si>
    <t>997</t>
  </si>
  <si>
    <t>Přesun sutě</t>
  </si>
  <si>
    <t>42</t>
  </si>
  <si>
    <t>997221551</t>
  </si>
  <si>
    <t>Vodorovná doprava suti ze sypkých materiálů do 1 km</t>
  </si>
  <si>
    <t>-212652525</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</si>
  <si>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</si>
  <si>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</si>
  <si>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 xml:space="preserve">"viz pol. 113106271 - zámková dlažba"       135,0*0,295</t>
  </si>
  <si>
    <t xml:space="preserve">"viz pol. 113202111 - vytrhání obrub"      79,0*0,205</t>
  </si>
  <si>
    <t xml:space="preserve">"viz pol. 113203111 - obruba z kostek"      42,0*0,115</t>
  </si>
  <si>
    <t xml:space="preserve">"viz pol. 966006132 - DZ"       2,0*0,082</t>
  </si>
  <si>
    <t>43</t>
  </si>
  <si>
    <t>997221559</t>
  </si>
  <si>
    <t>Příplatek ZKD 1 km u vodorovné dopravy suti ze sypkých materiálů</t>
  </si>
  <si>
    <t>-148094349</t>
  </si>
  <si>
    <t xml:space="preserve">Vodorovná doprava suti  bez naložení, ale se složením a s hrubým urovnáním Příplatek k ceně za každý další i započatý 1 km přes 1 km</t>
  </si>
  <si>
    <t>"vzdálenost skládky do 5 km"</t>
  </si>
  <si>
    <t xml:space="preserve">"viz pol. 997221551"       61,014*(5-1)</t>
  </si>
  <si>
    <t>44</t>
  </si>
  <si>
    <t>997221815</t>
  </si>
  <si>
    <t>Poplatek za uložení na skládce (skládkovné) stavebního odpadu betonového kód odpadu 170 101</t>
  </si>
  <si>
    <t>-1825354578</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</si>
  <si>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</si>
  <si>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</si>
  <si>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45</t>
  </si>
  <si>
    <t>997221855</t>
  </si>
  <si>
    <t>Poplatek za uložení na skládce (skládkovné) zeminy a kameniva kód odpadu 170 504</t>
  </si>
  <si>
    <t>-1084605545</t>
  </si>
  <si>
    <t>998</t>
  </si>
  <si>
    <t>Přesun hmot</t>
  </si>
  <si>
    <t>46</t>
  </si>
  <si>
    <t>998223011</t>
  </si>
  <si>
    <t>Přesun hmot pro pozemní komunikace s krytem dlážděným</t>
  </si>
  <si>
    <t>-259468023</t>
  </si>
  <si>
    <t xml:space="preserve">Přesun hmot pro pozemní komunikace s krytem dlážděným  dopravní vzdálenost do 200 m jakékoliv délky objektu</t>
  </si>
  <si>
    <t>12 - Vedlejší a ostatní náklady</t>
  </si>
  <si>
    <t xml:space="preserve">    ON - Ostatní náklady</t>
  </si>
  <si>
    <t>VRN - Vedlejší rozpočtové náklady</t>
  </si>
  <si>
    <t xml:space="preserve">    VRN1 - Průzkumné, geodetické a projektové práce</t>
  </si>
  <si>
    <t xml:space="preserve">    VRN3 - Zařízení staveniště</t>
  </si>
  <si>
    <t>ON</t>
  </si>
  <si>
    <t>Ostatní náklady</t>
  </si>
  <si>
    <t>0010001R</t>
  </si>
  <si>
    <t>Provizorní a přechodná dopravní zařízení</t>
  </si>
  <si>
    <t>Kč</t>
  </si>
  <si>
    <t>1024</t>
  </si>
  <si>
    <t>-1134963070</t>
  </si>
  <si>
    <t>012002000</t>
  </si>
  <si>
    <t>Geodetické práce</t>
  </si>
  <si>
    <t>904914138</t>
  </si>
  <si>
    <t>012103000</t>
  </si>
  <si>
    <t>Geodetické práce před výstavbou</t>
  </si>
  <si>
    <t>58685072</t>
  </si>
  <si>
    <t xml:space="preserve">"vytýčení inž. sítí, vč. aktualizace vyjádření správců"      </t>
  </si>
  <si>
    <t>VRN</t>
  </si>
  <si>
    <t>Vedlejší rozpočtové náklady</t>
  </si>
  <si>
    <t>VRN1</t>
  </si>
  <si>
    <t>Průzkumné, geodetické a projektové práce</t>
  </si>
  <si>
    <t>013254000</t>
  </si>
  <si>
    <t>Dokumentace skutečného provedení stavby</t>
  </si>
  <si>
    <t>988385195</t>
  </si>
  <si>
    <t>VRN3</t>
  </si>
  <si>
    <t>Zařízení staveniště</t>
  </si>
  <si>
    <t>030001000</t>
  </si>
  <si>
    <t>1863797586</t>
  </si>
  <si>
    <t>2 - Neuznatelné náklady</t>
  </si>
  <si>
    <t>21 - SO 101 – Zpevněné dopravní plochy - neuznatelné náklady</t>
  </si>
  <si>
    <t xml:space="preserve">    4 - Vodorovné konstrukce</t>
  </si>
  <si>
    <t xml:space="preserve">    8 - Trubní vedení</t>
  </si>
  <si>
    <t>113154123</t>
  </si>
  <si>
    <t>Frézování živičného krytu tl 50 mm pruh š 1 m pl do 500 m2 bez překážek v trase</t>
  </si>
  <si>
    <t>1025120554</t>
  </si>
  <si>
    <t xml:space="preserve">Frézování živičného podkladu nebo krytu  s naložením na dopravní prostředek plochy do 500 m2 bez překážek v trase pruhu šířky přes 0,5 m do 1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</si>
  <si>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</si>
  <si>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"tl. 50 mm"       65,0</t>
  </si>
  <si>
    <t xml:space="preserve">"Odstranění dvojřádku žulových kostek 10/10/10"       20,0*2</t>
  </si>
  <si>
    <t>0,30*16,0+0,420*15,0</t>
  </si>
  <si>
    <t>132201101</t>
  </si>
  <si>
    <t>Hloubení rýh š do 600 mm v hornině tř. 3 objemu do 100 m3</t>
  </si>
  <si>
    <t>273122921</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</si>
  <si>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</si>
  <si>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</si>
  <si>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"Výkop pro přípojky od UV"       0,550*1,0*10,0</t>
  </si>
  <si>
    <t>133201101</t>
  </si>
  <si>
    <t>Hloubení šachet v hornině tř. 3 objemu do 100 m3</t>
  </si>
  <si>
    <t>632671132</t>
  </si>
  <si>
    <t xml:space="preserve">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</si>
  <si>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</si>
  <si>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 xml:space="preserve">"výkop pro UV"       2,0</t>
  </si>
  <si>
    <t xml:space="preserve">"dovoz zeminy pro ohumusování z meziskládky"        7,50</t>
  </si>
  <si>
    <t xml:space="preserve">"výkopy - viz pol. 122202201"        11,10</t>
  </si>
  <si>
    <t xml:space="preserve">"výkopy - viz pol. 132201101"        5,50</t>
  </si>
  <si>
    <t xml:space="preserve">"výkopy - viz pol. 133201101"       2,0</t>
  </si>
  <si>
    <t xml:space="preserve">"zásyp zeminou - viz pol. 174101101"       -1,20</t>
  </si>
  <si>
    <t>167101101</t>
  </si>
  <si>
    <t>Nakládání výkopku z hornin tř. 1 až 4 do 100 m3</t>
  </si>
  <si>
    <t>-1830870324</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</si>
  <si>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</si>
  <si>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</si>
  <si>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"viz pol. 162601102"      17,40*1,90</t>
  </si>
  <si>
    <t xml:space="preserve">"Zásyp zeminou za obrubníky"        0,10*(11,0+1,0)</t>
  </si>
  <si>
    <t>"-----------------------------"</t>
  </si>
  <si>
    <t xml:space="preserve">"Zásyp uličních vpustí ŠD fr. 4-8"        1,50</t>
  </si>
  <si>
    <t xml:space="preserve">"Zásyp přípojky PVC DN 150 štěrkopískem fr. 0-22 mm"      0,550*0,30*10,0</t>
  </si>
  <si>
    <t>58343810</t>
  </si>
  <si>
    <t>kamenivo drcené hrubé frakce 4/8</t>
  </si>
  <si>
    <t>855599353</t>
  </si>
  <si>
    <t xml:space="preserve">"viz pol. 174101101"        1,50*2,05</t>
  </si>
  <si>
    <t>58344155</t>
  </si>
  <si>
    <t>štěrkodrť frakce 0/22</t>
  </si>
  <si>
    <t>-757352088</t>
  </si>
  <si>
    <t xml:space="preserve">"viz pol. 174101101"       1,650*2,05</t>
  </si>
  <si>
    <t>175151101</t>
  </si>
  <si>
    <t>Obsypání potrubí strojně sypaninou bez prohození, uloženou do 3 m</t>
  </si>
  <si>
    <t>-1365187758</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</si>
  <si>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</si>
  <si>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</si>
  <si>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"obsyp přípojky PVC DN 150 štěrkopískem fr. 0-8 mm"         0,550*0,30*10,0</t>
  </si>
  <si>
    <t>58337303</t>
  </si>
  <si>
    <t>štěrkopísek frakce 0/8</t>
  </si>
  <si>
    <t>604018399</t>
  </si>
  <si>
    <t xml:space="preserve">"viz pol. 175151101"       1,650*2,05</t>
  </si>
  <si>
    <t>181301101</t>
  </si>
  <si>
    <t>Rozprostření ornice tl vrstvy do 100 mm pl do 500 m2 v rovině nebo ve svahu do 1:5</t>
  </si>
  <si>
    <t>-650735253</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</si>
  <si>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</si>
  <si>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</si>
  <si>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"tl. 100 mm"      75,0</t>
  </si>
  <si>
    <t>181411131</t>
  </si>
  <si>
    <t>Založení parkového trávníku výsevem plochy do 1000 m2 v rovině a ve svahu do 1:5</t>
  </si>
  <si>
    <t>454565350</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</si>
  <si>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</si>
  <si>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</si>
  <si>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"viz pol. 181301101"</t>
  </si>
  <si>
    <t>75,0</t>
  </si>
  <si>
    <t>00572410</t>
  </si>
  <si>
    <t>osivo směs travní parková</t>
  </si>
  <si>
    <t>kg</t>
  </si>
  <si>
    <t>1910984333</t>
  </si>
  <si>
    <t>"viz pol. 181411131"</t>
  </si>
  <si>
    <t>"spotřeba 25 g / m2"</t>
  </si>
  <si>
    <t>75,0*0,025</t>
  </si>
  <si>
    <t>1,20*(16,0+15,0)</t>
  </si>
  <si>
    <t>Vodorovné konstrukce</t>
  </si>
  <si>
    <t>451573111</t>
  </si>
  <si>
    <t>Lože pod potrubí otevřený výkop ze štěrkopísku</t>
  </si>
  <si>
    <t>186012056</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</si>
  <si>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</si>
  <si>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</si>
  <si>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"ŠP podsyp fr. 4-8, tl. 15 cm pod přípojku PVC DN 150 "        0,550*0,150*10,0</t>
  </si>
  <si>
    <t xml:space="preserve">"Štěrkodrť fr. 0-32 pod obrubníky"       0,60/0,10</t>
  </si>
  <si>
    <t>564861111</t>
  </si>
  <si>
    <t>Podklad ze štěrkodrtě ŠD tl 200 mm</t>
  </si>
  <si>
    <t>-1781831472</t>
  </si>
  <si>
    <t xml:space="preserve">Podklad ze štěrkodrti ŠD  s rozprostřením a zhutněním, po zhutnění tl. 200 mm</t>
  </si>
  <si>
    <t xml:space="preserve">"ŠD fr. 0-32 mm - 2 vrstvy"   </t>
  </si>
  <si>
    <t xml:space="preserve">"Konstrukce 3b - vozovka - úprava překopů"      15,0+15,0</t>
  </si>
  <si>
    <t>564871112</t>
  </si>
  <si>
    <t>Podklad ze štěrkodrtě ŠD tl. 260 mm</t>
  </si>
  <si>
    <t>-439008073</t>
  </si>
  <si>
    <t xml:space="preserve">Podklad ze štěrkodrti ŠD  s rozprostřením a zhutněním, po zhutnění tl. 260 mm</t>
  </si>
  <si>
    <t xml:space="preserve">"Konstrukce 2 - žulová kostka 10/10 - nepojížděná"       16,0</t>
  </si>
  <si>
    <t>573111112</t>
  </si>
  <si>
    <t>Postřik živičný infiltrační s posypem z asfaltu množství 1 kg/m2</t>
  </si>
  <si>
    <t>405756248</t>
  </si>
  <si>
    <t>Postřik infiltrační PI z asfaltu silničního s posypem kamenivem, v množství 1,00 kg/m2</t>
  </si>
  <si>
    <t xml:space="preserve">"Konstrukce 3b - vozovka - úprava překopů"      15,0</t>
  </si>
  <si>
    <t>573211108</t>
  </si>
  <si>
    <t>Postřik živičný spojovací z asfaltu v množství 0,40 kg/m2</t>
  </si>
  <si>
    <t>1647495488</t>
  </si>
  <si>
    <t>Postřik spojovací PS bez posypu kamenivem z asfaltu silničního, v množství 0,40 kg/m2</t>
  </si>
  <si>
    <t xml:space="preserve">"Konstrukce 3a - vozovka - obnovení vrstvy ACO"        35,0</t>
  </si>
  <si>
    <t>577134111</t>
  </si>
  <si>
    <t>Asfaltový beton vrstva obrusná ACO 11 (ABS) tř. I tl 40 mm š do 3 m z nemodifikovaného asfaltu</t>
  </si>
  <si>
    <t>-426213569</t>
  </si>
  <si>
    <t xml:space="preserve">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</si>
  <si>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</si>
  <si>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 xml:space="preserve">"ACO 11+  tl. 40 mm"</t>
  </si>
  <si>
    <t>577135112</t>
  </si>
  <si>
    <t>Asfaltový beton vrstva ložní ACL 16 (ABH) tl 40 mm š do 3 m z nemodifikovaného asfaltu</t>
  </si>
  <si>
    <t>660215584</t>
  </si>
  <si>
    <t xml:space="preserve">Asfaltový beton vrstva ložní ACL 16 (ABH)  s rozprostřením a zhutněním z nemodifikovaného asfaltu v pruhu šířky do 3 m, po zhutnění tl. 40 mm</t>
  </si>
  <si>
    <t xml:space="preserve">Poznámka k souboru cen:_x000d_
1. ČSN EN 13108-1 připouští pro ACL 16 pouze tl. 50 až 70 mm. </t>
  </si>
  <si>
    <t xml:space="preserve">"ACL 16+  tl. 40 mm"</t>
  </si>
  <si>
    <t>577144111</t>
  </si>
  <si>
    <t>Asfaltový beton vrstva obrusná ACO 11 (ABS) tř. I tl 50 mm š do 3 m z nemodifikovaného asfaltu</t>
  </si>
  <si>
    <t>1531426693</t>
  </si>
  <si>
    <t xml:space="preserve">Asfaltový beton vrstva obrusná ACO 11 (ABS)  s rozprostřením a se zhutněním z nemodifikovaného asfaltu v pruhu šířky do 3 m tř. I, po zhutnění tl. 50 mm</t>
  </si>
  <si>
    <t xml:space="preserve">"ACO 11+  tl. 50 mm"</t>
  </si>
  <si>
    <t>591211111</t>
  </si>
  <si>
    <t>Kladení dlažby z kostek drobných z kamene do lože z kameniva těženého tl 50 mm</t>
  </si>
  <si>
    <t>-675909927</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</si>
  <si>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</si>
  <si>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</si>
  <si>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"lože z kamenné drti fr. 4-8 mm tl. 40 mm"</t>
  </si>
  <si>
    <t>853842501</t>
  </si>
  <si>
    <t xml:space="preserve">"viz pol. 591211111 + ztratné 1%"  </t>
  </si>
  <si>
    <t>16,0*1,01</t>
  </si>
  <si>
    <t>Trubní vedení</t>
  </si>
  <si>
    <t>871315231</t>
  </si>
  <si>
    <t>Kanalizační potrubí z tvrdého PVC jednovrstvé tuhost třídy SN10 DN 160</t>
  </si>
  <si>
    <t>649847696</t>
  </si>
  <si>
    <t>Kanalizační potrubí z tvrdého PVC v otevřeném výkopu ve sklonu do 20 %, hladkého plnostěnného jednovrstvého, tuhost třídy SN 10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</si>
  <si>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</si>
  <si>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 xml:space="preserve">"Přípojka PVC DN 150 od uličních vpustí "        10,0</t>
  </si>
  <si>
    <t>877355121</t>
  </si>
  <si>
    <t>Výřez a montáž tvarovek odbočných na potrubí z kanalizačních trub z PVC DN 200</t>
  </si>
  <si>
    <t>-1044746527</t>
  </si>
  <si>
    <t xml:space="preserve">Výřez a montáž odbočné tvarovky na potrubí z trub z tvrdého PVC  DN 200</t>
  </si>
  <si>
    <t xml:space="preserve">Poznámka k souboru cen:_x000d_
1. Ceny jsou určeny pro dodatečné osazení odbočných tvarovek na stávající potrubí. 2. V cenách nejsou započteny náklady na dodání 1 ks odbočné tvarovky a 1 ks přesuvky, popř. 1 ks trouby a těsnících kroužků; tyto náklady se oceňují ve specifikaci. Ztratné lze dohodnout u trub kanalizačních z tvrdého PVC ve výši 1,5 %. </t>
  </si>
  <si>
    <t>"dle projektové dokumentace, technické zprávy a výkazu projektanta"</t>
  </si>
  <si>
    <t xml:space="preserve">"odbočka s kulovým kloubem"      2,0</t>
  </si>
  <si>
    <t>286-R-334</t>
  </si>
  <si>
    <t>odbočka s kulovým kloubem DN 150</t>
  </si>
  <si>
    <t>-237465138</t>
  </si>
  <si>
    <t xml:space="preserve">"viz pol. 877355121"       2,0</t>
  </si>
  <si>
    <t>895941311</t>
  </si>
  <si>
    <t>Zřízení vpusti kanalizační uliční z betonových dílců typ UVB-50</t>
  </si>
  <si>
    <t>-1147894984</t>
  </si>
  <si>
    <t xml:space="preserve">Zřízení vpusti kanalizační  uliční z betonových dílců typ UVB-50</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</si>
  <si>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</si>
  <si>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"viz TZ"</t>
  </si>
  <si>
    <t xml:space="preserve">"Uliční vpusť 50x50 cm s mechanismem proti odcizení + sifon"        2,0</t>
  </si>
  <si>
    <t>592238-R1</t>
  </si>
  <si>
    <t>uliční vpusť 50x50 cm s mechanismem proti odcizení + sifon</t>
  </si>
  <si>
    <t>-1389778411</t>
  </si>
  <si>
    <t>"viz pol. 895941311 "</t>
  </si>
  <si>
    <t>"Uliční vpusti budou osazeny litinovými vtokovými mřížemi 500x500 mm D400 s mechanismem proti odcizení"</t>
  </si>
  <si>
    <t>"s kalovou prohlubní hloubky 1,0m"</t>
  </si>
  <si>
    <t>"Výtokový díl je navržen SIFON s otvorem pro PVC DN150 ø 450 mm, v. 570 mm"</t>
  </si>
  <si>
    <t>912111112</t>
  </si>
  <si>
    <t>Montáž zábrany parkovací sloupku v do 800 mm se zabetonovanou patkou</t>
  </si>
  <si>
    <t>-1235747768</t>
  </si>
  <si>
    <t xml:space="preserve">Montáž zábrany parkovací  tvaru sloupku do výšky 800 mm se zabetonovanou patkou</t>
  </si>
  <si>
    <t xml:space="preserve">Poznámka k souboru cen:_x000d_
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 </t>
  </si>
  <si>
    <t>"ocelové sloupky šedé barvy v. 1100 mm Ø76mm kotvené"</t>
  </si>
  <si>
    <t>"pod dlažbou do betonových patek C20/25 o rozměrech"</t>
  </si>
  <si>
    <t>"350x350x400mm"</t>
  </si>
  <si>
    <t>7491-R01</t>
  </si>
  <si>
    <t>ocelové sloupky šedé barvy v. 1100 mm Ø76mm</t>
  </si>
  <si>
    <t>466008988</t>
  </si>
  <si>
    <t xml:space="preserve">"viz TZ"      2,0</t>
  </si>
  <si>
    <t xml:space="preserve">"Řádek žulové kostky 10/10/10 do bet. lože C20/25nXF3"        20,0</t>
  </si>
  <si>
    <t>"viz pol. 916111123 + ztratné 1%"</t>
  </si>
  <si>
    <t>20,0*0,10*1,01</t>
  </si>
  <si>
    <t>11,0</t>
  </si>
  <si>
    <t>11,0*1,01</t>
  </si>
  <si>
    <t>1,0*1,01</t>
  </si>
  <si>
    <t>20,0*0,20*0,10</t>
  </si>
  <si>
    <t>11,0*0,250*0,10</t>
  </si>
  <si>
    <t>1,0*0,250*0,10</t>
  </si>
  <si>
    <t>919732211</t>
  </si>
  <si>
    <t>Styčná spára napojení nového živičného povrchu na stávající za tepla š 15 mm hl 25 mm s prořezáním</t>
  </si>
  <si>
    <t>155705018</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</si>
  <si>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</si>
  <si>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</si>
  <si>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 xml:space="preserve">"Seříznutí asfaltu a zalití asfaltovou zálivkou"      35,0</t>
  </si>
  <si>
    <t>977151125</t>
  </si>
  <si>
    <t>Jádrové vrty diamantovými korunkami do D 200 mm do stavebních materiálů</t>
  </si>
  <si>
    <t>628878893</t>
  </si>
  <si>
    <t>Jádrové vrty diamantovými korunkami do stavebních materiálů (železobetonu, betonu, cihel, obkladů, dlažeb, kamene) průměru přes 180 do 200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</si>
  <si>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</si>
  <si>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"Navrtávka přípojky od UV na bet. kanalizaci"</t>
  </si>
  <si>
    <t>2*0,150</t>
  </si>
  <si>
    <t xml:space="preserve">"viz pol. 113154123 - frézování asfaltu tl. 50 mm"        65,0*0,128</t>
  </si>
  <si>
    <t xml:space="preserve">"viz pol. 113203111 - obruba z kostek"      40,0*0,115</t>
  </si>
  <si>
    <t xml:space="preserve">"viz pol. 977151125 - jádrové vrty"       0,30*0,126</t>
  </si>
  <si>
    <t xml:space="preserve">"viz pol. 997221551"       12,958*(5-1)</t>
  </si>
  <si>
    <t>47</t>
  </si>
  <si>
    <t>48</t>
  </si>
  <si>
    <t>997221845</t>
  </si>
  <si>
    <t>Poplatek za uložení na skládce (skládkovné) odpadu asfaltového bez dehtu kód odpadu 170 302</t>
  </si>
  <si>
    <t>1339652843</t>
  </si>
  <si>
    <t>Poplatek za uložení stavebního odpadu na skládce (skládkovné) asfaltového bez obsahu dehtu zatříděného do Katalogu odpadů pod kódem 170 302</t>
  </si>
  <si>
    <t>49</t>
  </si>
  <si>
    <t>50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</si>
</sst>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2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13"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16"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16" fillId="0" borderId="0" xfId="0" applyFont="1" applyAlignment="1">
      <alignment horizontal="left" vertical="center"/>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4" fontId="17"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right" vertical="center"/>
    </xf>
    <xf numFmtId="4" fontId="16" fillId="0" borderId="0" xfId="0" applyNumberFormat="1" applyFont="1" applyAlignment="1">
      <alignment vertical="center"/>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center" vertical="center"/>
    </xf>
    <xf numFmtId="0" fontId="3" fillId="4" borderId="7" xfId="0" applyFont="1" applyFill="1" applyBorder="1" applyAlignment="1">
      <alignment horizontal="left" vertical="center"/>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18" fillId="0" borderId="0" xfId="0" applyFont="1" applyAlignment="1">
      <alignment vertical="center"/>
    </xf>
    <xf numFmtId="165" fontId="0" fillId="0" borderId="0" xfId="0" applyNumberFormat="1" applyFont="1" applyAlignment="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5" borderId="6" xfId="0" applyFont="1" applyFill="1" applyBorder="1" applyAlignment="1">
      <alignment horizontal="center" vertical="center"/>
    </xf>
    <xf numFmtId="0" fontId="20" fillId="5" borderId="7" xfId="0" applyFont="1" applyFill="1" applyBorder="1" applyAlignment="1">
      <alignment horizontal="left" vertical="center"/>
    </xf>
    <xf numFmtId="0" fontId="0" fillId="5" borderId="7" xfId="0" applyFont="1" applyFill="1" applyBorder="1" applyAlignment="1">
      <alignment vertical="center"/>
    </xf>
    <xf numFmtId="0" fontId="20" fillId="5" borderId="7" xfId="0" applyFont="1" applyFill="1" applyBorder="1" applyAlignment="1">
      <alignment horizontal="center" vertical="center"/>
    </xf>
    <xf numFmtId="0" fontId="20" fillId="5" borderId="7" xfId="0" applyFont="1" applyFill="1" applyBorder="1" applyAlignment="1">
      <alignment horizontal="right" vertical="center"/>
    </xf>
    <xf numFmtId="0" fontId="20" fillId="5" borderId="8" xfId="0" applyFont="1" applyFill="1" applyBorder="1" applyAlignment="1">
      <alignment horizontal="left" vertical="center"/>
    </xf>
    <xf numFmtId="0" fontId="20" fillId="5"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3"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3"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3" xfId="0" applyFont="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4"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horizontal="left" vertical="center" wrapText="1"/>
    </xf>
    <xf numFmtId="4" fontId="7" fillId="0" borderId="0" xfId="0" applyNumberFormat="1" applyFont="1" applyAlignment="1">
      <alignment vertical="center"/>
    </xf>
    <xf numFmtId="0" fontId="5"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6" xfId="0" applyFont="1" applyFill="1" applyBorder="1" applyAlignment="1">
      <alignment horizontal="left" vertical="center"/>
    </xf>
    <xf numFmtId="0" fontId="3" fillId="5" borderId="7" xfId="0" applyFont="1" applyFill="1" applyBorder="1" applyAlignment="1">
      <alignment horizontal="right" vertical="center"/>
    </xf>
    <xf numFmtId="0" fontId="3"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3"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0" fillId="5" borderId="0" xfId="0" applyFont="1" applyFill="1" applyAlignment="1">
      <alignment horizontal="left" vertical="center"/>
    </xf>
    <xf numFmtId="0" fontId="0" fillId="5" borderId="0" xfId="0" applyFont="1" applyFill="1" applyAlignment="1" applyProtection="1">
      <alignment vertical="center"/>
      <protection locked="0"/>
    </xf>
    <xf numFmtId="0" fontId="20"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17" xfId="0" applyFont="1" applyFill="1" applyBorder="1" applyAlignment="1" applyProtection="1">
      <alignment horizontal="center" vertical="center" wrapText="1"/>
      <protection locked="0"/>
    </xf>
    <xf numFmtId="0" fontId="20" fillId="5" borderId="18" xfId="0" applyFont="1" applyFill="1" applyBorder="1" applyAlignment="1">
      <alignment horizontal="center" vertical="center" wrapText="1"/>
    </xf>
    <xf numFmtId="4" fontId="22" fillId="0" borderId="0" xfId="0" applyNumberFormat="1" applyFont="1" applyAlignment="1"/>
    <xf numFmtId="166" fontId="31" fillId="0" borderId="12" xfId="0" applyNumberFormat="1" applyFont="1" applyBorder="1" applyAlignment="1"/>
    <xf numFmtId="166" fontId="31" fillId="0" borderId="13" xfId="0" applyNumberFormat="1" applyFont="1" applyBorder="1" applyAlignment="1"/>
    <xf numFmtId="4" fontId="18"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0" fillId="0" borderId="22" xfId="0" applyFont="1" applyBorder="1" applyAlignment="1" applyProtection="1">
      <alignment horizontal="center" vertical="center"/>
      <protection locked="0"/>
    </xf>
    <xf numFmtId="49" fontId="0" fillId="0" borderId="22" xfId="0" applyNumberFormat="1" applyFont="1" applyBorder="1" applyAlignment="1" applyProtection="1">
      <alignment horizontal="left" vertical="center" wrapText="1"/>
      <protection locked="0"/>
    </xf>
    <xf numFmtId="0" fontId="0" fillId="0" borderId="22" xfId="0" applyFont="1" applyBorder="1" applyAlignment="1" applyProtection="1">
      <alignment horizontal="left" vertical="center" wrapText="1"/>
      <protection locked="0"/>
    </xf>
    <xf numFmtId="0" fontId="0" fillId="0" borderId="22" xfId="0" applyFont="1" applyBorder="1" applyAlignment="1" applyProtection="1">
      <alignment horizontal="center" vertical="center" wrapText="1"/>
      <protection locked="0"/>
    </xf>
    <xf numFmtId="167" fontId="0" fillId="0" borderId="22" xfId="0" applyNumberFormat="1" applyFont="1" applyBorder="1" applyAlignment="1" applyProtection="1">
      <alignment vertical="center"/>
      <protection locked="0"/>
    </xf>
    <xf numFmtId="4" fontId="0" fillId="3"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protection locked="0"/>
    </xf>
    <xf numFmtId="0" fontId="1" fillId="3" borderId="14"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5" xfId="0" applyNumberFormat="1" applyFont="1" applyBorder="1" applyAlignment="1">
      <alignmen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14" xfId="0" applyFont="1" applyBorder="1" applyAlignment="1">
      <alignment vertical="center"/>
    </xf>
    <xf numFmtId="0" fontId="34"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1</v>
      </c>
      <c r="BT1" s="15" t="s">
        <v>3</v>
      </c>
      <c r="BU1" s="15" t="s">
        <v>3</v>
      </c>
      <c r="BV1" s="15" t="s">
        <v>4</v>
      </c>
    </row>
    <row r="2" ht="36.96" customHeight="1">
      <c r="AR2" s="16" t="s">
        <v>5</v>
      </c>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0"/>
      <c r="D4" s="21" t="s">
        <v>9</v>
      </c>
      <c r="AR4" s="20"/>
      <c r="AS4" s="22" t="s">
        <v>10</v>
      </c>
      <c r="BE4" s="23" t="s">
        <v>11</v>
      </c>
      <c r="BS4" s="17" t="s">
        <v>12</v>
      </c>
    </row>
    <row r="5" ht="12" customHeight="1">
      <c r="B5" s="20"/>
      <c r="D5" s="24" t="s">
        <v>13</v>
      </c>
      <c r="K5" s="17" t="s">
        <v>14</v>
      </c>
      <c r="AR5" s="20"/>
      <c r="BE5" s="25" t="s">
        <v>15</v>
      </c>
      <c r="BS5" s="17" t="s">
        <v>6</v>
      </c>
    </row>
    <row r="6" ht="36.96" customHeight="1">
      <c r="B6" s="20"/>
      <c r="D6" s="26" t="s">
        <v>16</v>
      </c>
      <c r="K6" s="27" t="s">
        <v>17</v>
      </c>
      <c r="AR6" s="20"/>
      <c r="BE6" s="28"/>
      <c r="BS6" s="17" t="s">
        <v>6</v>
      </c>
    </row>
    <row r="7" ht="12" customHeight="1">
      <c r="B7" s="20"/>
      <c r="D7" s="29" t="s">
        <v>18</v>
      </c>
      <c r="K7" s="17" t="s">
        <v>1</v>
      </c>
      <c r="AK7" s="29" t="s">
        <v>19</v>
      </c>
      <c r="AN7" s="17" t="s">
        <v>1</v>
      </c>
      <c r="AR7" s="20"/>
      <c r="BE7" s="28"/>
      <c r="BS7" s="17" t="s">
        <v>6</v>
      </c>
    </row>
    <row r="8" ht="12" customHeight="1">
      <c r="B8" s="20"/>
      <c r="D8" s="29" t="s">
        <v>20</v>
      </c>
      <c r="K8" s="17" t="s">
        <v>21</v>
      </c>
      <c r="AK8" s="29" t="s">
        <v>22</v>
      </c>
      <c r="AN8" s="30" t="s">
        <v>23</v>
      </c>
      <c r="AR8" s="20"/>
      <c r="BE8" s="28"/>
      <c r="BS8" s="17" t="s">
        <v>6</v>
      </c>
    </row>
    <row r="9" ht="14.4" customHeight="1">
      <c r="B9" s="20"/>
      <c r="AR9" s="20"/>
      <c r="BE9" s="28"/>
      <c r="BS9" s="17" t="s">
        <v>6</v>
      </c>
    </row>
    <row r="10" ht="12" customHeight="1">
      <c r="B10" s="20"/>
      <c r="D10" s="29" t="s">
        <v>24</v>
      </c>
      <c r="AK10" s="29" t="s">
        <v>25</v>
      </c>
      <c r="AN10" s="17" t="s">
        <v>26</v>
      </c>
      <c r="AR10" s="20"/>
      <c r="BE10" s="28"/>
      <c r="BS10" s="17" t="s">
        <v>6</v>
      </c>
    </row>
    <row r="11" ht="18.48" customHeight="1">
      <c r="B11" s="20"/>
      <c r="E11" s="17" t="s">
        <v>27</v>
      </c>
      <c r="AK11" s="29" t="s">
        <v>28</v>
      </c>
      <c r="AN11" s="17" t="s">
        <v>1</v>
      </c>
      <c r="AR11" s="20"/>
      <c r="BE11" s="28"/>
      <c r="BS11" s="17" t="s">
        <v>6</v>
      </c>
    </row>
    <row r="12" ht="6.96" customHeight="1">
      <c r="B12" s="20"/>
      <c r="AR12" s="20"/>
      <c r="BE12" s="28"/>
      <c r="BS12" s="17" t="s">
        <v>6</v>
      </c>
    </row>
    <row r="13" ht="12" customHeight="1">
      <c r="B13" s="20"/>
      <c r="D13" s="29" t="s">
        <v>29</v>
      </c>
      <c r="AK13" s="29" t="s">
        <v>25</v>
      </c>
      <c r="AN13" s="31" t="s">
        <v>30</v>
      </c>
      <c r="AR13" s="20"/>
      <c r="BE13" s="28"/>
      <c r="BS13" s="17" t="s">
        <v>6</v>
      </c>
    </row>
    <row r="14">
      <c r="B14" s="20"/>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N14" s="31" t="s">
        <v>30</v>
      </c>
      <c r="AR14" s="20"/>
      <c r="BE14" s="28"/>
      <c r="BS14" s="17" t="s">
        <v>6</v>
      </c>
    </row>
    <row r="15" ht="6.96" customHeight="1">
      <c r="B15" s="20"/>
      <c r="AR15" s="20"/>
      <c r="BE15" s="28"/>
      <c r="BS15" s="17" t="s">
        <v>3</v>
      </c>
    </row>
    <row r="16" ht="12" customHeight="1">
      <c r="B16" s="20"/>
      <c r="D16" s="29" t="s">
        <v>31</v>
      </c>
      <c r="AK16" s="29" t="s">
        <v>25</v>
      </c>
      <c r="AN16" s="17" t="s">
        <v>32</v>
      </c>
      <c r="AR16" s="20"/>
      <c r="BE16" s="28"/>
      <c r="BS16" s="17" t="s">
        <v>3</v>
      </c>
    </row>
    <row r="17" ht="18.48" customHeight="1">
      <c r="B17" s="20"/>
      <c r="E17" s="17" t="s">
        <v>33</v>
      </c>
      <c r="AK17" s="29" t="s">
        <v>28</v>
      </c>
      <c r="AN17" s="17" t="s">
        <v>1</v>
      </c>
      <c r="AR17" s="20"/>
      <c r="BE17" s="28"/>
      <c r="BS17" s="17" t="s">
        <v>34</v>
      </c>
    </row>
    <row r="18" ht="6.96" customHeight="1">
      <c r="B18" s="20"/>
      <c r="AR18" s="20"/>
      <c r="BE18" s="28"/>
      <c r="BS18" s="17" t="s">
        <v>6</v>
      </c>
    </row>
    <row r="19" ht="12" customHeight="1">
      <c r="B19" s="20"/>
      <c r="D19" s="29" t="s">
        <v>35</v>
      </c>
      <c r="AK19" s="29" t="s">
        <v>25</v>
      </c>
      <c r="AN19" s="17" t="s">
        <v>1</v>
      </c>
      <c r="AR19" s="20"/>
      <c r="BE19" s="28"/>
      <c r="BS19" s="17" t="s">
        <v>6</v>
      </c>
    </row>
    <row r="20" ht="18.48" customHeight="1">
      <c r="B20" s="20"/>
      <c r="E20" s="17" t="s">
        <v>36</v>
      </c>
      <c r="AK20" s="29" t="s">
        <v>28</v>
      </c>
      <c r="AN20" s="17" t="s">
        <v>1</v>
      </c>
      <c r="AR20" s="20"/>
      <c r="BE20" s="28"/>
      <c r="BS20" s="17" t="s">
        <v>34</v>
      </c>
    </row>
    <row r="21" ht="6.96" customHeight="1">
      <c r="B21" s="20"/>
      <c r="AR21" s="20"/>
      <c r="BE21" s="28"/>
    </row>
    <row r="22" ht="12" customHeight="1">
      <c r="B22" s="20"/>
      <c r="D22" s="29" t="s">
        <v>37</v>
      </c>
      <c r="AR22" s="20"/>
      <c r="BE22" s="28"/>
    </row>
    <row r="23" ht="16.5" customHeight="1">
      <c r="B23" s="20"/>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R23" s="20"/>
      <c r="BE23" s="28"/>
    </row>
    <row r="24" ht="6.96" customHeight="1">
      <c r="B24" s="20"/>
      <c r="AR24" s="20"/>
      <c r="BE24" s="28"/>
    </row>
    <row r="25" ht="6.96" customHeight="1">
      <c r="B25" s="20"/>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R25" s="20"/>
      <c r="BE25" s="28"/>
    </row>
    <row r="26" s="1" customFormat="1" ht="25.92" customHeight="1">
      <c r="B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ROUND(AG54,2)</f>
        <v>0</v>
      </c>
      <c r="AL26" s="37"/>
      <c r="AM26" s="37"/>
      <c r="AN26" s="37"/>
      <c r="AO26" s="37"/>
      <c r="AR26" s="35"/>
      <c r="BE26" s="28"/>
    </row>
    <row r="27" s="1" customFormat="1" ht="6.96" customHeight="1">
      <c r="B27" s="35"/>
      <c r="AR27" s="35"/>
      <c r="BE27" s="28"/>
    </row>
    <row r="28" s="1" customFormat="1">
      <c r="B28" s="35"/>
      <c r="L28" s="39" t="s">
        <v>39</v>
      </c>
      <c r="M28" s="39"/>
      <c r="N28" s="39"/>
      <c r="O28" s="39"/>
      <c r="P28" s="39"/>
      <c r="W28" s="39" t="s">
        <v>40</v>
      </c>
      <c r="X28" s="39"/>
      <c r="Y28" s="39"/>
      <c r="Z28" s="39"/>
      <c r="AA28" s="39"/>
      <c r="AB28" s="39"/>
      <c r="AC28" s="39"/>
      <c r="AD28" s="39"/>
      <c r="AE28" s="39"/>
      <c r="AK28" s="39" t="s">
        <v>41</v>
      </c>
      <c r="AL28" s="39"/>
      <c r="AM28" s="39"/>
      <c r="AN28" s="39"/>
      <c r="AO28" s="39"/>
      <c r="AR28" s="35"/>
      <c r="BE28" s="28"/>
    </row>
    <row r="29" s="2" customFormat="1" ht="14.4" customHeight="1">
      <c r="B29" s="40"/>
      <c r="D29" s="29" t="s">
        <v>42</v>
      </c>
      <c r="F29" s="29" t="s">
        <v>43</v>
      </c>
      <c r="L29" s="41">
        <v>0.20999999999999999</v>
      </c>
      <c r="M29" s="2"/>
      <c r="N29" s="2"/>
      <c r="O29" s="2"/>
      <c r="P29" s="2"/>
      <c r="W29" s="42">
        <f>ROUND(AZ54, 2)</f>
        <v>0</v>
      </c>
      <c r="X29" s="2"/>
      <c r="Y29" s="2"/>
      <c r="Z29" s="2"/>
      <c r="AA29" s="2"/>
      <c r="AB29" s="2"/>
      <c r="AC29" s="2"/>
      <c r="AD29" s="2"/>
      <c r="AE29" s="2"/>
      <c r="AK29" s="42">
        <f>ROUND(AV54, 2)</f>
        <v>0</v>
      </c>
      <c r="AL29" s="2"/>
      <c r="AM29" s="2"/>
      <c r="AN29" s="2"/>
      <c r="AO29" s="2"/>
      <c r="AR29" s="40"/>
      <c r="BE29" s="28"/>
    </row>
    <row r="30" s="2" customFormat="1" ht="14.4" customHeight="1">
      <c r="B30" s="40"/>
      <c r="F30" s="29" t="s">
        <v>44</v>
      </c>
      <c r="L30" s="41">
        <v>0.14999999999999999</v>
      </c>
      <c r="M30" s="2"/>
      <c r="N30" s="2"/>
      <c r="O30" s="2"/>
      <c r="P30" s="2"/>
      <c r="W30" s="42">
        <f>ROUND(BA54, 2)</f>
        <v>0</v>
      </c>
      <c r="X30" s="2"/>
      <c r="Y30" s="2"/>
      <c r="Z30" s="2"/>
      <c r="AA30" s="2"/>
      <c r="AB30" s="2"/>
      <c r="AC30" s="2"/>
      <c r="AD30" s="2"/>
      <c r="AE30" s="2"/>
      <c r="AK30" s="42">
        <f>ROUND(AW54, 2)</f>
        <v>0</v>
      </c>
      <c r="AL30" s="2"/>
      <c r="AM30" s="2"/>
      <c r="AN30" s="2"/>
      <c r="AO30" s="2"/>
      <c r="AR30" s="40"/>
      <c r="BE30" s="28"/>
    </row>
    <row r="31" hidden="1" s="2" customFormat="1" ht="14.4" customHeight="1">
      <c r="B31" s="40"/>
      <c r="F31" s="29" t="s">
        <v>45</v>
      </c>
      <c r="L31" s="41">
        <v>0.20999999999999999</v>
      </c>
      <c r="M31" s="2"/>
      <c r="N31" s="2"/>
      <c r="O31" s="2"/>
      <c r="P31" s="2"/>
      <c r="W31" s="42">
        <f>ROUND(BB54, 2)</f>
        <v>0</v>
      </c>
      <c r="X31" s="2"/>
      <c r="Y31" s="2"/>
      <c r="Z31" s="2"/>
      <c r="AA31" s="2"/>
      <c r="AB31" s="2"/>
      <c r="AC31" s="2"/>
      <c r="AD31" s="2"/>
      <c r="AE31" s="2"/>
      <c r="AK31" s="42">
        <v>0</v>
      </c>
      <c r="AL31" s="2"/>
      <c r="AM31" s="2"/>
      <c r="AN31" s="2"/>
      <c r="AO31" s="2"/>
      <c r="AR31" s="40"/>
      <c r="BE31" s="28"/>
    </row>
    <row r="32" hidden="1" s="2" customFormat="1" ht="14.4" customHeight="1">
      <c r="B32" s="40"/>
      <c r="F32" s="29" t="s">
        <v>46</v>
      </c>
      <c r="L32" s="41">
        <v>0.14999999999999999</v>
      </c>
      <c r="M32" s="2"/>
      <c r="N32" s="2"/>
      <c r="O32" s="2"/>
      <c r="P32" s="2"/>
      <c r="W32" s="42">
        <f>ROUND(BC54, 2)</f>
        <v>0</v>
      </c>
      <c r="X32" s="2"/>
      <c r="Y32" s="2"/>
      <c r="Z32" s="2"/>
      <c r="AA32" s="2"/>
      <c r="AB32" s="2"/>
      <c r="AC32" s="2"/>
      <c r="AD32" s="2"/>
      <c r="AE32" s="2"/>
      <c r="AK32" s="42">
        <v>0</v>
      </c>
      <c r="AL32" s="2"/>
      <c r="AM32" s="2"/>
      <c r="AN32" s="2"/>
      <c r="AO32" s="2"/>
      <c r="AR32" s="40"/>
      <c r="BE32" s="28"/>
    </row>
    <row r="33" hidden="1" s="2" customFormat="1" ht="14.4" customHeight="1">
      <c r="B33" s="40"/>
      <c r="F33" s="29" t="s">
        <v>47</v>
      </c>
      <c r="L33" s="41">
        <v>0</v>
      </c>
      <c r="M33" s="2"/>
      <c r="N33" s="2"/>
      <c r="O33" s="2"/>
      <c r="P33" s="2"/>
      <c r="W33" s="42">
        <f>ROUND(BD54, 2)</f>
        <v>0</v>
      </c>
      <c r="X33" s="2"/>
      <c r="Y33" s="2"/>
      <c r="Z33" s="2"/>
      <c r="AA33" s="2"/>
      <c r="AB33" s="2"/>
      <c r="AC33" s="2"/>
      <c r="AD33" s="2"/>
      <c r="AE33" s="2"/>
      <c r="AK33" s="42">
        <v>0</v>
      </c>
      <c r="AL33" s="2"/>
      <c r="AM33" s="2"/>
      <c r="AN33" s="2"/>
      <c r="AO33" s="2"/>
      <c r="AR33" s="40"/>
      <c r="BE33" s="28"/>
    </row>
    <row r="34" s="1" customFormat="1" ht="6.96" customHeight="1">
      <c r="B34" s="35"/>
      <c r="AR34" s="35"/>
      <c r="BE34" s="28"/>
    </row>
    <row r="35" s="1" customFormat="1" ht="25.92" customHeight="1">
      <c r="B35" s="35"/>
      <c r="C35" s="43"/>
      <c r="D35" s="44" t="s">
        <v>48</v>
      </c>
      <c r="E35" s="45"/>
      <c r="F35" s="45"/>
      <c r="G35" s="45"/>
      <c r="H35" s="45"/>
      <c r="I35" s="45"/>
      <c r="J35" s="45"/>
      <c r="K35" s="45"/>
      <c r="L35" s="45"/>
      <c r="M35" s="45"/>
      <c r="N35" s="45"/>
      <c r="O35" s="45"/>
      <c r="P35" s="45"/>
      <c r="Q35" s="45"/>
      <c r="R35" s="45"/>
      <c r="S35" s="45"/>
      <c r="T35" s="46" t="s">
        <v>49</v>
      </c>
      <c r="U35" s="45"/>
      <c r="V35" s="45"/>
      <c r="W35" s="45"/>
      <c r="X35" s="47" t="s">
        <v>50</v>
      </c>
      <c r="Y35" s="45"/>
      <c r="Z35" s="45"/>
      <c r="AA35" s="45"/>
      <c r="AB35" s="45"/>
      <c r="AC35" s="45"/>
      <c r="AD35" s="45"/>
      <c r="AE35" s="45"/>
      <c r="AF35" s="45"/>
      <c r="AG35" s="45"/>
      <c r="AH35" s="45"/>
      <c r="AI35" s="45"/>
      <c r="AJ35" s="45"/>
      <c r="AK35" s="48">
        <f>SUM(AK26:AK33)</f>
        <v>0</v>
      </c>
      <c r="AL35" s="45"/>
      <c r="AM35" s="45"/>
      <c r="AN35" s="45"/>
      <c r="AO35" s="49"/>
      <c r="AP35" s="43"/>
      <c r="AQ35" s="43"/>
      <c r="AR35" s="35"/>
    </row>
    <row r="36" s="1" customFormat="1" ht="6.96" customHeight="1">
      <c r="B36" s="35"/>
      <c r="AR36" s="35"/>
    </row>
    <row r="37" s="1" customFormat="1" ht="6.96" customHeight="1">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35"/>
    </row>
    <row r="41" s="1" customFormat="1" ht="6.96" customHeight="1">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35"/>
    </row>
    <row r="42" s="1" customFormat="1" ht="24.96" customHeight="1">
      <c r="B42" s="35"/>
      <c r="C42" s="21" t="s">
        <v>51</v>
      </c>
      <c r="AR42" s="35"/>
    </row>
    <row r="43" s="1" customFormat="1" ht="6.96" customHeight="1">
      <c r="B43" s="35"/>
      <c r="AR43" s="35"/>
    </row>
    <row r="44" s="1" customFormat="1" ht="12" customHeight="1">
      <c r="B44" s="35"/>
      <c r="C44" s="29" t="s">
        <v>13</v>
      </c>
      <c r="L44" s="1" t="str">
        <f>K5</f>
        <v>2018041</v>
      </c>
      <c r="AR44" s="35"/>
    </row>
    <row r="45" s="3" customFormat="1" ht="36.96" customHeight="1">
      <c r="B45" s="54"/>
      <c r="C45" s="55" t="s">
        <v>16</v>
      </c>
      <c r="L45" s="56" t="str">
        <f>K6</f>
        <v>Úprava cyklopřejezdu ul. Jívavská</v>
      </c>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R45" s="54"/>
    </row>
    <row r="46" s="1" customFormat="1" ht="6.96" customHeight="1">
      <c r="B46" s="35"/>
      <c r="AR46" s="35"/>
    </row>
    <row r="47" s="1" customFormat="1" ht="12" customHeight="1">
      <c r="B47" s="35"/>
      <c r="C47" s="29" t="s">
        <v>20</v>
      </c>
      <c r="L47" s="57" t="str">
        <f>IF(K8="","",K8)</f>
        <v>Šternberk</v>
      </c>
      <c r="AI47" s="29" t="s">
        <v>22</v>
      </c>
      <c r="AM47" s="58" t="str">
        <f>IF(AN8= "","",AN8)</f>
        <v>23. 4. 2019</v>
      </c>
      <c r="AN47" s="58"/>
      <c r="AR47" s="35"/>
    </row>
    <row r="48" s="1" customFormat="1" ht="6.96" customHeight="1">
      <c r="B48" s="35"/>
      <c r="AR48" s="35"/>
    </row>
    <row r="49" s="1" customFormat="1" ht="13.65" customHeight="1">
      <c r="B49" s="35"/>
      <c r="C49" s="29" t="s">
        <v>24</v>
      </c>
      <c r="L49" s="1" t="str">
        <f>IF(E11= "","",E11)</f>
        <v>Město Šternberk, Horní nám. 16, 785 01 Šternberk</v>
      </c>
      <c r="AI49" s="29" t="s">
        <v>31</v>
      </c>
      <c r="AM49" s="7" t="str">
        <f>IF(E17="","",E17)</f>
        <v>Ing. Linda Smítalová – Atelis</v>
      </c>
      <c r="AN49" s="1"/>
      <c r="AO49" s="1"/>
      <c r="AP49" s="1"/>
      <c r="AR49" s="35"/>
      <c r="AS49" s="59" t="s">
        <v>52</v>
      </c>
      <c r="AT49" s="60"/>
      <c r="AU49" s="61"/>
      <c r="AV49" s="61"/>
      <c r="AW49" s="61"/>
      <c r="AX49" s="61"/>
      <c r="AY49" s="61"/>
      <c r="AZ49" s="61"/>
      <c r="BA49" s="61"/>
      <c r="BB49" s="61"/>
      <c r="BC49" s="61"/>
      <c r="BD49" s="62"/>
    </row>
    <row r="50" s="1" customFormat="1" ht="13.65" customHeight="1">
      <c r="B50" s="35"/>
      <c r="C50" s="29" t="s">
        <v>29</v>
      </c>
      <c r="L50" s="1" t="str">
        <f>IF(E14= "Vyplň údaj","",E14)</f>
        <v/>
      </c>
      <c r="AI50" s="29" t="s">
        <v>35</v>
      </c>
      <c r="AM50" s="7" t="str">
        <f>IF(E20="","",E20)</f>
        <v>Čiklová</v>
      </c>
      <c r="AN50" s="1"/>
      <c r="AO50" s="1"/>
      <c r="AP50" s="1"/>
      <c r="AR50" s="35"/>
      <c r="AS50" s="63"/>
      <c r="AT50" s="64"/>
      <c r="AU50" s="65"/>
      <c r="AV50" s="65"/>
      <c r="AW50" s="65"/>
      <c r="AX50" s="65"/>
      <c r="AY50" s="65"/>
      <c r="AZ50" s="65"/>
      <c r="BA50" s="65"/>
      <c r="BB50" s="65"/>
      <c r="BC50" s="65"/>
      <c r="BD50" s="66"/>
    </row>
    <row r="51" s="1" customFormat="1" ht="10.8" customHeight="1">
      <c r="B51" s="35"/>
      <c r="AR51" s="35"/>
      <c r="AS51" s="63"/>
      <c r="AT51" s="64"/>
      <c r="AU51" s="65"/>
      <c r="AV51" s="65"/>
      <c r="AW51" s="65"/>
      <c r="AX51" s="65"/>
      <c r="AY51" s="65"/>
      <c r="AZ51" s="65"/>
      <c r="BA51" s="65"/>
      <c r="BB51" s="65"/>
      <c r="BC51" s="65"/>
      <c r="BD51" s="66"/>
    </row>
    <row r="52" s="1" customFormat="1" ht="29.28" customHeight="1">
      <c r="B52" s="35"/>
      <c r="C52" s="67" t="s">
        <v>53</v>
      </c>
      <c r="D52" s="68"/>
      <c r="E52" s="68"/>
      <c r="F52" s="68"/>
      <c r="G52" s="68"/>
      <c r="H52" s="69"/>
      <c r="I52" s="70" t="s">
        <v>54</v>
      </c>
      <c r="J52" s="68"/>
      <c r="K52" s="68"/>
      <c r="L52" s="68"/>
      <c r="M52" s="68"/>
      <c r="N52" s="68"/>
      <c r="O52" s="68"/>
      <c r="P52" s="68"/>
      <c r="Q52" s="68"/>
      <c r="R52" s="68"/>
      <c r="S52" s="68"/>
      <c r="T52" s="68"/>
      <c r="U52" s="68"/>
      <c r="V52" s="68"/>
      <c r="W52" s="68"/>
      <c r="X52" s="68"/>
      <c r="Y52" s="68"/>
      <c r="Z52" s="68"/>
      <c r="AA52" s="68"/>
      <c r="AB52" s="68"/>
      <c r="AC52" s="68"/>
      <c r="AD52" s="68"/>
      <c r="AE52" s="68"/>
      <c r="AF52" s="68"/>
      <c r="AG52" s="71" t="s">
        <v>55</v>
      </c>
      <c r="AH52" s="68"/>
      <c r="AI52" s="68"/>
      <c r="AJ52" s="68"/>
      <c r="AK52" s="68"/>
      <c r="AL52" s="68"/>
      <c r="AM52" s="68"/>
      <c r="AN52" s="70" t="s">
        <v>56</v>
      </c>
      <c r="AO52" s="68"/>
      <c r="AP52" s="72"/>
      <c r="AQ52" s="73" t="s">
        <v>57</v>
      </c>
      <c r="AR52" s="35"/>
      <c r="AS52" s="74" t="s">
        <v>58</v>
      </c>
      <c r="AT52" s="75" t="s">
        <v>59</v>
      </c>
      <c r="AU52" s="75" t="s">
        <v>60</v>
      </c>
      <c r="AV52" s="75" t="s">
        <v>61</v>
      </c>
      <c r="AW52" s="75" t="s">
        <v>62</v>
      </c>
      <c r="AX52" s="75" t="s">
        <v>63</v>
      </c>
      <c r="AY52" s="75" t="s">
        <v>64</v>
      </c>
      <c r="AZ52" s="75" t="s">
        <v>65</v>
      </c>
      <c r="BA52" s="75" t="s">
        <v>66</v>
      </c>
      <c r="BB52" s="75" t="s">
        <v>67</v>
      </c>
      <c r="BC52" s="75" t="s">
        <v>68</v>
      </c>
      <c r="BD52" s="76" t="s">
        <v>69</v>
      </c>
    </row>
    <row r="53" s="1" customFormat="1" ht="10.8" customHeight="1">
      <c r="B53" s="35"/>
      <c r="AR53" s="35"/>
      <c r="AS53" s="77"/>
      <c r="AT53" s="61"/>
      <c r="AU53" s="61"/>
      <c r="AV53" s="61"/>
      <c r="AW53" s="61"/>
      <c r="AX53" s="61"/>
      <c r="AY53" s="61"/>
      <c r="AZ53" s="61"/>
      <c r="BA53" s="61"/>
      <c r="BB53" s="61"/>
      <c r="BC53" s="61"/>
      <c r="BD53" s="62"/>
    </row>
    <row r="54" s="4" customFormat="1" ht="32.4" customHeight="1">
      <c r="B54" s="78"/>
      <c r="C54" s="79" t="s">
        <v>70</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1">
        <f>ROUND(AG55+AG58,2)</f>
        <v>0</v>
      </c>
      <c r="AH54" s="81"/>
      <c r="AI54" s="81"/>
      <c r="AJ54" s="81"/>
      <c r="AK54" s="81"/>
      <c r="AL54" s="81"/>
      <c r="AM54" s="81"/>
      <c r="AN54" s="82">
        <f>SUM(AG54,AT54)</f>
        <v>0</v>
      </c>
      <c r="AO54" s="82"/>
      <c r="AP54" s="82"/>
      <c r="AQ54" s="83" t="s">
        <v>1</v>
      </c>
      <c r="AR54" s="78"/>
      <c r="AS54" s="84">
        <f>ROUND(AS55+AS58,2)</f>
        <v>0</v>
      </c>
      <c r="AT54" s="85">
        <f>ROUND(SUM(AV54:AW54),2)</f>
        <v>0</v>
      </c>
      <c r="AU54" s="86">
        <f>ROUND(AU55+AU58,5)</f>
        <v>0</v>
      </c>
      <c r="AV54" s="85">
        <f>ROUND(AZ54*L29,2)</f>
        <v>0</v>
      </c>
      <c r="AW54" s="85">
        <f>ROUND(BA54*L30,2)</f>
        <v>0</v>
      </c>
      <c r="AX54" s="85">
        <f>ROUND(BB54*L29,2)</f>
        <v>0</v>
      </c>
      <c r="AY54" s="85">
        <f>ROUND(BC54*L30,2)</f>
        <v>0</v>
      </c>
      <c r="AZ54" s="85">
        <f>ROUND(AZ55+AZ58,2)</f>
        <v>0</v>
      </c>
      <c r="BA54" s="85">
        <f>ROUND(BA55+BA58,2)</f>
        <v>0</v>
      </c>
      <c r="BB54" s="85">
        <f>ROUND(BB55+BB58,2)</f>
        <v>0</v>
      </c>
      <c r="BC54" s="85">
        <f>ROUND(BC55+BC58,2)</f>
        <v>0</v>
      </c>
      <c r="BD54" s="87">
        <f>ROUND(BD55+BD58,2)</f>
        <v>0</v>
      </c>
      <c r="BS54" s="88" t="s">
        <v>71</v>
      </c>
      <c r="BT54" s="88" t="s">
        <v>72</v>
      </c>
      <c r="BU54" s="89" t="s">
        <v>73</v>
      </c>
      <c r="BV54" s="88" t="s">
        <v>74</v>
      </c>
      <c r="BW54" s="88" t="s">
        <v>4</v>
      </c>
      <c r="BX54" s="88" t="s">
        <v>75</v>
      </c>
      <c r="CL54" s="88" t="s">
        <v>1</v>
      </c>
    </row>
    <row r="55" s="5" customFormat="1" ht="16.5" customHeight="1">
      <c r="B55" s="90"/>
      <c r="C55" s="91"/>
      <c r="D55" s="92" t="s">
        <v>76</v>
      </c>
      <c r="E55" s="92"/>
      <c r="F55" s="92"/>
      <c r="G55" s="92"/>
      <c r="H55" s="92"/>
      <c r="I55" s="93"/>
      <c r="J55" s="92" t="s">
        <v>77</v>
      </c>
      <c r="K55" s="92"/>
      <c r="L55" s="92"/>
      <c r="M55" s="92"/>
      <c r="N55" s="92"/>
      <c r="O55" s="92"/>
      <c r="P55" s="92"/>
      <c r="Q55" s="92"/>
      <c r="R55" s="92"/>
      <c r="S55" s="92"/>
      <c r="T55" s="92"/>
      <c r="U55" s="92"/>
      <c r="V55" s="92"/>
      <c r="W55" s="92"/>
      <c r="X55" s="92"/>
      <c r="Y55" s="92"/>
      <c r="Z55" s="92"/>
      <c r="AA55" s="92"/>
      <c r="AB55" s="92"/>
      <c r="AC55" s="92"/>
      <c r="AD55" s="92"/>
      <c r="AE55" s="92"/>
      <c r="AF55" s="92"/>
      <c r="AG55" s="94">
        <f>ROUND(SUM(AG56:AG57),2)</f>
        <v>0</v>
      </c>
      <c r="AH55" s="93"/>
      <c r="AI55" s="93"/>
      <c r="AJ55" s="93"/>
      <c r="AK55" s="93"/>
      <c r="AL55" s="93"/>
      <c r="AM55" s="93"/>
      <c r="AN55" s="95">
        <f>SUM(AG55,AT55)</f>
        <v>0</v>
      </c>
      <c r="AO55" s="93"/>
      <c r="AP55" s="93"/>
      <c r="AQ55" s="96" t="s">
        <v>78</v>
      </c>
      <c r="AR55" s="90"/>
      <c r="AS55" s="97">
        <f>ROUND(SUM(AS56:AS57),2)</f>
        <v>0</v>
      </c>
      <c r="AT55" s="98">
        <f>ROUND(SUM(AV55:AW55),2)</f>
        <v>0</v>
      </c>
      <c r="AU55" s="99">
        <f>ROUND(SUM(AU56:AU57),5)</f>
        <v>0</v>
      </c>
      <c r="AV55" s="98">
        <f>ROUND(AZ55*L29,2)</f>
        <v>0</v>
      </c>
      <c r="AW55" s="98">
        <f>ROUND(BA55*L30,2)</f>
        <v>0</v>
      </c>
      <c r="AX55" s="98">
        <f>ROUND(BB55*L29,2)</f>
        <v>0</v>
      </c>
      <c r="AY55" s="98">
        <f>ROUND(BC55*L30,2)</f>
        <v>0</v>
      </c>
      <c r="AZ55" s="98">
        <f>ROUND(SUM(AZ56:AZ57),2)</f>
        <v>0</v>
      </c>
      <c r="BA55" s="98">
        <f>ROUND(SUM(BA56:BA57),2)</f>
        <v>0</v>
      </c>
      <c r="BB55" s="98">
        <f>ROUND(SUM(BB56:BB57),2)</f>
        <v>0</v>
      </c>
      <c r="BC55" s="98">
        <f>ROUND(SUM(BC56:BC57),2)</f>
        <v>0</v>
      </c>
      <c r="BD55" s="100">
        <f>ROUND(SUM(BD56:BD57),2)</f>
        <v>0</v>
      </c>
      <c r="BS55" s="101" t="s">
        <v>71</v>
      </c>
      <c r="BT55" s="101" t="s">
        <v>76</v>
      </c>
      <c r="BU55" s="101" t="s">
        <v>73</v>
      </c>
      <c r="BV55" s="101" t="s">
        <v>74</v>
      </c>
      <c r="BW55" s="101" t="s">
        <v>79</v>
      </c>
      <c r="BX55" s="101" t="s">
        <v>4</v>
      </c>
      <c r="CL55" s="101" t="s">
        <v>1</v>
      </c>
      <c r="CM55" s="101" t="s">
        <v>80</v>
      </c>
    </row>
    <row r="56" s="6" customFormat="1" ht="25.5" customHeight="1">
      <c r="A56" s="102" t="s">
        <v>81</v>
      </c>
      <c r="B56" s="103"/>
      <c r="C56" s="9"/>
      <c r="D56" s="9"/>
      <c r="E56" s="104" t="s">
        <v>82</v>
      </c>
      <c r="F56" s="104"/>
      <c r="G56" s="104"/>
      <c r="H56" s="104"/>
      <c r="I56" s="104"/>
      <c r="J56" s="9"/>
      <c r="K56" s="104" t="s">
        <v>83</v>
      </c>
      <c r="L56" s="104"/>
      <c r="M56" s="104"/>
      <c r="N56" s="104"/>
      <c r="O56" s="104"/>
      <c r="P56" s="104"/>
      <c r="Q56" s="104"/>
      <c r="R56" s="104"/>
      <c r="S56" s="104"/>
      <c r="T56" s="104"/>
      <c r="U56" s="104"/>
      <c r="V56" s="104"/>
      <c r="W56" s="104"/>
      <c r="X56" s="104"/>
      <c r="Y56" s="104"/>
      <c r="Z56" s="104"/>
      <c r="AA56" s="104"/>
      <c r="AB56" s="104"/>
      <c r="AC56" s="104"/>
      <c r="AD56" s="104"/>
      <c r="AE56" s="104"/>
      <c r="AF56" s="104"/>
      <c r="AG56" s="105">
        <f>'11 - SO 101 – Zpevněné do...'!J32</f>
        <v>0</v>
      </c>
      <c r="AH56" s="9"/>
      <c r="AI56" s="9"/>
      <c r="AJ56" s="9"/>
      <c r="AK56" s="9"/>
      <c r="AL56" s="9"/>
      <c r="AM56" s="9"/>
      <c r="AN56" s="105">
        <f>SUM(AG56,AT56)</f>
        <v>0</v>
      </c>
      <c r="AO56" s="9"/>
      <c r="AP56" s="9"/>
      <c r="AQ56" s="106" t="s">
        <v>84</v>
      </c>
      <c r="AR56" s="103"/>
      <c r="AS56" s="107">
        <v>0</v>
      </c>
      <c r="AT56" s="108">
        <f>ROUND(SUM(AV56:AW56),2)</f>
        <v>0</v>
      </c>
      <c r="AU56" s="109">
        <f>'11 - SO 101 – Zpevněné do...'!P91</f>
        <v>0</v>
      </c>
      <c r="AV56" s="108">
        <f>'11 - SO 101 – Zpevněné do...'!J35</f>
        <v>0</v>
      </c>
      <c r="AW56" s="108">
        <f>'11 - SO 101 – Zpevněné do...'!J36</f>
        <v>0</v>
      </c>
      <c r="AX56" s="108">
        <f>'11 - SO 101 – Zpevněné do...'!J37</f>
        <v>0</v>
      </c>
      <c r="AY56" s="108">
        <f>'11 - SO 101 – Zpevněné do...'!J38</f>
        <v>0</v>
      </c>
      <c r="AZ56" s="108">
        <f>'11 - SO 101 – Zpevněné do...'!F35</f>
        <v>0</v>
      </c>
      <c r="BA56" s="108">
        <f>'11 - SO 101 – Zpevněné do...'!F36</f>
        <v>0</v>
      </c>
      <c r="BB56" s="108">
        <f>'11 - SO 101 – Zpevněné do...'!F37</f>
        <v>0</v>
      </c>
      <c r="BC56" s="108">
        <f>'11 - SO 101 – Zpevněné do...'!F38</f>
        <v>0</v>
      </c>
      <c r="BD56" s="110">
        <f>'11 - SO 101 – Zpevněné do...'!F39</f>
        <v>0</v>
      </c>
      <c r="BT56" s="111" t="s">
        <v>80</v>
      </c>
      <c r="BV56" s="111" t="s">
        <v>74</v>
      </c>
      <c r="BW56" s="111" t="s">
        <v>85</v>
      </c>
      <c r="BX56" s="111" t="s">
        <v>79</v>
      </c>
      <c r="CL56" s="111" t="s">
        <v>1</v>
      </c>
    </row>
    <row r="57" s="6" customFormat="1" ht="16.5" customHeight="1">
      <c r="A57" s="102" t="s">
        <v>81</v>
      </c>
      <c r="B57" s="103"/>
      <c r="C57" s="9"/>
      <c r="D57" s="9"/>
      <c r="E57" s="104" t="s">
        <v>86</v>
      </c>
      <c r="F57" s="104"/>
      <c r="G57" s="104"/>
      <c r="H57" s="104"/>
      <c r="I57" s="104"/>
      <c r="J57" s="9"/>
      <c r="K57" s="104" t="s">
        <v>87</v>
      </c>
      <c r="L57" s="104"/>
      <c r="M57" s="104"/>
      <c r="N57" s="104"/>
      <c r="O57" s="104"/>
      <c r="P57" s="104"/>
      <c r="Q57" s="104"/>
      <c r="R57" s="104"/>
      <c r="S57" s="104"/>
      <c r="T57" s="104"/>
      <c r="U57" s="104"/>
      <c r="V57" s="104"/>
      <c r="W57" s="104"/>
      <c r="X57" s="104"/>
      <c r="Y57" s="104"/>
      <c r="Z57" s="104"/>
      <c r="AA57" s="104"/>
      <c r="AB57" s="104"/>
      <c r="AC57" s="104"/>
      <c r="AD57" s="104"/>
      <c r="AE57" s="104"/>
      <c r="AF57" s="104"/>
      <c r="AG57" s="105">
        <f>'12 - Vedlejší a ostatní n...'!J32</f>
        <v>0</v>
      </c>
      <c r="AH57" s="9"/>
      <c r="AI57" s="9"/>
      <c r="AJ57" s="9"/>
      <c r="AK57" s="9"/>
      <c r="AL57" s="9"/>
      <c r="AM57" s="9"/>
      <c r="AN57" s="105">
        <f>SUM(AG57,AT57)</f>
        <v>0</v>
      </c>
      <c r="AO57" s="9"/>
      <c r="AP57" s="9"/>
      <c r="AQ57" s="106" t="s">
        <v>84</v>
      </c>
      <c r="AR57" s="103"/>
      <c r="AS57" s="107">
        <v>0</v>
      </c>
      <c r="AT57" s="108">
        <f>ROUND(SUM(AV57:AW57),2)</f>
        <v>0</v>
      </c>
      <c r="AU57" s="109">
        <f>'12 - Vedlejší a ostatní n...'!P90</f>
        <v>0</v>
      </c>
      <c r="AV57" s="108">
        <f>'12 - Vedlejší a ostatní n...'!J35</f>
        <v>0</v>
      </c>
      <c r="AW57" s="108">
        <f>'12 - Vedlejší a ostatní n...'!J36</f>
        <v>0</v>
      </c>
      <c r="AX57" s="108">
        <f>'12 - Vedlejší a ostatní n...'!J37</f>
        <v>0</v>
      </c>
      <c r="AY57" s="108">
        <f>'12 - Vedlejší a ostatní n...'!J38</f>
        <v>0</v>
      </c>
      <c r="AZ57" s="108">
        <f>'12 - Vedlejší a ostatní n...'!F35</f>
        <v>0</v>
      </c>
      <c r="BA57" s="108">
        <f>'12 - Vedlejší a ostatní n...'!F36</f>
        <v>0</v>
      </c>
      <c r="BB57" s="108">
        <f>'12 - Vedlejší a ostatní n...'!F37</f>
        <v>0</v>
      </c>
      <c r="BC57" s="108">
        <f>'12 - Vedlejší a ostatní n...'!F38</f>
        <v>0</v>
      </c>
      <c r="BD57" s="110">
        <f>'12 - Vedlejší a ostatní n...'!F39</f>
        <v>0</v>
      </c>
      <c r="BT57" s="111" t="s">
        <v>80</v>
      </c>
      <c r="BV57" s="111" t="s">
        <v>74</v>
      </c>
      <c r="BW57" s="111" t="s">
        <v>88</v>
      </c>
      <c r="BX57" s="111" t="s">
        <v>79</v>
      </c>
      <c r="CL57" s="111" t="s">
        <v>1</v>
      </c>
    </row>
    <row r="58" s="5" customFormat="1" ht="16.5" customHeight="1">
      <c r="B58" s="90"/>
      <c r="C58" s="91"/>
      <c r="D58" s="92" t="s">
        <v>80</v>
      </c>
      <c r="E58" s="92"/>
      <c r="F58" s="92"/>
      <c r="G58" s="92"/>
      <c r="H58" s="92"/>
      <c r="I58" s="93"/>
      <c r="J58" s="92" t="s">
        <v>89</v>
      </c>
      <c r="K58" s="92"/>
      <c r="L58" s="92"/>
      <c r="M58" s="92"/>
      <c r="N58" s="92"/>
      <c r="O58" s="92"/>
      <c r="P58" s="92"/>
      <c r="Q58" s="92"/>
      <c r="R58" s="92"/>
      <c r="S58" s="92"/>
      <c r="T58" s="92"/>
      <c r="U58" s="92"/>
      <c r="V58" s="92"/>
      <c r="W58" s="92"/>
      <c r="X58" s="92"/>
      <c r="Y58" s="92"/>
      <c r="Z58" s="92"/>
      <c r="AA58" s="92"/>
      <c r="AB58" s="92"/>
      <c r="AC58" s="92"/>
      <c r="AD58" s="92"/>
      <c r="AE58" s="92"/>
      <c r="AF58" s="92"/>
      <c r="AG58" s="94">
        <f>ROUND(AG59,2)</f>
        <v>0</v>
      </c>
      <c r="AH58" s="93"/>
      <c r="AI58" s="93"/>
      <c r="AJ58" s="93"/>
      <c r="AK58" s="93"/>
      <c r="AL58" s="93"/>
      <c r="AM58" s="93"/>
      <c r="AN58" s="95">
        <f>SUM(AG58,AT58)</f>
        <v>0</v>
      </c>
      <c r="AO58" s="93"/>
      <c r="AP58" s="93"/>
      <c r="AQ58" s="96" t="s">
        <v>78</v>
      </c>
      <c r="AR58" s="90"/>
      <c r="AS58" s="97">
        <f>ROUND(AS59,2)</f>
        <v>0</v>
      </c>
      <c r="AT58" s="98">
        <f>ROUND(SUM(AV58:AW58),2)</f>
        <v>0</v>
      </c>
      <c r="AU58" s="99">
        <f>ROUND(AU59,5)</f>
        <v>0</v>
      </c>
      <c r="AV58" s="98">
        <f>ROUND(AZ58*L29,2)</f>
        <v>0</v>
      </c>
      <c r="AW58" s="98">
        <f>ROUND(BA58*L30,2)</f>
        <v>0</v>
      </c>
      <c r="AX58" s="98">
        <f>ROUND(BB58*L29,2)</f>
        <v>0</v>
      </c>
      <c r="AY58" s="98">
        <f>ROUND(BC58*L30,2)</f>
        <v>0</v>
      </c>
      <c r="AZ58" s="98">
        <f>ROUND(AZ59,2)</f>
        <v>0</v>
      </c>
      <c r="BA58" s="98">
        <f>ROUND(BA59,2)</f>
        <v>0</v>
      </c>
      <c r="BB58" s="98">
        <f>ROUND(BB59,2)</f>
        <v>0</v>
      </c>
      <c r="BC58" s="98">
        <f>ROUND(BC59,2)</f>
        <v>0</v>
      </c>
      <c r="BD58" s="100">
        <f>ROUND(BD59,2)</f>
        <v>0</v>
      </c>
      <c r="BS58" s="101" t="s">
        <v>71</v>
      </c>
      <c r="BT58" s="101" t="s">
        <v>76</v>
      </c>
      <c r="BU58" s="101" t="s">
        <v>73</v>
      </c>
      <c r="BV58" s="101" t="s">
        <v>74</v>
      </c>
      <c r="BW58" s="101" t="s">
        <v>90</v>
      </c>
      <c r="BX58" s="101" t="s">
        <v>4</v>
      </c>
      <c r="CL58" s="101" t="s">
        <v>1</v>
      </c>
      <c r="CM58" s="101" t="s">
        <v>80</v>
      </c>
    </row>
    <row r="59" s="6" customFormat="1" ht="25.5" customHeight="1">
      <c r="A59" s="102" t="s">
        <v>81</v>
      </c>
      <c r="B59" s="103"/>
      <c r="C59" s="9"/>
      <c r="D59" s="9"/>
      <c r="E59" s="104" t="s">
        <v>7</v>
      </c>
      <c r="F59" s="104"/>
      <c r="G59" s="104"/>
      <c r="H59" s="104"/>
      <c r="I59" s="104"/>
      <c r="J59" s="9"/>
      <c r="K59" s="104" t="s">
        <v>91</v>
      </c>
      <c r="L59" s="104"/>
      <c r="M59" s="104"/>
      <c r="N59" s="104"/>
      <c r="O59" s="104"/>
      <c r="P59" s="104"/>
      <c r="Q59" s="104"/>
      <c r="R59" s="104"/>
      <c r="S59" s="104"/>
      <c r="T59" s="104"/>
      <c r="U59" s="104"/>
      <c r="V59" s="104"/>
      <c r="W59" s="104"/>
      <c r="X59" s="104"/>
      <c r="Y59" s="104"/>
      <c r="Z59" s="104"/>
      <c r="AA59" s="104"/>
      <c r="AB59" s="104"/>
      <c r="AC59" s="104"/>
      <c r="AD59" s="104"/>
      <c r="AE59" s="104"/>
      <c r="AF59" s="104"/>
      <c r="AG59" s="105">
        <f>'21 - SO 101 – Zpevněné do...'!J32</f>
        <v>0</v>
      </c>
      <c r="AH59" s="9"/>
      <c r="AI59" s="9"/>
      <c r="AJ59" s="9"/>
      <c r="AK59" s="9"/>
      <c r="AL59" s="9"/>
      <c r="AM59" s="9"/>
      <c r="AN59" s="105">
        <f>SUM(AG59,AT59)</f>
        <v>0</v>
      </c>
      <c r="AO59" s="9"/>
      <c r="AP59" s="9"/>
      <c r="AQ59" s="106" t="s">
        <v>84</v>
      </c>
      <c r="AR59" s="103"/>
      <c r="AS59" s="112">
        <v>0</v>
      </c>
      <c r="AT59" s="113">
        <f>ROUND(SUM(AV59:AW59),2)</f>
        <v>0</v>
      </c>
      <c r="AU59" s="114">
        <f>'21 - SO 101 – Zpevněné do...'!P93</f>
        <v>0</v>
      </c>
      <c r="AV59" s="113">
        <f>'21 - SO 101 – Zpevněné do...'!J35</f>
        <v>0</v>
      </c>
      <c r="AW59" s="113">
        <f>'21 - SO 101 – Zpevněné do...'!J36</f>
        <v>0</v>
      </c>
      <c r="AX59" s="113">
        <f>'21 - SO 101 – Zpevněné do...'!J37</f>
        <v>0</v>
      </c>
      <c r="AY59" s="113">
        <f>'21 - SO 101 – Zpevněné do...'!J38</f>
        <v>0</v>
      </c>
      <c r="AZ59" s="113">
        <f>'21 - SO 101 – Zpevněné do...'!F35</f>
        <v>0</v>
      </c>
      <c r="BA59" s="113">
        <f>'21 - SO 101 – Zpevněné do...'!F36</f>
        <v>0</v>
      </c>
      <c r="BB59" s="113">
        <f>'21 - SO 101 – Zpevněné do...'!F37</f>
        <v>0</v>
      </c>
      <c r="BC59" s="113">
        <f>'21 - SO 101 – Zpevněné do...'!F38</f>
        <v>0</v>
      </c>
      <c r="BD59" s="115">
        <f>'21 - SO 101 – Zpevněné do...'!F39</f>
        <v>0</v>
      </c>
      <c r="BT59" s="111" t="s">
        <v>80</v>
      </c>
      <c r="BV59" s="111" t="s">
        <v>74</v>
      </c>
      <c r="BW59" s="111" t="s">
        <v>92</v>
      </c>
      <c r="BX59" s="111" t="s">
        <v>90</v>
      </c>
      <c r="CL59" s="111" t="s">
        <v>1</v>
      </c>
    </row>
    <row r="60" s="1" customFormat="1" ht="30" customHeight="1">
      <c r="B60" s="35"/>
      <c r="AR60" s="35"/>
    </row>
    <row r="61" s="1" customFormat="1" ht="6.96" customHeight="1">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35"/>
    </row>
  </sheetData>
  <mergeCells count="58">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E56:I56"/>
    <mergeCell ref="K56:AF56"/>
    <mergeCell ref="E57:I57"/>
    <mergeCell ref="K57:AF57"/>
    <mergeCell ref="D58:H58"/>
    <mergeCell ref="J58:AF58"/>
    <mergeCell ref="E59:I59"/>
    <mergeCell ref="K59:AF59"/>
  </mergeCells>
  <hyperlinks>
    <hyperlink ref="A56" location="'11 - SO 101 – Zpevněné do...'!C2" display="/"/>
    <hyperlink ref="A57" location="'12 - Vedlejší a ostatní n...'!C2" display="/"/>
    <hyperlink ref="A59" location="'21 - SO 101 – Zpevněné d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6" t="s">
        <v>5</v>
      </c>
      <c r="AT2" s="17" t="s">
        <v>85</v>
      </c>
    </row>
    <row r="3" ht="6.96" customHeight="1">
      <c r="B3" s="18"/>
      <c r="C3" s="19"/>
      <c r="D3" s="19"/>
      <c r="E3" s="19"/>
      <c r="F3" s="19"/>
      <c r="G3" s="19"/>
      <c r="H3" s="19"/>
      <c r="I3" s="117"/>
      <c r="J3" s="19"/>
      <c r="K3" s="19"/>
      <c r="L3" s="20"/>
      <c r="AT3" s="17" t="s">
        <v>80</v>
      </c>
    </row>
    <row r="4" ht="24.96" customHeight="1">
      <c r="B4" s="20"/>
      <c r="D4" s="21" t="s">
        <v>93</v>
      </c>
      <c r="L4" s="20"/>
      <c r="M4" s="22" t="s">
        <v>10</v>
      </c>
      <c r="AT4" s="17" t="s">
        <v>3</v>
      </c>
    </row>
    <row r="5" ht="6.96" customHeight="1">
      <c r="B5" s="20"/>
      <c r="L5" s="20"/>
    </row>
    <row r="6" ht="12" customHeight="1">
      <c r="B6" s="20"/>
      <c r="D6" s="29" t="s">
        <v>16</v>
      </c>
      <c r="L6" s="20"/>
    </row>
    <row r="7" ht="16.5" customHeight="1">
      <c r="B7" s="20"/>
      <c r="E7" s="118" t="str">
        <f>'Rekapitulace stavby'!K6</f>
        <v>Úprava cyklopřejezdu ul. Jívavská</v>
      </c>
      <c r="F7" s="29"/>
      <c r="G7" s="29"/>
      <c r="H7" s="29"/>
      <c r="L7" s="20"/>
    </row>
    <row r="8" ht="12" customHeight="1">
      <c r="B8" s="20"/>
      <c r="D8" s="29" t="s">
        <v>94</v>
      </c>
      <c r="L8" s="20"/>
    </row>
    <row r="9" s="1" customFormat="1" ht="16.5" customHeight="1">
      <c r="B9" s="35"/>
      <c r="E9" s="118" t="s">
        <v>95</v>
      </c>
      <c r="F9" s="1"/>
      <c r="G9" s="1"/>
      <c r="H9" s="1"/>
      <c r="I9" s="119"/>
      <c r="L9" s="35"/>
    </row>
    <row r="10" s="1" customFormat="1" ht="12" customHeight="1">
      <c r="B10" s="35"/>
      <c r="D10" s="29" t="s">
        <v>96</v>
      </c>
      <c r="I10" s="119"/>
      <c r="L10" s="35"/>
    </row>
    <row r="11" s="1" customFormat="1" ht="36.96" customHeight="1">
      <c r="B11" s="35"/>
      <c r="E11" s="56" t="s">
        <v>97</v>
      </c>
      <c r="F11" s="1"/>
      <c r="G11" s="1"/>
      <c r="H11" s="1"/>
      <c r="I11" s="119"/>
      <c r="L11" s="35"/>
    </row>
    <row r="12" s="1" customFormat="1">
      <c r="B12" s="35"/>
      <c r="I12" s="119"/>
      <c r="L12" s="35"/>
    </row>
    <row r="13" s="1" customFormat="1" ht="12" customHeight="1">
      <c r="B13" s="35"/>
      <c r="D13" s="29" t="s">
        <v>18</v>
      </c>
      <c r="F13" s="17" t="s">
        <v>1</v>
      </c>
      <c r="I13" s="120" t="s">
        <v>19</v>
      </c>
      <c r="J13" s="17" t="s">
        <v>1</v>
      </c>
      <c r="L13" s="35"/>
    </row>
    <row r="14" s="1" customFormat="1" ht="12" customHeight="1">
      <c r="B14" s="35"/>
      <c r="D14" s="29" t="s">
        <v>20</v>
      </c>
      <c r="F14" s="17" t="s">
        <v>21</v>
      </c>
      <c r="I14" s="120" t="s">
        <v>22</v>
      </c>
      <c r="J14" s="58" t="str">
        <f>'Rekapitulace stavby'!AN8</f>
        <v>23. 4. 2019</v>
      </c>
      <c r="L14" s="35"/>
    </row>
    <row r="15" s="1" customFormat="1" ht="10.8" customHeight="1">
      <c r="B15" s="35"/>
      <c r="I15" s="119"/>
      <c r="L15" s="35"/>
    </row>
    <row r="16" s="1" customFormat="1" ht="12" customHeight="1">
      <c r="B16" s="35"/>
      <c r="D16" s="29" t="s">
        <v>24</v>
      </c>
      <c r="I16" s="120" t="s">
        <v>25</v>
      </c>
      <c r="J16" s="17" t="s">
        <v>26</v>
      </c>
      <c r="L16" s="35"/>
    </row>
    <row r="17" s="1" customFormat="1" ht="18" customHeight="1">
      <c r="B17" s="35"/>
      <c r="E17" s="17" t="s">
        <v>27</v>
      </c>
      <c r="I17" s="120" t="s">
        <v>28</v>
      </c>
      <c r="J17" s="17" t="s">
        <v>1</v>
      </c>
      <c r="L17" s="35"/>
    </row>
    <row r="18" s="1" customFormat="1" ht="6.96" customHeight="1">
      <c r="B18" s="35"/>
      <c r="I18" s="119"/>
      <c r="L18" s="35"/>
    </row>
    <row r="19" s="1" customFormat="1" ht="12" customHeight="1">
      <c r="B19" s="35"/>
      <c r="D19" s="29" t="s">
        <v>29</v>
      </c>
      <c r="I19" s="120" t="s">
        <v>25</v>
      </c>
      <c r="J19" s="30" t="str">
        <f>'Rekapitulace stavby'!AN13</f>
        <v>Vyplň údaj</v>
      </c>
      <c r="L19" s="35"/>
    </row>
    <row r="20" s="1" customFormat="1" ht="18" customHeight="1">
      <c r="B20" s="35"/>
      <c r="E20" s="30" t="str">
        <f>'Rekapitulace stavby'!E14</f>
        <v>Vyplň údaj</v>
      </c>
      <c r="F20" s="17"/>
      <c r="G20" s="17"/>
      <c r="H20" s="17"/>
      <c r="I20" s="120" t="s">
        <v>28</v>
      </c>
      <c r="J20" s="30" t="str">
        <f>'Rekapitulace stavby'!AN14</f>
        <v>Vyplň údaj</v>
      </c>
      <c r="L20" s="35"/>
    </row>
    <row r="21" s="1" customFormat="1" ht="6.96" customHeight="1">
      <c r="B21" s="35"/>
      <c r="I21" s="119"/>
      <c r="L21" s="35"/>
    </row>
    <row r="22" s="1" customFormat="1" ht="12" customHeight="1">
      <c r="B22" s="35"/>
      <c r="D22" s="29" t="s">
        <v>31</v>
      </c>
      <c r="I22" s="120" t="s">
        <v>25</v>
      </c>
      <c r="J22" s="17" t="s">
        <v>32</v>
      </c>
      <c r="L22" s="35"/>
    </row>
    <row r="23" s="1" customFormat="1" ht="18" customHeight="1">
      <c r="B23" s="35"/>
      <c r="E23" s="17" t="s">
        <v>33</v>
      </c>
      <c r="I23" s="120" t="s">
        <v>28</v>
      </c>
      <c r="J23" s="17" t="s">
        <v>1</v>
      </c>
      <c r="L23" s="35"/>
    </row>
    <row r="24" s="1" customFormat="1" ht="6.96" customHeight="1">
      <c r="B24" s="35"/>
      <c r="I24" s="119"/>
      <c r="L24" s="35"/>
    </row>
    <row r="25" s="1" customFormat="1" ht="12" customHeight="1">
      <c r="B25" s="35"/>
      <c r="D25" s="29" t="s">
        <v>35</v>
      </c>
      <c r="I25" s="120" t="s">
        <v>25</v>
      </c>
      <c r="J25" s="17" t="s">
        <v>1</v>
      </c>
      <c r="L25" s="35"/>
    </row>
    <row r="26" s="1" customFormat="1" ht="18" customHeight="1">
      <c r="B26" s="35"/>
      <c r="E26" s="17" t="s">
        <v>36</v>
      </c>
      <c r="I26" s="120" t="s">
        <v>28</v>
      </c>
      <c r="J26" s="17" t="s">
        <v>1</v>
      </c>
      <c r="L26" s="35"/>
    </row>
    <row r="27" s="1" customFormat="1" ht="6.96" customHeight="1">
      <c r="B27" s="35"/>
      <c r="I27" s="119"/>
      <c r="L27" s="35"/>
    </row>
    <row r="28" s="1" customFormat="1" ht="12" customHeight="1">
      <c r="B28" s="35"/>
      <c r="D28" s="29" t="s">
        <v>37</v>
      </c>
      <c r="I28" s="119"/>
      <c r="L28" s="35"/>
    </row>
    <row r="29" s="7" customFormat="1" ht="16.5" customHeight="1">
      <c r="B29" s="121"/>
      <c r="E29" s="33" t="s">
        <v>1</v>
      </c>
      <c r="F29" s="33"/>
      <c r="G29" s="33"/>
      <c r="H29" s="33"/>
      <c r="I29" s="122"/>
      <c r="L29" s="121"/>
    </row>
    <row r="30" s="1" customFormat="1" ht="6.96" customHeight="1">
      <c r="B30" s="35"/>
      <c r="I30" s="119"/>
      <c r="L30" s="35"/>
    </row>
    <row r="31" s="1" customFormat="1" ht="6.96" customHeight="1">
      <c r="B31" s="35"/>
      <c r="D31" s="61"/>
      <c r="E31" s="61"/>
      <c r="F31" s="61"/>
      <c r="G31" s="61"/>
      <c r="H31" s="61"/>
      <c r="I31" s="123"/>
      <c r="J31" s="61"/>
      <c r="K31" s="61"/>
      <c r="L31" s="35"/>
    </row>
    <row r="32" s="1" customFormat="1" ht="25.44" customHeight="1">
      <c r="B32" s="35"/>
      <c r="D32" s="124" t="s">
        <v>38</v>
      </c>
      <c r="I32" s="119"/>
      <c r="J32" s="82">
        <f>ROUND(J91, 2)</f>
        <v>0</v>
      </c>
      <c r="L32" s="35"/>
    </row>
    <row r="33" s="1" customFormat="1" ht="6.96" customHeight="1">
      <c r="B33" s="35"/>
      <c r="D33" s="61"/>
      <c r="E33" s="61"/>
      <c r="F33" s="61"/>
      <c r="G33" s="61"/>
      <c r="H33" s="61"/>
      <c r="I33" s="123"/>
      <c r="J33" s="61"/>
      <c r="K33" s="61"/>
      <c r="L33" s="35"/>
    </row>
    <row r="34" s="1" customFormat="1" ht="14.4" customHeight="1">
      <c r="B34" s="35"/>
      <c r="F34" s="39" t="s">
        <v>40</v>
      </c>
      <c r="I34" s="125" t="s">
        <v>39</v>
      </c>
      <c r="J34" s="39" t="s">
        <v>41</v>
      </c>
      <c r="L34" s="35"/>
    </row>
    <row r="35" s="1" customFormat="1" ht="14.4" customHeight="1">
      <c r="B35" s="35"/>
      <c r="D35" s="29" t="s">
        <v>42</v>
      </c>
      <c r="E35" s="29" t="s">
        <v>43</v>
      </c>
      <c r="F35" s="126">
        <f>ROUND((SUM(BE91:BE375)),  2)</f>
        <v>0</v>
      </c>
      <c r="I35" s="127">
        <v>0.20999999999999999</v>
      </c>
      <c r="J35" s="126">
        <f>ROUND(((SUM(BE91:BE375))*I35),  2)</f>
        <v>0</v>
      </c>
      <c r="L35" s="35"/>
    </row>
    <row r="36" s="1" customFormat="1" ht="14.4" customHeight="1">
      <c r="B36" s="35"/>
      <c r="E36" s="29" t="s">
        <v>44</v>
      </c>
      <c r="F36" s="126">
        <f>ROUND((SUM(BF91:BF375)),  2)</f>
        <v>0</v>
      </c>
      <c r="I36" s="127">
        <v>0.14999999999999999</v>
      </c>
      <c r="J36" s="126">
        <f>ROUND(((SUM(BF91:BF375))*I36),  2)</f>
        <v>0</v>
      </c>
      <c r="L36" s="35"/>
    </row>
    <row r="37" hidden="1" s="1" customFormat="1" ht="14.4" customHeight="1">
      <c r="B37" s="35"/>
      <c r="E37" s="29" t="s">
        <v>45</v>
      </c>
      <c r="F37" s="126">
        <f>ROUND((SUM(BG91:BG375)),  2)</f>
        <v>0</v>
      </c>
      <c r="I37" s="127">
        <v>0.20999999999999999</v>
      </c>
      <c r="J37" s="126">
        <f>0</f>
        <v>0</v>
      </c>
      <c r="L37" s="35"/>
    </row>
    <row r="38" hidden="1" s="1" customFormat="1" ht="14.4" customHeight="1">
      <c r="B38" s="35"/>
      <c r="E38" s="29" t="s">
        <v>46</v>
      </c>
      <c r="F38" s="126">
        <f>ROUND((SUM(BH91:BH375)),  2)</f>
        <v>0</v>
      </c>
      <c r="I38" s="127">
        <v>0.14999999999999999</v>
      </c>
      <c r="J38" s="126">
        <f>0</f>
        <v>0</v>
      </c>
      <c r="L38" s="35"/>
    </row>
    <row r="39" hidden="1" s="1" customFormat="1" ht="14.4" customHeight="1">
      <c r="B39" s="35"/>
      <c r="E39" s="29" t="s">
        <v>47</v>
      </c>
      <c r="F39" s="126">
        <f>ROUND((SUM(BI91:BI375)),  2)</f>
        <v>0</v>
      </c>
      <c r="I39" s="127">
        <v>0</v>
      </c>
      <c r="J39" s="126">
        <f>0</f>
        <v>0</v>
      </c>
      <c r="L39" s="35"/>
    </row>
    <row r="40" s="1" customFormat="1" ht="6.96" customHeight="1">
      <c r="B40" s="35"/>
      <c r="I40" s="119"/>
      <c r="L40" s="35"/>
    </row>
    <row r="41" s="1" customFormat="1" ht="25.44" customHeight="1">
      <c r="B41" s="35"/>
      <c r="C41" s="128"/>
      <c r="D41" s="129" t="s">
        <v>48</v>
      </c>
      <c r="E41" s="69"/>
      <c r="F41" s="69"/>
      <c r="G41" s="130" t="s">
        <v>49</v>
      </c>
      <c r="H41" s="131" t="s">
        <v>50</v>
      </c>
      <c r="I41" s="132"/>
      <c r="J41" s="133">
        <f>SUM(J32:J39)</f>
        <v>0</v>
      </c>
      <c r="K41" s="134"/>
      <c r="L41" s="35"/>
    </row>
    <row r="42" s="1" customFormat="1" ht="14.4" customHeight="1">
      <c r="B42" s="50"/>
      <c r="C42" s="51"/>
      <c r="D42" s="51"/>
      <c r="E42" s="51"/>
      <c r="F42" s="51"/>
      <c r="G42" s="51"/>
      <c r="H42" s="51"/>
      <c r="I42" s="135"/>
      <c r="J42" s="51"/>
      <c r="K42" s="51"/>
      <c r="L42" s="35"/>
    </row>
    <row r="46" s="1" customFormat="1" ht="6.96" customHeight="1">
      <c r="B46" s="52"/>
      <c r="C46" s="53"/>
      <c r="D46" s="53"/>
      <c r="E46" s="53"/>
      <c r="F46" s="53"/>
      <c r="G46" s="53"/>
      <c r="H46" s="53"/>
      <c r="I46" s="136"/>
      <c r="J46" s="53"/>
      <c r="K46" s="53"/>
      <c r="L46" s="35"/>
    </row>
    <row r="47" s="1" customFormat="1" ht="24.96" customHeight="1">
      <c r="B47" s="35"/>
      <c r="C47" s="21" t="s">
        <v>98</v>
      </c>
      <c r="I47" s="119"/>
      <c r="L47" s="35"/>
    </row>
    <row r="48" s="1" customFormat="1" ht="6.96" customHeight="1">
      <c r="B48" s="35"/>
      <c r="I48" s="119"/>
      <c r="L48" s="35"/>
    </row>
    <row r="49" s="1" customFormat="1" ht="12" customHeight="1">
      <c r="B49" s="35"/>
      <c r="C49" s="29" t="s">
        <v>16</v>
      </c>
      <c r="I49" s="119"/>
      <c r="L49" s="35"/>
    </row>
    <row r="50" s="1" customFormat="1" ht="16.5" customHeight="1">
      <c r="B50" s="35"/>
      <c r="E50" s="118" t="str">
        <f>E7</f>
        <v>Úprava cyklopřejezdu ul. Jívavská</v>
      </c>
      <c r="F50" s="29"/>
      <c r="G50" s="29"/>
      <c r="H50" s="29"/>
      <c r="I50" s="119"/>
      <c r="L50" s="35"/>
    </row>
    <row r="51" ht="12" customHeight="1">
      <c r="B51" s="20"/>
      <c r="C51" s="29" t="s">
        <v>94</v>
      </c>
      <c r="L51" s="20"/>
    </row>
    <row r="52" s="1" customFormat="1" ht="16.5" customHeight="1">
      <c r="B52" s="35"/>
      <c r="E52" s="118" t="s">
        <v>95</v>
      </c>
      <c r="F52" s="1"/>
      <c r="G52" s="1"/>
      <c r="H52" s="1"/>
      <c r="I52" s="119"/>
      <c r="L52" s="35"/>
    </row>
    <row r="53" s="1" customFormat="1" ht="12" customHeight="1">
      <c r="B53" s="35"/>
      <c r="C53" s="29" t="s">
        <v>96</v>
      </c>
      <c r="I53" s="119"/>
      <c r="L53" s="35"/>
    </row>
    <row r="54" s="1" customFormat="1" ht="16.5" customHeight="1">
      <c r="B54" s="35"/>
      <c r="E54" s="56" t="str">
        <f>E11</f>
        <v>11 - SO 101 – Zpevněné dopravní plochy - uznatelné náklady</v>
      </c>
      <c r="F54" s="1"/>
      <c r="G54" s="1"/>
      <c r="H54" s="1"/>
      <c r="I54" s="119"/>
      <c r="L54" s="35"/>
    </row>
    <row r="55" s="1" customFormat="1" ht="6.96" customHeight="1">
      <c r="B55" s="35"/>
      <c r="I55" s="119"/>
      <c r="L55" s="35"/>
    </row>
    <row r="56" s="1" customFormat="1" ht="12" customHeight="1">
      <c r="B56" s="35"/>
      <c r="C56" s="29" t="s">
        <v>20</v>
      </c>
      <c r="F56" s="17" t="str">
        <f>F14</f>
        <v>Šternberk</v>
      </c>
      <c r="I56" s="120" t="s">
        <v>22</v>
      </c>
      <c r="J56" s="58" t="str">
        <f>IF(J14="","",J14)</f>
        <v>23. 4. 2019</v>
      </c>
      <c r="L56" s="35"/>
    </row>
    <row r="57" s="1" customFormat="1" ht="6.96" customHeight="1">
      <c r="B57" s="35"/>
      <c r="I57" s="119"/>
      <c r="L57" s="35"/>
    </row>
    <row r="58" s="1" customFormat="1" ht="13.65" customHeight="1">
      <c r="B58" s="35"/>
      <c r="C58" s="29" t="s">
        <v>24</v>
      </c>
      <c r="F58" s="17" t="str">
        <f>E17</f>
        <v>Město Šternberk, Horní nám. 16, 785 01 Šternberk</v>
      </c>
      <c r="I58" s="120" t="s">
        <v>31</v>
      </c>
      <c r="J58" s="33" t="str">
        <f>E23</f>
        <v>Ing. Linda Smítalová – Atelis</v>
      </c>
      <c r="L58" s="35"/>
    </row>
    <row r="59" s="1" customFormat="1" ht="13.65" customHeight="1">
      <c r="B59" s="35"/>
      <c r="C59" s="29" t="s">
        <v>29</v>
      </c>
      <c r="F59" s="17" t="str">
        <f>IF(E20="","",E20)</f>
        <v>Vyplň údaj</v>
      </c>
      <c r="I59" s="120" t="s">
        <v>35</v>
      </c>
      <c r="J59" s="33" t="str">
        <f>E26</f>
        <v>Čiklová</v>
      </c>
      <c r="L59" s="35"/>
    </row>
    <row r="60" s="1" customFormat="1" ht="10.32" customHeight="1">
      <c r="B60" s="35"/>
      <c r="I60" s="119"/>
      <c r="L60" s="35"/>
    </row>
    <row r="61" s="1" customFormat="1" ht="29.28" customHeight="1">
      <c r="B61" s="35"/>
      <c r="C61" s="137" t="s">
        <v>99</v>
      </c>
      <c r="D61" s="128"/>
      <c r="E61" s="128"/>
      <c r="F61" s="128"/>
      <c r="G61" s="128"/>
      <c r="H61" s="128"/>
      <c r="I61" s="138"/>
      <c r="J61" s="139" t="s">
        <v>100</v>
      </c>
      <c r="K61" s="128"/>
      <c r="L61" s="35"/>
    </row>
    <row r="62" s="1" customFormat="1" ht="10.32" customHeight="1">
      <c r="B62" s="35"/>
      <c r="I62" s="119"/>
      <c r="L62" s="35"/>
    </row>
    <row r="63" s="1" customFormat="1" ht="22.8" customHeight="1">
      <c r="B63" s="35"/>
      <c r="C63" s="140" t="s">
        <v>101</v>
      </c>
      <c r="I63" s="119"/>
      <c r="J63" s="82">
        <f>J91</f>
        <v>0</v>
      </c>
      <c r="L63" s="35"/>
      <c r="AU63" s="17" t="s">
        <v>102</v>
      </c>
    </row>
    <row r="64" s="8" customFormat="1" ht="24.96" customHeight="1">
      <c r="B64" s="141"/>
      <c r="D64" s="142" t="s">
        <v>103</v>
      </c>
      <c r="E64" s="143"/>
      <c r="F64" s="143"/>
      <c r="G64" s="143"/>
      <c r="H64" s="143"/>
      <c r="I64" s="144"/>
      <c r="J64" s="145">
        <f>J92</f>
        <v>0</v>
      </c>
      <c r="L64" s="141"/>
    </row>
    <row r="65" s="9" customFormat="1" ht="19.92" customHeight="1">
      <c r="B65" s="146"/>
      <c r="D65" s="147" t="s">
        <v>104</v>
      </c>
      <c r="E65" s="148"/>
      <c r="F65" s="148"/>
      <c r="G65" s="148"/>
      <c r="H65" s="148"/>
      <c r="I65" s="149"/>
      <c r="J65" s="150">
        <f>J93</f>
        <v>0</v>
      </c>
      <c r="L65" s="146"/>
    </row>
    <row r="66" s="9" customFormat="1" ht="19.92" customHeight="1">
      <c r="B66" s="146"/>
      <c r="D66" s="147" t="s">
        <v>105</v>
      </c>
      <c r="E66" s="148"/>
      <c r="F66" s="148"/>
      <c r="G66" s="148"/>
      <c r="H66" s="148"/>
      <c r="I66" s="149"/>
      <c r="J66" s="150">
        <f>J158</f>
        <v>0</v>
      </c>
      <c r="L66" s="146"/>
    </row>
    <row r="67" s="9" customFormat="1" ht="19.92" customHeight="1">
      <c r="B67" s="146"/>
      <c r="D67" s="147" t="s">
        <v>106</v>
      </c>
      <c r="E67" s="148"/>
      <c r="F67" s="148"/>
      <c r="G67" s="148"/>
      <c r="H67" s="148"/>
      <c r="I67" s="149"/>
      <c r="J67" s="150">
        <f>J195</f>
        <v>0</v>
      </c>
      <c r="L67" s="146"/>
    </row>
    <row r="68" s="9" customFormat="1" ht="19.92" customHeight="1">
      <c r="B68" s="146"/>
      <c r="D68" s="147" t="s">
        <v>107</v>
      </c>
      <c r="E68" s="148"/>
      <c r="F68" s="148"/>
      <c r="G68" s="148"/>
      <c r="H68" s="148"/>
      <c r="I68" s="149"/>
      <c r="J68" s="150">
        <f>J348</f>
        <v>0</v>
      </c>
      <c r="L68" s="146"/>
    </row>
    <row r="69" s="9" customFormat="1" ht="19.92" customHeight="1">
      <c r="B69" s="146"/>
      <c r="D69" s="147" t="s">
        <v>108</v>
      </c>
      <c r="E69" s="148"/>
      <c r="F69" s="148"/>
      <c r="G69" s="148"/>
      <c r="H69" s="148"/>
      <c r="I69" s="149"/>
      <c r="J69" s="150">
        <f>J373</f>
        <v>0</v>
      </c>
      <c r="L69" s="146"/>
    </row>
    <row r="70" s="1" customFormat="1" ht="21.84" customHeight="1">
      <c r="B70" s="35"/>
      <c r="I70" s="119"/>
      <c r="L70" s="35"/>
    </row>
    <row r="71" s="1" customFormat="1" ht="6.96" customHeight="1">
      <c r="B71" s="50"/>
      <c r="C71" s="51"/>
      <c r="D71" s="51"/>
      <c r="E71" s="51"/>
      <c r="F71" s="51"/>
      <c r="G71" s="51"/>
      <c r="H71" s="51"/>
      <c r="I71" s="135"/>
      <c r="J71" s="51"/>
      <c r="K71" s="51"/>
      <c r="L71" s="35"/>
    </row>
    <row r="75" s="1" customFormat="1" ht="6.96" customHeight="1">
      <c r="B75" s="52"/>
      <c r="C75" s="53"/>
      <c r="D75" s="53"/>
      <c r="E75" s="53"/>
      <c r="F75" s="53"/>
      <c r="G75" s="53"/>
      <c r="H75" s="53"/>
      <c r="I75" s="136"/>
      <c r="J75" s="53"/>
      <c r="K75" s="53"/>
      <c r="L75" s="35"/>
    </row>
    <row r="76" s="1" customFormat="1" ht="24.96" customHeight="1">
      <c r="B76" s="35"/>
      <c r="C76" s="21" t="s">
        <v>109</v>
      </c>
      <c r="I76" s="119"/>
      <c r="L76" s="35"/>
    </row>
    <row r="77" s="1" customFormat="1" ht="6.96" customHeight="1">
      <c r="B77" s="35"/>
      <c r="I77" s="119"/>
      <c r="L77" s="35"/>
    </row>
    <row r="78" s="1" customFormat="1" ht="12" customHeight="1">
      <c r="B78" s="35"/>
      <c r="C78" s="29" t="s">
        <v>16</v>
      </c>
      <c r="I78" s="119"/>
      <c r="L78" s="35"/>
    </row>
    <row r="79" s="1" customFormat="1" ht="16.5" customHeight="1">
      <c r="B79" s="35"/>
      <c r="E79" s="118" t="str">
        <f>E7</f>
        <v>Úprava cyklopřejezdu ul. Jívavská</v>
      </c>
      <c r="F79" s="29"/>
      <c r="G79" s="29"/>
      <c r="H79" s="29"/>
      <c r="I79" s="119"/>
      <c r="L79" s="35"/>
    </row>
    <row r="80" ht="12" customHeight="1">
      <c r="B80" s="20"/>
      <c r="C80" s="29" t="s">
        <v>94</v>
      </c>
      <c r="L80" s="20"/>
    </row>
    <row r="81" s="1" customFormat="1" ht="16.5" customHeight="1">
      <c r="B81" s="35"/>
      <c r="E81" s="118" t="s">
        <v>95</v>
      </c>
      <c r="F81" s="1"/>
      <c r="G81" s="1"/>
      <c r="H81" s="1"/>
      <c r="I81" s="119"/>
      <c r="L81" s="35"/>
    </row>
    <row r="82" s="1" customFormat="1" ht="12" customHeight="1">
      <c r="B82" s="35"/>
      <c r="C82" s="29" t="s">
        <v>96</v>
      </c>
      <c r="I82" s="119"/>
      <c r="L82" s="35"/>
    </row>
    <row r="83" s="1" customFormat="1" ht="16.5" customHeight="1">
      <c r="B83" s="35"/>
      <c r="E83" s="56" t="str">
        <f>E11</f>
        <v>11 - SO 101 – Zpevněné dopravní plochy - uznatelné náklady</v>
      </c>
      <c r="F83" s="1"/>
      <c r="G83" s="1"/>
      <c r="H83" s="1"/>
      <c r="I83" s="119"/>
      <c r="L83" s="35"/>
    </row>
    <row r="84" s="1" customFormat="1" ht="6.96" customHeight="1">
      <c r="B84" s="35"/>
      <c r="I84" s="119"/>
      <c r="L84" s="35"/>
    </row>
    <row r="85" s="1" customFormat="1" ht="12" customHeight="1">
      <c r="B85" s="35"/>
      <c r="C85" s="29" t="s">
        <v>20</v>
      </c>
      <c r="F85" s="17" t="str">
        <f>F14</f>
        <v>Šternberk</v>
      </c>
      <c r="I85" s="120" t="s">
        <v>22</v>
      </c>
      <c r="J85" s="58" t="str">
        <f>IF(J14="","",J14)</f>
        <v>23. 4. 2019</v>
      </c>
      <c r="L85" s="35"/>
    </row>
    <row r="86" s="1" customFormat="1" ht="6.96" customHeight="1">
      <c r="B86" s="35"/>
      <c r="I86" s="119"/>
      <c r="L86" s="35"/>
    </row>
    <row r="87" s="1" customFormat="1" ht="13.65" customHeight="1">
      <c r="B87" s="35"/>
      <c r="C87" s="29" t="s">
        <v>24</v>
      </c>
      <c r="F87" s="17" t="str">
        <f>E17</f>
        <v>Město Šternberk, Horní nám. 16, 785 01 Šternberk</v>
      </c>
      <c r="I87" s="120" t="s">
        <v>31</v>
      </c>
      <c r="J87" s="33" t="str">
        <f>E23</f>
        <v>Ing. Linda Smítalová – Atelis</v>
      </c>
      <c r="L87" s="35"/>
    </row>
    <row r="88" s="1" customFormat="1" ht="13.65" customHeight="1">
      <c r="B88" s="35"/>
      <c r="C88" s="29" t="s">
        <v>29</v>
      </c>
      <c r="F88" s="17" t="str">
        <f>IF(E20="","",E20)</f>
        <v>Vyplň údaj</v>
      </c>
      <c r="I88" s="120" t="s">
        <v>35</v>
      </c>
      <c r="J88" s="33" t="str">
        <f>E26</f>
        <v>Čiklová</v>
      </c>
      <c r="L88" s="35"/>
    </row>
    <row r="89" s="1" customFormat="1" ht="10.32" customHeight="1">
      <c r="B89" s="35"/>
      <c r="I89" s="119"/>
      <c r="L89" s="35"/>
    </row>
    <row r="90" s="10" customFormat="1" ht="29.28" customHeight="1">
      <c r="B90" s="151"/>
      <c r="C90" s="152" t="s">
        <v>110</v>
      </c>
      <c r="D90" s="153" t="s">
        <v>57</v>
      </c>
      <c r="E90" s="153" t="s">
        <v>53</v>
      </c>
      <c r="F90" s="153" t="s">
        <v>54</v>
      </c>
      <c r="G90" s="153" t="s">
        <v>111</v>
      </c>
      <c r="H90" s="153" t="s">
        <v>112</v>
      </c>
      <c r="I90" s="154" t="s">
        <v>113</v>
      </c>
      <c r="J90" s="153" t="s">
        <v>100</v>
      </c>
      <c r="K90" s="155" t="s">
        <v>114</v>
      </c>
      <c r="L90" s="151"/>
      <c r="M90" s="74" t="s">
        <v>1</v>
      </c>
      <c r="N90" s="75" t="s">
        <v>42</v>
      </c>
      <c r="O90" s="75" t="s">
        <v>115</v>
      </c>
      <c r="P90" s="75" t="s">
        <v>116</v>
      </c>
      <c r="Q90" s="75" t="s">
        <v>117</v>
      </c>
      <c r="R90" s="75" t="s">
        <v>118</v>
      </c>
      <c r="S90" s="75" t="s">
        <v>119</v>
      </c>
      <c r="T90" s="76" t="s">
        <v>120</v>
      </c>
    </row>
    <row r="91" s="1" customFormat="1" ht="22.8" customHeight="1">
      <c r="B91" s="35"/>
      <c r="C91" s="79" t="s">
        <v>121</v>
      </c>
      <c r="I91" s="119"/>
      <c r="J91" s="156">
        <f>BK91</f>
        <v>0</v>
      </c>
      <c r="L91" s="35"/>
      <c r="M91" s="77"/>
      <c r="N91" s="61"/>
      <c r="O91" s="61"/>
      <c r="P91" s="157">
        <f>P92</f>
        <v>0</v>
      </c>
      <c r="Q91" s="61"/>
      <c r="R91" s="157">
        <f>R92</f>
        <v>66.623461983200002</v>
      </c>
      <c r="S91" s="61"/>
      <c r="T91" s="158">
        <f>T92</f>
        <v>61.025999999999996</v>
      </c>
      <c r="AT91" s="17" t="s">
        <v>71</v>
      </c>
      <c r="AU91" s="17" t="s">
        <v>102</v>
      </c>
      <c r="BK91" s="159">
        <f>BK92</f>
        <v>0</v>
      </c>
    </row>
    <row r="92" s="11" customFormat="1" ht="25.92" customHeight="1">
      <c r="B92" s="160"/>
      <c r="D92" s="161" t="s">
        <v>71</v>
      </c>
      <c r="E92" s="162" t="s">
        <v>122</v>
      </c>
      <c r="F92" s="162" t="s">
        <v>123</v>
      </c>
      <c r="I92" s="163"/>
      <c r="J92" s="164">
        <f>BK92</f>
        <v>0</v>
      </c>
      <c r="L92" s="160"/>
      <c r="M92" s="165"/>
      <c r="N92" s="166"/>
      <c r="O92" s="166"/>
      <c r="P92" s="167">
        <f>P93+P158+P195+P348+P373</f>
        <v>0</v>
      </c>
      <c r="Q92" s="166"/>
      <c r="R92" s="167">
        <f>R93+R158+R195+R348+R373</f>
        <v>66.623461983200002</v>
      </c>
      <c r="S92" s="166"/>
      <c r="T92" s="168">
        <f>T93+T158+T195+T348+T373</f>
        <v>61.025999999999996</v>
      </c>
      <c r="AR92" s="161" t="s">
        <v>76</v>
      </c>
      <c r="AT92" s="169" t="s">
        <v>71</v>
      </c>
      <c r="AU92" s="169" t="s">
        <v>72</v>
      </c>
      <c r="AY92" s="161" t="s">
        <v>124</v>
      </c>
      <c r="BK92" s="170">
        <f>BK93+BK158+BK195+BK348+BK373</f>
        <v>0</v>
      </c>
    </row>
    <row r="93" s="11" customFormat="1" ht="22.8" customHeight="1">
      <c r="B93" s="160"/>
      <c r="D93" s="161" t="s">
        <v>71</v>
      </c>
      <c r="E93" s="171" t="s">
        <v>76</v>
      </c>
      <c r="F93" s="171" t="s">
        <v>125</v>
      </c>
      <c r="I93" s="163"/>
      <c r="J93" s="172">
        <f>BK93</f>
        <v>0</v>
      </c>
      <c r="L93" s="160"/>
      <c r="M93" s="165"/>
      <c r="N93" s="166"/>
      <c r="O93" s="166"/>
      <c r="P93" s="167">
        <f>SUM(P94:P157)</f>
        <v>0</v>
      </c>
      <c r="Q93" s="166"/>
      <c r="R93" s="167">
        <f>SUM(R94:R157)</f>
        <v>0</v>
      </c>
      <c r="S93" s="166"/>
      <c r="T93" s="168">
        <f>SUM(T94:T157)</f>
        <v>60.849999999999994</v>
      </c>
      <c r="AR93" s="161" t="s">
        <v>76</v>
      </c>
      <c r="AT93" s="169" t="s">
        <v>71</v>
      </c>
      <c r="AU93" s="169" t="s">
        <v>76</v>
      </c>
      <c r="AY93" s="161" t="s">
        <v>124</v>
      </c>
      <c r="BK93" s="170">
        <f>SUM(BK94:BK157)</f>
        <v>0</v>
      </c>
    </row>
    <row r="94" s="1" customFormat="1" ht="16.5" customHeight="1">
      <c r="B94" s="173"/>
      <c r="C94" s="174" t="s">
        <v>76</v>
      </c>
      <c r="D94" s="174" t="s">
        <v>126</v>
      </c>
      <c r="E94" s="175" t="s">
        <v>127</v>
      </c>
      <c r="F94" s="176" t="s">
        <v>128</v>
      </c>
      <c r="G94" s="177" t="s">
        <v>129</v>
      </c>
      <c r="H94" s="178">
        <v>135</v>
      </c>
      <c r="I94" s="179"/>
      <c r="J94" s="180">
        <f>ROUND(I94*H94,2)</f>
        <v>0</v>
      </c>
      <c r="K94" s="176" t="s">
        <v>130</v>
      </c>
      <c r="L94" s="35"/>
      <c r="M94" s="181" t="s">
        <v>1</v>
      </c>
      <c r="N94" s="182" t="s">
        <v>43</v>
      </c>
      <c r="O94" s="65"/>
      <c r="P94" s="183">
        <f>O94*H94</f>
        <v>0</v>
      </c>
      <c r="Q94" s="183">
        <v>0</v>
      </c>
      <c r="R94" s="183">
        <f>Q94*H94</f>
        <v>0</v>
      </c>
      <c r="S94" s="183">
        <v>0.29499999999999998</v>
      </c>
      <c r="T94" s="184">
        <f>S94*H94</f>
        <v>39.824999999999996</v>
      </c>
      <c r="AR94" s="17" t="s">
        <v>131</v>
      </c>
      <c r="AT94" s="17" t="s">
        <v>126</v>
      </c>
      <c r="AU94" s="17" t="s">
        <v>80</v>
      </c>
      <c r="AY94" s="17" t="s">
        <v>124</v>
      </c>
      <c r="BE94" s="185">
        <f>IF(N94="základní",J94,0)</f>
        <v>0</v>
      </c>
      <c r="BF94" s="185">
        <f>IF(N94="snížená",J94,0)</f>
        <v>0</v>
      </c>
      <c r="BG94" s="185">
        <f>IF(N94="zákl. přenesená",J94,0)</f>
        <v>0</v>
      </c>
      <c r="BH94" s="185">
        <f>IF(N94="sníž. přenesená",J94,0)</f>
        <v>0</v>
      </c>
      <c r="BI94" s="185">
        <f>IF(N94="nulová",J94,0)</f>
        <v>0</v>
      </c>
      <c r="BJ94" s="17" t="s">
        <v>76</v>
      </c>
      <c r="BK94" s="185">
        <f>ROUND(I94*H94,2)</f>
        <v>0</v>
      </c>
      <c r="BL94" s="17" t="s">
        <v>131</v>
      </c>
      <c r="BM94" s="17" t="s">
        <v>132</v>
      </c>
    </row>
    <row r="95" s="1" customFormat="1">
      <c r="B95" s="35"/>
      <c r="D95" s="186" t="s">
        <v>133</v>
      </c>
      <c r="F95" s="187" t="s">
        <v>134</v>
      </c>
      <c r="I95" s="119"/>
      <c r="L95" s="35"/>
      <c r="M95" s="188"/>
      <c r="N95" s="65"/>
      <c r="O95" s="65"/>
      <c r="P95" s="65"/>
      <c r="Q95" s="65"/>
      <c r="R95" s="65"/>
      <c r="S95" s="65"/>
      <c r="T95" s="66"/>
      <c r="AT95" s="17" t="s">
        <v>133</v>
      </c>
      <c r="AU95" s="17" t="s">
        <v>80</v>
      </c>
    </row>
    <row r="96" s="1" customFormat="1">
      <c r="B96" s="35"/>
      <c r="D96" s="186" t="s">
        <v>135</v>
      </c>
      <c r="F96" s="189" t="s">
        <v>136</v>
      </c>
      <c r="I96" s="119"/>
      <c r="L96" s="35"/>
      <c r="M96" s="188"/>
      <c r="N96" s="65"/>
      <c r="O96" s="65"/>
      <c r="P96" s="65"/>
      <c r="Q96" s="65"/>
      <c r="R96" s="65"/>
      <c r="S96" s="65"/>
      <c r="T96" s="66"/>
      <c r="AT96" s="17" t="s">
        <v>135</v>
      </c>
      <c r="AU96" s="17" t="s">
        <v>80</v>
      </c>
    </row>
    <row r="97" s="12" customFormat="1">
      <c r="B97" s="190"/>
      <c r="D97" s="186" t="s">
        <v>137</v>
      </c>
      <c r="E97" s="191" t="s">
        <v>1</v>
      </c>
      <c r="F97" s="192" t="s">
        <v>138</v>
      </c>
      <c r="H97" s="191" t="s">
        <v>1</v>
      </c>
      <c r="I97" s="193"/>
      <c r="L97" s="190"/>
      <c r="M97" s="194"/>
      <c r="N97" s="195"/>
      <c r="O97" s="195"/>
      <c r="P97" s="195"/>
      <c r="Q97" s="195"/>
      <c r="R97" s="195"/>
      <c r="S97" s="195"/>
      <c r="T97" s="196"/>
      <c r="AT97" s="191" t="s">
        <v>137</v>
      </c>
      <c r="AU97" s="191" t="s">
        <v>80</v>
      </c>
      <c r="AV97" s="12" t="s">
        <v>76</v>
      </c>
      <c r="AW97" s="12" t="s">
        <v>34</v>
      </c>
      <c r="AX97" s="12" t="s">
        <v>72</v>
      </c>
      <c r="AY97" s="191" t="s">
        <v>124</v>
      </c>
    </row>
    <row r="98" s="13" customFormat="1">
      <c r="B98" s="197"/>
      <c r="D98" s="186" t="s">
        <v>137</v>
      </c>
      <c r="E98" s="198" t="s">
        <v>1</v>
      </c>
      <c r="F98" s="199" t="s">
        <v>139</v>
      </c>
      <c r="H98" s="200">
        <v>135</v>
      </c>
      <c r="I98" s="201"/>
      <c r="L98" s="197"/>
      <c r="M98" s="202"/>
      <c r="N98" s="203"/>
      <c r="O98" s="203"/>
      <c r="P98" s="203"/>
      <c r="Q98" s="203"/>
      <c r="R98" s="203"/>
      <c r="S98" s="203"/>
      <c r="T98" s="204"/>
      <c r="AT98" s="198" t="s">
        <v>137</v>
      </c>
      <c r="AU98" s="198" t="s">
        <v>80</v>
      </c>
      <c r="AV98" s="13" t="s">
        <v>80</v>
      </c>
      <c r="AW98" s="13" t="s">
        <v>34</v>
      </c>
      <c r="AX98" s="13" t="s">
        <v>76</v>
      </c>
      <c r="AY98" s="198" t="s">
        <v>124</v>
      </c>
    </row>
    <row r="99" s="1" customFormat="1" ht="16.5" customHeight="1">
      <c r="B99" s="173"/>
      <c r="C99" s="174" t="s">
        <v>80</v>
      </c>
      <c r="D99" s="174" t="s">
        <v>126</v>
      </c>
      <c r="E99" s="175" t="s">
        <v>140</v>
      </c>
      <c r="F99" s="176" t="s">
        <v>141</v>
      </c>
      <c r="G99" s="177" t="s">
        <v>142</v>
      </c>
      <c r="H99" s="178">
        <v>79</v>
      </c>
      <c r="I99" s="179"/>
      <c r="J99" s="180">
        <f>ROUND(I99*H99,2)</f>
        <v>0</v>
      </c>
      <c r="K99" s="176" t="s">
        <v>130</v>
      </c>
      <c r="L99" s="35"/>
      <c r="M99" s="181" t="s">
        <v>1</v>
      </c>
      <c r="N99" s="182" t="s">
        <v>43</v>
      </c>
      <c r="O99" s="65"/>
      <c r="P99" s="183">
        <f>O99*H99</f>
        <v>0</v>
      </c>
      <c r="Q99" s="183">
        <v>0</v>
      </c>
      <c r="R99" s="183">
        <f>Q99*H99</f>
        <v>0</v>
      </c>
      <c r="S99" s="183">
        <v>0.20499999999999999</v>
      </c>
      <c r="T99" s="184">
        <f>S99*H99</f>
        <v>16.195</v>
      </c>
      <c r="AR99" s="17" t="s">
        <v>131</v>
      </c>
      <c r="AT99" s="17" t="s">
        <v>126</v>
      </c>
      <c r="AU99" s="17" t="s">
        <v>80</v>
      </c>
      <c r="AY99" s="17" t="s">
        <v>124</v>
      </c>
      <c r="BE99" s="185">
        <f>IF(N99="základní",J99,0)</f>
        <v>0</v>
      </c>
      <c r="BF99" s="185">
        <f>IF(N99="snížená",J99,0)</f>
        <v>0</v>
      </c>
      <c r="BG99" s="185">
        <f>IF(N99="zákl. přenesená",J99,0)</f>
        <v>0</v>
      </c>
      <c r="BH99" s="185">
        <f>IF(N99="sníž. přenesená",J99,0)</f>
        <v>0</v>
      </c>
      <c r="BI99" s="185">
        <f>IF(N99="nulová",J99,0)</f>
        <v>0</v>
      </c>
      <c r="BJ99" s="17" t="s">
        <v>76</v>
      </c>
      <c r="BK99" s="185">
        <f>ROUND(I99*H99,2)</f>
        <v>0</v>
      </c>
      <c r="BL99" s="17" t="s">
        <v>131</v>
      </c>
      <c r="BM99" s="17" t="s">
        <v>143</v>
      </c>
    </row>
    <row r="100" s="1" customFormat="1">
      <c r="B100" s="35"/>
      <c r="D100" s="186" t="s">
        <v>133</v>
      </c>
      <c r="F100" s="187" t="s">
        <v>144</v>
      </c>
      <c r="I100" s="119"/>
      <c r="L100" s="35"/>
      <c r="M100" s="188"/>
      <c r="N100" s="65"/>
      <c r="O100" s="65"/>
      <c r="P100" s="65"/>
      <c r="Q100" s="65"/>
      <c r="R100" s="65"/>
      <c r="S100" s="65"/>
      <c r="T100" s="66"/>
      <c r="AT100" s="17" t="s">
        <v>133</v>
      </c>
      <c r="AU100" s="17" t="s">
        <v>80</v>
      </c>
    </row>
    <row r="101" s="1" customFormat="1">
      <c r="B101" s="35"/>
      <c r="D101" s="186" t="s">
        <v>135</v>
      </c>
      <c r="F101" s="189" t="s">
        <v>145</v>
      </c>
      <c r="I101" s="119"/>
      <c r="L101" s="35"/>
      <c r="M101" s="188"/>
      <c r="N101" s="65"/>
      <c r="O101" s="65"/>
      <c r="P101" s="65"/>
      <c r="Q101" s="65"/>
      <c r="R101" s="65"/>
      <c r="S101" s="65"/>
      <c r="T101" s="66"/>
      <c r="AT101" s="17" t="s">
        <v>135</v>
      </c>
      <c r="AU101" s="17" t="s">
        <v>80</v>
      </c>
    </row>
    <row r="102" s="12" customFormat="1">
      <c r="B102" s="190"/>
      <c r="D102" s="186" t="s">
        <v>137</v>
      </c>
      <c r="E102" s="191" t="s">
        <v>1</v>
      </c>
      <c r="F102" s="192" t="s">
        <v>138</v>
      </c>
      <c r="H102" s="191" t="s">
        <v>1</v>
      </c>
      <c r="I102" s="193"/>
      <c r="L102" s="190"/>
      <c r="M102" s="194"/>
      <c r="N102" s="195"/>
      <c r="O102" s="195"/>
      <c r="P102" s="195"/>
      <c r="Q102" s="195"/>
      <c r="R102" s="195"/>
      <c r="S102" s="195"/>
      <c r="T102" s="196"/>
      <c r="AT102" s="191" t="s">
        <v>137</v>
      </c>
      <c r="AU102" s="191" t="s">
        <v>80</v>
      </c>
      <c r="AV102" s="12" t="s">
        <v>76</v>
      </c>
      <c r="AW102" s="12" t="s">
        <v>34</v>
      </c>
      <c r="AX102" s="12" t="s">
        <v>72</v>
      </c>
      <c r="AY102" s="191" t="s">
        <v>124</v>
      </c>
    </row>
    <row r="103" s="13" customFormat="1">
      <c r="B103" s="197"/>
      <c r="D103" s="186" t="s">
        <v>137</v>
      </c>
      <c r="E103" s="198" t="s">
        <v>1</v>
      </c>
      <c r="F103" s="199" t="s">
        <v>146</v>
      </c>
      <c r="H103" s="200">
        <v>45</v>
      </c>
      <c r="I103" s="201"/>
      <c r="L103" s="197"/>
      <c r="M103" s="202"/>
      <c r="N103" s="203"/>
      <c r="O103" s="203"/>
      <c r="P103" s="203"/>
      <c r="Q103" s="203"/>
      <c r="R103" s="203"/>
      <c r="S103" s="203"/>
      <c r="T103" s="204"/>
      <c r="AT103" s="198" t="s">
        <v>137</v>
      </c>
      <c r="AU103" s="198" t="s">
        <v>80</v>
      </c>
      <c r="AV103" s="13" t="s">
        <v>80</v>
      </c>
      <c r="AW103" s="13" t="s">
        <v>34</v>
      </c>
      <c r="AX103" s="13" t="s">
        <v>72</v>
      </c>
      <c r="AY103" s="198" t="s">
        <v>124</v>
      </c>
    </row>
    <row r="104" s="13" customFormat="1">
      <c r="B104" s="197"/>
      <c r="D104" s="186" t="s">
        <v>137</v>
      </c>
      <c r="E104" s="198" t="s">
        <v>1</v>
      </c>
      <c r="F104" s="199" t="s">
        <v>147</v>
      </c>
      <c r="H104" s="200">
        <v>34</v>
      </c>
      <c r="I104" s="201"/>
      <c r="L104" s="197"/>
      <c r="M104" s="202"/>
      <c r="N104" s="203"/>
      <c r="O104" s="203"/>
      <c r="P104" s="203"/>
      <c r="Q104" s="203"/>
      <c r="R104" s="203"/>
      <c r="S104" s="203"/>
      <c r="T104" s="204"/>
      <c r="AT104" s="198" t="s">
        <v>137</v>
      </c>
      <c r="AU104" s="198" t="s">
        <v>80</v>
      </c>
      <c r="AV104" s="13" t="s">
        <v>80</v>
      </c>
      <c r="AW104" s="13" t="s">
        <v>34</v>
      </c>
      <c r="AX104" s="13" t="s">
        <v>72</v>
      </c>
      <c r="AY104" s="198" t="s">
        <v>124</v>
      </c>
    </row>
    <row r="105" s="14" customFormat="1">
      <c r="B105" s="205"/>
      <c r="D105" s="186" t="s">
        <v>137</v>
      </c>
      <c r="E105" s="206" t="s">
        <v>1</v>
      </c>
      <c r="F105" s="207" t="s">
        <v>148</v>
      </c>
      <c r="H105" s="208">
        <v>79</v>
      </c>
      <c r="I105" s="209"/>
      <c r="L105" s="205"/>
      <c r="M105" s="210"/>
      <c r="N105" s="211"/>
      <c r="O105" s="211"/>
      <c r="P105" s="211"/>
      <c r="Q105" s="211"/>
      <c r="R105" s="211"/>
      <c r="S105" s="211"/>
      <c r="T105" s="212"/>
      <c r="AT105" s="206" t="s">
        <v>137</v>
      </c>
      <c r="AU105" s="206" t="s">
        <v>80</v>
      </c>
      <c r="AV105" s="14" t="s">
        <v>131</v>
      </c>
      <c r="AW105" s="14" t="s">
        <v>34</v>
      </c>
      <c r="AX105" s="14" t="s">
        <v>76</v>
      </c>
      <c r="AY105" s="206" t="s">
        <v>124</v>
      </c>
    </row>
    <row r="106" s="1" customFormat="1" ht="16.5" customHeight="1">
      <c r="B106" s="173"/>
      <c r="C106" s="174" t="s">
        <v>149</v>
      </c>
      <c r="D106" s="174" t="s">
        <v>126</v>
      </c>
      <c r="E106" s="175" t="s">
        <v>150</v>
      </c>
      <c r="F106" s="176" t="s">
        <v>151</v>
      </c>
      <c r="G106" s="177" t="s">
        <v>142</v>
      </c>
      <c r="H106" s="178">
        <v>42</v>
      </c>
      <c r="I106" s="179"/>
      <c r="J106" s="180">
        <f>ROUND(I106*H106,2)</f>
        <v>0</v>
      </c>
      <c r="K106" s="176" t="s">
        <v>130</v>
      </c>
      <c r="L106" s="35"/>
      <c r="M106" s="181" t="s">
        <v>1</v>
      </c>
      <c r="N106" s="182" t="s">
        <v>43</v>
      </c>
      <c r="O106" s="65"/>
      <c r="P106" s="183">
        <f>O106*H106</f>
        <v>0</v>
      </c>
      <c r="Q106" s="183">
        <v>0</v>
      </c>
      <c r="R106" s="183">
        <f>Q106*H106</f>
        <v>0</v>
      </c>
      <c r="S106" s="183">
        <v>0.11500000000000001</v>
      </c>
      <c r="T106" s="184">
        <f>S106*H106</f>
        <v>4.8300000000000001</v>
      </c>
      <c r="AR106" s="17" t="s">
        <v>131</v>
      </c>
      <c r="AT106" s="17" t="s">
        <v>126</v>
      </c>
      <c r="AU106" s="17" t="s">
        <v>80</v>
      </c>
      <c r="AY106" s="17" t="s">
        <v>124</v>
      </c>
      <c r="BE106" s="185">
        <f>IF(N106="základní",J106,0)</f>
        <v>0</v>
      </c>
      <c r="BF106" s="185">
        <f>IF(N106="snížená",J106,0)</f>
        <v>0</v>
      </c>
      <c r="BG106" s="185">
        <f>IF(N106="zákl. přenesená",J106,0)</f>
        <v>0</v>
      </c>
      <c r="BH106" s="185">
        <f>IF(N106="sníž. přenesená",J106,0)</f>
        <v>0</v>
      </c>
      <c r="BI106" s="185">
        <f>IF(N106="nulová",J106,0)</f>
        <v>0</v>
      </c>
      <c r="BJ106" s="17" t="s">
        <v>76</v>
      </c>
      <c r="BK106" s="185">
        <f>ROUND(I106*H106,2)</f>
        <v>0</v>
      </c>
      <c r="BL106" s="17" t="s">
        <v>131</v>
      </c>
      <c r="BM106" s="17" t="s">
        <v>152</v>
      </c>
    </row>
    <row r="107" s="1" customFormat="1">
      <c r="B107" s="35"/>
      <c r="D107" s="186" t="s">
        <v>133</v>
      </c>
      <c r="F107" s="187" t="s">
        <v>153</v>
      </c>
      <c r="I107" s="119"/>
      <c r="L107" s="35"/>
      <c r="M107" s="188"/>
      <c r="N107" s="65"/>
      <c r="O107" s="65"/>
      <c r="P107" s="65"/>
      <c r="Q107" s="65"/>
      <c r="R107" s="65"/>
      <c r="S107" s="65"/>
      <c r="T107" s="66"/>
      <c r="AT107" s="17" t="s">
        <v>133</v>
      </c>
      <c r="AU107" s="17" t="s">
        <v>80</v>
      </c>
    </row>
    <row r="108" s="1" customFormat="1">
      <c r="B108" s="35"/>
      <c r="D108" s="186" t="s">
        <v>135</v>
      </c>
      <c r="F108" s="189" t="s">
        <v>145</v>
      </c>
      <c r="I108" s="119"/>
      <c r="L108" s="35"/>
      <c r="M108" s="188"/>
      <c r="N108" s="65"/>
      <c r="O108" s="65"/>
      <c r="P108" s="65"/>
      <c r="Q108" s="65"/>
      <c r="R108" s="65"/>
      <c r="S108" s="65"/>
      <c r="T108" s="66"/>
      <c r="AT108" s="17" t="s">
        <v>135</v>
      </c>
      <c r="AU108" s="17" t="s">
        <v>80</v>
      </c>
    </row>
    <row r="109" s="12" customFormat="1">
      <c r="B109" s="190"/>
      <c r="D109" s="186" t="s">
        <v>137</v>
      </c>
      <c r="E109" s="191" t="s">
        <v>1</v>
      </c>
      <c r="F109" s="192" t="s">
        <v>138</v>
      </c>
      <c r="H109" s="191" t="s">
        <v>1</v>
      </c>
      <c r="I109" s="193"/>
      <c r="L109" s="190"/>
      <c r="M109" s="194"/>
      <c r="N109" s="195"/>
      <c r="O109" s="195"/>
      <c r="P109" s="195"/>
      <c r="Q109" s="195"/>
      <c r="R109" s="195"/>
      <c r="S109" s="195"/>
      <c r="T109" s="196"/>
      <c r="AT109" s="191" t="s">
        <v>137</v>
      </c>
      <c r="AU109" s="191" t="s">
        <v>80</v>
      </c>
      <c r="AV109" s="12" t="s">
        <v>76</v>
      </c>
      <c r="AW109" s="12" t="s">
        <v>34</v>
      </c>
      <c r="AX109" s="12" t="s">
        <v>72</v>
      </c>
      <c r="AY109" s="191" t="s">
        <v>124</v>
      </c>
    </row>
    <row r="110" s="13" customFormat="1">
      <c r="B110" s="197"/>
      <c r="D110" s="186" t="s">
        <v>137</v>
      </c>
      <c r="E110" s="198" t="s">
        <v>1</v>
      </c>
      <c r="F110" s="199" t="s">
        <v>154</v>
      </c>
      <c r="H110" s="200">
        <v>16</v>
      </c>
      <c r="I110" s="201"/>
      <c r="L110" s="197"/>
      <c r="M110" s="202"/>
      <c r="N110" s="203"/>
      <c r="O110" s="203"/>
      <c r="P110" s="203"/>
      <c r="Q110" s="203"/>
      <c r="R110" s="203"/>
      <c r="S110" s="203"/>
      <c r="T110" s="204"/>
      <c r="AT110" s="198" t="s">
        <v>137</v>
      </c>
      <c r="AU110" s="198" t="s">
        <v>80</v>
      </c>
      <c r="AV110" s="13" t="s">
        <v>80</v>
      </c>
      <c r="AW110" s="13" t="s">
        <v>34</v>
      </c>
      <c r="AX110" s="13" t="s">
        <v>72</v>
      </c>
      <c r="AY110" s="198" t="s">
        <v>124</v>
      </c>
    </row>
    <row r="111" s="13" customFormat="1">
      <c r="B111" s="197"/>
      <c r="D111" s="186" t="s">
        <v>137</v>
      </c>
      <c r="E111" s="198" t="s">
        <v>1</v>
      </c>
      <c r="F111" s="199" t="s">
        <v>155</v>
      </c>
      <c r="H111" s="200">
        <v>26</v>
      </c>
      <c r="I111" s="201"/>
      <c r="L111" s="197"/>
      <c r="M111" s="202"/>
      <c r="N111" s="203"/>
      <c r="O111" s="203"/>
      <c r="P111" s="203"/>
      <c r="Q111" s="203"/>
      <c r="R111" s="203"/>
      <c r="S111" s="203"/>
      <c r="T111" s="204"/>
      <c r="AT111" s="198" t="s">
        <v>137</v>
      </c>
      <c r="AU111" s="198" t="s">
        <v>80</v>
      </c>
      <c r="AV111" s="13" t="s">
        <v>80</v>
      </c>
      <c r="AW111" s="13" t="s">
        <v>34</v>
      </c>
      <c r="AX111" s="13" t="s">
        <v>72</v>
      </c>
      <c r="AY111" s="198" t="s">
        <v>124</v>
      </c>
    </row>
    <row r="112" s="14" customFormat="1">
      <c r="B112" s="205"/>
      <c r="D112" s="186" t="s">
        <v>137</v>
      </c>
      <c r="E112" s="206" t="s">
        <v>1</v>
      </c>
      <c r="F112" s="207" t="s">
        <v>148</v>
      </c>
      <c r="H112" s="208">
        <v>42</v>
      </c>
      <c r="I112" s="209"/>
      <c r="L112" s="205"/>
      <c r="M112" s="210"/>
      <c r="N112" s="211"/>
      <c r="O112" s="211"/>
      <c r="P112" s="211"/>
      <c r="Q112" s="211"/>
      <c r="R112" s="211"/>
      <c r="S112" s="211"/>
      <c r="T112" s="212"/>
      <c r="AT112" s="206" t="s">
        <v>137</v>
      </c>
      <c r="AU112" s="206" t="s">
        <v>80</v>
      </c>
      <c r="AV112" s="14" t="s">
        <v>131</v>
      </c>
      <c r="AW112" s="14" t="s">
        <v>34</v>
      </c>
      <c r="AX112" s="14" t="s">
        <v>76</v>
      </c>
      <c r="AY112" s="206" t="s">
        <v>124</v>
      </c>
    </row>
    <row r="113" s="1" customFormat="1" ht="16.5" customHeight="1">
      <c r="B113" s="173"/>
      <c r="C113" s="174" t="s">
        <v>131</v>
      </c>
      <c r="D113" s="174" t="s">
        <v>126</v>
      </c>
      <c r="E113" s="175" t="s">
        <v>156</v>
      </c>
      <c r="F113" s="176" t="s">
        <v>157</v>
      </c>
      <c r="G113" s="177" t="s">
        <v>158</v>
      </c>
      <c r="H113" s="178">
        <v>10</v>
      </c>
      <c r="I113" s="179"/>
      <c r="J113" s="180">
        <f>ROUND(I113*H113,2)</f>
        <v>0</v>
      </c>
      <c r="K113" s="176" t="s">
        <v>130</v>
      </c>
      <c r="L113" s="35"/>
      <c r="M113" s="181" t="s">
        <v>1</v>
      </c>
      <c r="N113" s="182" t="s">
        <v>43</v>
      </c>
      <c r="O113" s="65"/>
      <c r="P113" s="183">
        <f>O113*H113</f>
        <v>0</v>
      </c>
      <c r="Q113" s="183">
        <v>0</v>
      </c>
      <c r="R113" s="183">
        <f>Q113*H113</f>
        <v>0</v>
      </c>
      <c r="S113" s="183">
        <v>0</v>
      </c>
      <c r="T113" s="184">
        <f>S113*H113</f>
        <v>0</v>
      </c>
      <c r="AR113" s="17" t="s">
        <v>131</v>
      </c>
      <c r="AT113" s="17" t="s">
        <v>126</v>
      </c>
      <c r="AU113" s="17" t="s">
        <v>80</v>
      </c>
      <c r="AY113" s="17" t="s">
        <v>124</v>
      </c>
      <c r="BE113" s="185">
        <f>IF(N113="základní",J113,0)</f>
        <v>0</v>
      </c>
      <c r="BF113" s="185">
        <f>IF(N113="snížená",J113,0)</f>
        <v>0</v>
      </c>
      <c r="BG113" s="185">
        <f>IF(N113="zákl. přenesená",J113,0)</f>
        <v>0</v>
      </c>
      <c r="BH113" s="185">
        <f>IF(N113="sníž. přenesená",J113,0)</f>
        <v>0</v>
      </c>
      <c r="BI113" s="185">
        <f>IF(N113="nulová",J113,0)</f>
        <v>0</v>
      </c>
      <c r="BJ113" s="17" t="s">
        <v>76</v>
      </c>
      <c r="BK113" s="185">
        <f>ROUND(I113*H113,2)</f>
        <v>0</v>
      </c>
      <c r="BL113" s="17" t="s">
        <v>131</v>
      </c>
      <c r="BM113" s="17" t="s">
        <v>159</v>
      </c>
    </row>
    <row r="114" s="1" customFormat="1">
      <c r="B114" s="35"/>
      <c r="D114" s="186" t="s">
        <v>133</v>
      </c>
      <c r="F114" s="187" t="s">
        <v>160</v>
      </c>
      <c r="I114" s="119"/>
      <c r="L114" s="35"/>
      <c r="M114" s="188"/>
      <c r="N114" s="65"/>
      <c r="O114" s="65"/>
      <c r="P114" s="65"/>
      <c r="Q114" s="65"/>
      <c r="R114" s="65"/>
      <c r="S114" s="65"/>
      <c r="T114" s="66"/>
      <c r="AT114" s="17" t="s">
        <v>133</v>
      </c>
      <c r="AU114" s="17" t="s">
        <v>80</v>
      </c>
    </row>
    <row r="115" s="1" customFormat="1">
      <c r="B115" s="35"/>
      <c r="D115" s="186" t="s">
        <v>135</v>
      </c>
      <c r="F115" s="189" t="s">
        <v>161</v>
      </c>
      <c r="I115" s="119"/>
      <c r="L115" s="35"/>
      <c r="M115" s="188"/>
      <c r="N115" s="65"/>
      <c r="O115" s="65"/>
      <c r="P115" s="65"/>
      <c r="Q115" s="65"/>
      <c r="R115" s="65"/>
      <c r="S115" s="65"/>
      <c r="T115" s="66"/>
      <c r="AT115" s="17" t="s">
        <v>135</v>
      </c>
      <c r="AU115" s="17" t="s">
        <v>80</v>
      </c>
    </row>
    <row r="116" s="12" customFormat="1">
      <c r="B116" s="190"/>
      <c r="D116" s="186" t="s">
        <v>137</v>
      </c>
      <c r="E116" s="191" t="s">
        <v>1</v>
      </c>
      <c r="F116" s="192" t="s">
        <v>138</v>
      </c>
      <c r="H116" s="191" t="s">
        <v>1</v>
      </c>
      <c r="I116" s="193"/>
      <c r="L116" s="190"/>
      <c r="M116" s="194"/>
      <c r="N116" s="195"/>
      <c r="O116" s="195"/>
      <c r="P116" s="195"/>
      <c r="Q116" s="195"/>
      <c r="R116" s="195"/>
      <c r="S116" s="195"/>
      <c r="T116" s="196"/>
      <c r="AT116" s="191" t="s">
        <v>137</v>
      </c>
      <c r="AU116" s="191" t="s">
        <v>80</v>
      </c>
      <c r="AV116" s="12" t="s">
        <v>76</v>
      </c>
      <c r="AW116" s="12" t="s">
        <v>34</v>
      </c>
      <c r="AX116" s="12" t="s">
        <v>72</v>
      </c>
      <c r="AY116" s="191" t="s">
        <v>124</v>
      </c>
    </row>
    <row r="117" s="13" customFormat="1">
      <c r="B117" s="197"/>
      <c r="D117" s="186" t="s">
        <v>137</v>
      </c>
      <c r="E117" s="198" t="s">
        <v>1</v>
      </c>
      <c r="F117" s="199" t="s">
        <v>162</v>
      </c>
      <c r="H117" s="200">
        <v>10</v>
      </c>
      <c r="I117" s="201"/>
      <c r="L117" s="197"/>
      <c r="M117" s="202"/>
      <c r="N117" s="203"/>
      <c r="O117" s="203"/>
      <c r="P117" s="203"/>
      <c r="Q117" s="203"/>
      <c r="R117" s="203"/>
      <c r="S117" s="203"/>
      <c r="T117" s="204"/>
      <c r="AT117" s="198" t="s">
        <v>137</v>
      </c>
      <c r="AU117" s="198" t="s">
        <v>80</v>
      </c>
      <c r="AV117" s="13" t="s">
        <v>80</v>
      </c>
      <c r="AW117" s="13" t="s">
        <v>34</v>
      </c>
      <c r="AX117" s="13" t="s">
        <v>76</v>
      </c>
      <c r="AY117" s="198" t="s">
        <v>124</v>
      </c>
    </row>
    <row r="118" s="1" customFormat="1" ht="16.5" customHeight="1">
      <c r="B118" s="173"/>
      <c r="C118" s="174" t="s">
        <v>163</v>
      </c>
      <c r="D118" s="174" t="s">
        <v>126</v>
      </c>
      <c r="E118" s="175" t="s">
        <v>164</v>
      </c>
      <c r="F118" s="176" t="s">
        <v>165</v>
      </c>
      <c r="G118" s="177" t="s">
        <v>158</v>
      </c>
      <c r="H118" s="178">
        <v>59.280000000000001</v>
      </c>
      <c r="I118" s="179"/>
      <c r="J118" s="180">
        <f>ROUND(I118*H118,2)</f>
        <v>0</v>
      </c>
      <c r="K118" s="176" t="s">
        <v>130</v>
      </c>
      <c r="L118" s="35"/>
      <c r="M118" s="181" t="s">
        <v>1</v>
      </c>
      <c r="N118" s="182" t="s">
        <v>43</v>
      </c>
      <c r="O118" s="65"/>
      <c r="P118" s="183">
        <f>O118*H118</f>
        <v>0</v>
      </c>
      <c r="Q118" s="183">
        <v>0</v>
      </c>
      <c r="R118" s="183">
        <f>Q118*H118</f>
        <v>0</v>
      </c>
      <c r="S118" s="183">
        <v>0</v>
      </c>
      <c r="T118" s="184">
        <f>S118*H118</f>
        <v>0</v>
      </c>
      <c r="AR118" s="17" t="s">
        <v>131</v>
      </c>
      <c r="AT118" s="17" t="s">
        <v>126</v>
      </c>
      <c r="AU118" s="17" t="s">
        <v>80</v>
      </c>
      <c r="AY118" s="17" t="s">
        <v>124</v>
      </c>
      <c r="BE118" s="185">
        <f>IF(N118="základní",J118,0)</f>
        <v>0</v>
      </c>
      <c r="BF118" s="185">
        <f>IF(N118="snížená",J118,0)</f>
        <v>0</v>
      </c>
      <c r="BG118" s="185">
        <f>IF(N118="zákl. přenesená",J118,0)</f>
        <v>0</v>
      </c>
      <c r="BH118" s="185">
        <f>IF(N118="sníž. přenesená",J118,0)</f>
        <v>0</v>
      </c>
      <c r="BI118" s="185">
        <f>IF(N118="nulová",J118,0)</f>
        <v>0</v>
      </c>
      <c r="BJ118" s="17" t="s">
        <v>76</v>
      </c>
      <c r="BK118" s="185">
        <f>ROUND(I118*H118,2)</f>
        <v>0</v>
      </c>
      <c r="BL118" s="17" t="s">
        <v>131</v>
      </c>
      <c r="BM118" s="17" t="s">
        <v>166</v>
      </c>
    </row>
    <row r="119" s="1" customFormat="1">
      <c r="B119" s="35"/>
      <c r="D119" s="186" t="s">
        <v>133</v>
      </c>
      <c r="F119" s="187" t="s">
        <v>167</v>
      </c>
      <c r="I119" s="119"/>
      <c r="L119" s="35"/>
      <c r="M119" s="188"/>
      <c r="N119" s="65"/>
      <c r="O119" s="65"/>
      <c r="P119" s="65"/>
      <c r="Q119" s="65"/>
      <c r="R119" s="65"/>
      <c r="S119" s="65"/>
      <c r="T119" s="66"/>
      <c r="AT119" s="17" t="s">
        <v>133</v>
      </c>
      <c r="AU119" s="17" t="s">
        <v>80</v>
      </c>
    </row>
    <row r="120" s="1" customFormat="1">
      <c r="B120" s="35"/>
      <c r="D120" s="186" t="s">
        <v>135</v>
      </c>
      <c r="F120" s="189" t="s">
        <v>168</v>
      </c>
      <c r="I120" s="119"/>
      <c r="L120" s="35"/>
      <c r="M120" s="188"/>
      <c r="N120" s="65"/>
      <c r="O120" s="65"/>
      <c r="P120" s="65"/>
      <c r="Q120" s="65"/>
      <c r="R120" s="65"/>
      <c r="S120" s="65"/>
      <c r="T120" s="66"/>
      <c r="AT120" s="17" t="s">
        <v>135</v>
      </c>
      <c r="AU120" s="17" t="s">
        <v>80</v>
      </c>
    </row>
    <row r="121" s="12" customFormat="1">
      <c r="B121" s="190"/>
      <c r="D121" s="186" t="s">
        <v>137</v>
      </c>
      <c r="E121" s="191" t="s">
        <v>1</v>
      </c>
      <c r="F121" s="192" t="s">
        <v>138</v>
      </c>
      <c r="H121" s="191" t="s">
        <v>1</v>
      </c>
      <c r="I121" s="193"/>
      <c r="L121" s="190"/>
      <c r="M121" s="194"/>
      <c r="N121" s="195"/>
      <c r="O121" s="195"/>
      <c r="P121" s="195"/>
      <c r="Q121" s="195"/>
      <c r="R121" s="195"/>
      <c r="S121" s="195"/>
      <c r="T121" s="196"/>
      <c r="AT121" s="191" t="s">
        <v>137</v>
      </c>
      <c r="AU121" s="191" t="s">
        <v>80</v>
      </c>
      <c r="AV121" s="12" t="s">
        <v>76</v>
      </c>
      <c r="AW121" s="12" t="s">
        <v>34</v>
      </c>
      <c r="AX121" s="12" t="s">
        <v>72</v>
      </c>
      <c r="AY121" s="191" t="s">
        <v>124</v>
      </c>
    </row>
    <row r="122" s="12" customFormat="1">
      <c r="B122" s="190"/>
      <c r="D122" s="186" t="s">
        <v>137</v>
      </c>
      <c r="E122" s="191" t="s">
        <v>1</v>
      </c>
      <c r="F122" s="192" t="s">
        <v>169</v>
      </c>
      <c r="H122" s="191" t="s">
        <v>1</v>
      </c>
      <c r="I122" s="193"/>
      <c r="L122" s="190"/>
      <c r="M122" s="194"/>
      <c r="N122" s="195"/>
      <c r="O122" s="195"/>
      <c r="P122" s="195"/>
      <c r="Q122" s="195"/>
      <c r="R122" s="195"/>
      <c r="S122" s="195"/>
      <c r="T122" s="196"/>
      <c r="AT122" s="191" t="s">
        <v>137</v>
      </c>
      <c r="AU122" s="191" t="s">
        <v>80</v>
      </c>
      <c r="AV122" s="12" t="s">
        <v>76</v>
      </c>
      <c r="AW122" s="12" t="s">
        <v>34</v>
      </c>
      <c r="AX122" s="12" t="s">
        <v>72</v>
      </c>
      <c r="AY122" s="191" t="s">
        <v>124</v>
      </c>
    </row>
    <row r="123" s="13" customFormat="1">
      <c r="B123" s="197"/>
      <c r="D123" s="186" t="s">
        <v>137</v>
      </c>
      <c r="E123" s="198" t="s">
        <v>1</v>
      </c>
      <c r="F123" s="199" t="s">
        <v>170</v>
      </c>
      <c r="H123" s="200">
        <v>64.079999999999998</v>
      </c>
      <c r="I123" s="201"/>
      <c r="L123" s="197"/>
      <c r="M123" s="202"/>
      <c r="N123" s="203"/>
      <c r="O123" s="203"/>
      <c r="P123" s="203"/>
      <c r="Q123" s="203"/>
      <c r="R123" s="203"/>
      <c r="S123" s="203"/>
      <c r="T123" s="204"/>
      <c r="AT123" s="198" t="s">
        <v>137</v>
      </c>
      <c r="AU123" s="198" t="s">
        <v>80</v>
      </c>
      <c r="AV123" s="13" t="s">
        <v>80</v>
      </c>
      <c r="AW123" s="13" t="s">
        <v>34</v>
      </c>
      <c r="AX123" s="13" t="s">
        <v>72</v>
      </c>
      <c r="AY123" s="198" t="s">
        <v>124</v>
      </c>
    </row>
    <row r="124" s="13" customFormat="1">
      <c r="B124" s="197"/>
      <c r="D124" s="186" t="s">
        <v>137</v>
      </c>
      <c r="E124" s="198" t="s">
        <v>1</v>
      </c>
      <c r="F124" s="199" t="s">
        <v>171</v>
      </c>
      <c r="H124" s="200">
        <v>-4.7999999999999998</v>
      </c>
      <c r="I124" s="201"/>
      <c r="L124" s="197"/>
      <c r="M124" s="202"/>
      <c r="N124" s="203"/>
      <c r="O124" s="203"/>
      <c r="P124" s="203"/>
      <c r="Q124" s="203"/>
      <c r="R124" s="203"/>
      <c r="S124" s="203"/>
      <c r="T124" s="204"/>
      <c r="AT124" s="198" t="s">
        <v>137</v>
      </c>
      <c r="AU124" s="198" t="s">
        <v>80</v>
      </c>
      <c r="AV124" s="13" t="s">
        <v>80</v>
      </c>
      <c r="AW124" s="13" t="s">
        <v>34</v>
      </c>
      <c r="AX124" s="13" t="s">
        <v>72</v>
      </c>
      <c r="AY124" s="198" t="s">
        <v>124</v>
      </c>
    </row>
    <row r="125" s="14" customFormat="1">
      <c r="B125" s="205"/>
      <c r="D125" s="186" t="s">
        <v>137</v>
      </c>
      <c r="E125" s="206" t="s">
        <v>1</v>
      </c>
      <c r="F125" s="207" t="s">
        <v>148</v>
      </c>
      <c r="H125" s="208">
        <v>59.280000000000001</v>
      </c>
      <c r="I125" s="209"/>
      <c r="L125" s="205"/>
      <c r="M125" s="210"/>
      <c r="N125" s="211"/>
      <c r="O125" s="211"/>
      <c r="P125" s="211"/>
      <c r="Q125" s="211"/>
      <c r="R125" s="211"/>
      <c r="S125" s="211"/>
      <c r="T125" s="212"/>
      <c r="AT125" s="206" t="s">
        <v>137</v>
      </c>
      <c r="AU125" s="206" t="s">
        <v>80</v>
      </c>
      <c r="AV125" s="14" t="s">
        <v>131</v>
      </c>
      <c r="AW125" s="14" t="s">
        <v>34</v>
      </c>
      <c r="AX125" s="14" t="s">
        <v>76</v>
      </c>
      <c r="AY125" s="206" t="s">
        <v>124</v>
      </c>
    </row>
    <row r="126" s="1" customFormat="1" ht="16.5" customHeight="1">
      <c r="B126" s="173"/>
      <c r="C126" s="174" t="s">
        <v>172</v>
      </c>
      <c r="D126" s="174" t="s">
        <v>126</v>
      </c>
      <c r="E126" s="175" t="s">
        <v>173</v>
      </c>
      <c r="F126" s="176" t="s">
        <v>174</v>
      </c>
      <c r="G126" s="177" t="s">
        <v>158</v>
      </c>
      <c r="H126" s="178">
        <v>4.7999999999999998</v>
      </c>
      <c r="I126" s="179"/>
      <c r="J126" s="180">
        <f>ROUND(I126*H126,2)</f>
        <v>0</v>
      </c>
      <c r="K126" s="176" t="s">
        <v>130</v>
      </c>
      <c r="L126" s="35"/>
      <c r="M126" s="181" t="s">
        <v>1</v>
      </c>
      <c r="N126" s="182" t="s">
        <v>43</v>
      </c>
      <c r="O126" s="65"/>
      <c r="P126" s="183">
        <f>O126*H126</f>
        <v>0</v>
      </c>
      <c r="Q126" s="183">
        <v>0</v>
      </c>
      <c r="R126" s="183">
        <f>Q126*H126</f>
        <v>0</v>
      </c>
      <c r="S126" s="183">
        <v>0</v>
      </c>
      <c r="T126" s="184">
        <f>S126*H126</f>
        <v>0</v>
      </c>
      <c r="AR126" s="17" t="s">
        <v>131</v>
      </c>
      <c r="AT126" s="17" t="s">
        <v>126</v>
      </c>
      <c r="AU126" s="17" t="s">
        <v>80</v>
      </c>
      <c r="AY126" s="17" t="s">
        <v>124</v>
      </c>
      <c r="BE126" s="185">
        <f>IF(N126="základní",J126,0)</f>
        <v>0</v>
      </c>
      <c r="BF126" s="185">
        <f>IF(N126="snížená",J126,0)</f>
        <v>0</v>
      </c>
      <c r="BG126" s="185">
        <f>IF(N126="zákl. přenesená",J126,0)</f>
        <v>0</v>
      </c>
      <c r="BH126" s="185">
        <f>IF(N126="sníž. přenesená",J126,0)</f>
        <v>0</v>
      </c>
      <c r="BI126" s="185">
        <f>IF(N126="nulová",J126,0)</f>
        <v>0</v>
      </c>
      <c r="BJ126" s="17" t="s">
        <v>76</v>
      </c>
      <c r="BK126" s="185">
        <f>ROUND(I126*H126,2)</f>
        <v>0</v>
      </c>
      <c r="BL126" s="17" t="s">
        <v>131</v>
      </c>
      <c r="BM126" s="17" t="s">
        <v>175</v>
      </c>
    </row>
    <row r="127" s="1" customFormat="1">
      <c r="B127" s="35"/>
      <c r="D127" s="186" t="s">
        <v>133</v>
      </c>
      <c r="F127" s="187" t="s">
        <v>176</v>
      </c>
      <c r="I127" s="119"/>
      <c r="L127" s="35"/>
      <c r="M127" s="188"/>
      <c r="N127" s="65"/>
      <c r="O127" s="65"/>
      <c r="P127" s="65"/>
      <c r="Q127" s="65"/>
      <c r="R127" s="65"/>
      <c r="S127" s="65"/>
      <c r="T127" s="66"/>
      <c r="AT127" s="17" t="s">
        <v>133</v>
      </c>
      <c r="AU127" s="17" t="s">
        <v>80</v>
      </c>
    </row>
    <row r="128" s="1" customFormat="1">
      <c r="B128" s="35"/>
      <c r="D128" s="186" t="s">
        <v>135</v>
      </c>
      <c r="F128" s="189" t="s">
        <v>177</v>
      </c>
      <c r="I128" s="119"/>
      <c r="L128" s="35"/>
      <c r="M128" s="188"/>
      <c r="N128" s="65"/>
      <c r="O128" s="65"/>
      <c r="P128" s="65"/>
      <c r="Q128" s="65"/>
      <c r="R128" s="65"/>
      <c r="S128" s="65"/>
      <c r="T128" s="66"/>
      <c r="AT128" s="17" t="s">
        <v>135</v>
      </c>
      <c r="AU128" s="17" t="s">
        <v>80</v>
      </c>
    </row>
    <row r="129" s="12" customFormat="1">
      <c r="B129" s="190"/>
      <c r="D129" s="186" t="s">
        <v>137</v>
      </c>
      <c r="E129" s="191" t="s">
        <v>1</v>
      </c>
      <c r="F129" s="192" t="s">
        <v>138</v>
      </c>
      <c r="H129" s="191" t="s">
        <v>1</v>
      </c>
      <c r="I129" s="193"/>
      <c r="L129" s="190"/>
      <c r="M129" s="194"/>
      <c r="N129" s="195"/>
      <c r="O129" s="195"/>
      <c r="P129" s="195"/>
      <c r="Q129" s="195"/>
      <c r="R129" s="195"/>
      <c r="S129" s="195"/>
      <c r="T129" s="196"/>
      <c r="AT129" s="191" t="s">
        <v>137</v>
      </c>
      <c r="AU129" s="191" t="s">
        <v>80</v>
      </c>
      <c r="AV129" s="12" t="s">
        <v>76</v>
      </c>
      <c r="AW129" s="12" t="s">
        <v>34</v>
      </c>
      <c r="AX129" s="12" t="s">
        <v>72</v>
      </c>
      <c r="AY129" s="191" t="s">
        <v>124</v>
      </c>
    </row>
    <row r="130" s="13" customFormat="1">
      <c r="B130" s="197"/>
      <c r="D130" s="186" t="s">
        <v>137</v>
      </c>
      <c r="E130" s="198" t="s">
        <v>1</v>
      </c>
      <c r="F130" s="199" t="s">
        <v>178</v>
      </c>
      <c r="H130" s="200">
        <v>1.5</v>
      </c>
      <c r="I130" s="201"/>
      <c r="L130" s="197"/>
      <c r="M130" s="202"/>
      <c r="N130" s="203"/>
      <c r="O130" s="203"/>
      <c r="P130" s="203"/>
      <c r="Q130" s="203"/>
      <c r="R130" s="203"/>
      <c r="S130" s="203"/>
      <c r="T130" s="204"/>
      <c r="AT130" s="198" t="s">
        <v>137</v>
      </c>
      <c r="AU130" s="198" t="s">
        <v>80</v>
      </c>
      <c r="AV130" s="13" t="s">
        <v>80</v>
      </c>
      <c r="AW130" s="13" t="s">
        <v>34</v>
      </c>
      <c r="AX130" s="13" t="s">
        <v>72</v>
      </c>
      <c r="AY130" s="198" t="s">
        <v>124</v>
      </c>
    </row>
    <row r="131" s="13" customFormat="1">
      <c r="B131" s="197"/>
      <c r="D131" s="186" t="s">
        <v>137</v>
      </c>
      <c r="E131" s="198" t="s">
        <v>1</v>
      </c>
      <c r="F131" s="199" t="s">
        <v>179</v>
      </c>
      <c r="H131" s="200">
        <v>3.2999999999999998</v>
      </c>
      <c r="I131" s="201"/>
      <c r="L131" s="197"/>
      <c r="M131" s="202"/>
      <c r="N131" s="203"/>
      <c r="O131" s="203"/>
      <c r="P131" s="203"/>
      <c r="Q131" s="203"/>
      <c r="R131" s="203"/>
      <c r="S131" s="203"/>
      <c r="T131" s="204"/>
      <c r="AT131" s="198" t="s">
        <v>137</v>
      </c>
      <c r="AU131" s="198" t="s">
        <v>80</v>
      </c>
      <c r="AV131" s="13" t="s">
        <v>80</v>
      </c>
      <c r="AW131" s="13" t="s">
        <v>34</v>
      </c>
      <c r="AX131" s="13" t="s">
        <v>72</v>
      </c>
      <c r="AY131" s="198" t="s">
        <v>124</v>
      </c>
    </row>
    <row r="132" s="14" customFormat="1">
      <c r="B132" s="205"/>
      <c r="D132" s="186" t="s">
        <v>137</v>
      </c>
      <c r="E132" s="206" t="s">
        <v>1</v>
      </c>
      <c r="F132" s="207" t="s">
        <v>148</v>
      </c>
      <c r="H132" s="208">
        <v>4.7999999999999998</v>
      </c>
      <c r="I132" s="209"/>
      <c r="L132" s="205"/>
      <c r="M132" s="210"/>
      <c r="N132" s="211"/>
      <c r="O132" s="211"/>
      <c r="P132" s="211"/>
      <c r="Q132" s="211"/>
      <c r="R132" s="211"/>
      <c r="S132" s="211"/>
      <c r="T132" s="212"/>
      <c r="AT132" s="206" t="s">
        <v>137</v>
      </c>
      <c r="AU132" s="206" t="s">
        <v>80</v>
      </c>
      <c r="AV132" s="14" t="s">
        <v>131</v>
      </c>
      <c r="AW132" s="14" t="s">
        <v>34</v>
      </c>
      <c r="AX132" s="14" t="s">
        <v>76</v>
      </c>
      <c r="AY132" s="206" t="s">
        <v>124</v>
      </c>
    </row>
    <row r="133" s="1" customFormat="1" ht="16.5" customHeight="1">
      <c r="B133" s="173"/>
      <c r="C133" s="174" t="s">
        <v>180</v>
      </c>
      <c r="D133" s="174" t="s">
        <v>126</v>
      </c>
      <c r="E133" s="175" t="s">
        <v>181</v>
      </c>
      <c r="F133" s="176" t="s">
        <v>182</v>
      </c>
      <c r="G133" s="177" t="s">
        <v>158</v>
      </c>
      <c r="H133" s="178">
        <v>10</v>
      </c>
      <c r="I133" s="179"/>
      <c r="J133" s="180">
        <f>ROUND(I133*H133,2)</f>
        <v>0</v>
      </c>
      <c r="K133" s="176" t="s">
        <v>130</v>
      </c>
      <c r="L133" s="35"/>
      <c r="M133" s="181" t="s">
        <v>1</v>
      </c>
      <c r="N133" s="182" t="s">
        <v>43</v>
      </c>
      <c r="O133" s="65"/>
      <c r="P133" s="183">
        <f>O133*H133</f>
        <v>0</v>
      </c>
      <c r="Q133" s="183">
        <v>0</v>
      </c>
      <c r="R133" s="183">
        <f>Q133*H133</f>
        <v>0</v>
      </c>
      <c r="S133" s="183">
        <v>0</v>
      </c>
      <c r="T133" s="184">
        <f>S133*H133</f>
        <v>0</v>
      </c>
      <c r="AR133" s="17" t="s">
        <v>131</v>
      </c>
      <c r="AT133" s="17" t="s">
        <v>126</v>
      </c>
      <c r="AU133" s="17" t="s">
        <v>80</v>
      </c>
      <c r="AY133" s="17" t="s">
        <v>124</v>
      </c>
      <c r="BE133" s="185">
        <f>IF(N133="základní",J133,0)</f>
        <v>0</v>
      </c>
      <c r="BF133" s="185">
        <f>IF(N133="snížená",J133,0)</f>
        <v>0</v>
      </c>
      <c r="BG133" s="185">
        <f>IF(N133="zákl. přenesená",J133,0)</f>
        <v>0</v>
      </c>
      <c r="BH133" s="185">
        <f>IF(N133="sníž. přenesená",J133,0)</f>
        <v>0</v>
      </c>
      <c r="BI133" s="185">
        <f>IF(N133="nulová",J133,0)</f>
        <v>0</v>
      </c>
      <c r="BJ133" s="17" t="s">
        <v>76</v>
      </c>
      <c r="BK133" s="185">
        <f>ROUND(I133*H133,2)</f>
        <v>0</v>
      </c>
      <c r="BL133" s="17" t="s">
        <v>131</v>
      </c>
      <c r="BM133" s="17" t="s">
        <v>183</v>
      </c>
    </row>
    <row r="134" s="1" customFormat="1">
      <c r="B134" s="35"/>
      <c r="D134" s="186" t="s">
        <v>133</v>
      </c>
      <c r="F134" s="187" t="s">
        <v>184</v>
      </c>
      <c r="I134" s="119"/>
      <c r="L134" s="35"/>
      <c r="M134" s="188"/>
      <c r="N134" s="65"/>
      <c r="O134" s="65"/>
      <c r="P134" s="65"/>
      <c r="Q134" s="65"/>
      <c r="R134" s="65"/>
      <c r="S134" s="65"/>
      <c r="T134" s="66"/>
      <c r="AT134" s="17" t="s">
        <v>133</v>
      </c>
      <c r="AU134" s="17" t="s">
        <v>80</v>
      </c>
    </row>
    <row r="135" s="1" customFormat="1">
      <c r="B135" s="35"/>
      <c r="D135" s="186" t="s">
        <v>135</v>
      </c>
      <c r="F135" s="189" t="s">
        <v>185</v>
      </c>
      <c r="I135" s="119"/>
      <c r="L135" s="35"/>
      <c r="M135" s="188"/>
      <c r="N135" s="65"/>
      <c r="O135" s="65"/>
      <c r="P135" s="65"/>
      <c r="Q135" s="65"/>
      <c r="R135" s="65"/>
      <c r="S135" s="65"/>
      <c r="T135" s="66"/>
      <c r="AT135" s="17" t="s">
        <v>135</v>
      </c>
      <c r="AU135" s="17" t="s">
        <v>80</v>
      </c>
    </row>
    <row r="136" s="13" customFormat="1">
      <c r="B136" s="197"/>
      <c r="D136" s="186" t="s">
        <v>137</v>
      </c>
      <c r="E136" s="198" t="s">
        <v>1</v>
      </c>
      <c r="F136" s="199" t="s">
        <v>186</v>
      </c>
      <c r="H136" s="200">
        <v>10</v>
      </c>
      <c r="I136" s="201"/>
      <c r="L136" s="197"/>
      <c r="M136" s="202"/>
      <c r="N136" s="203"/>
      <c r="O136" s="203"/>
      <c r="P136" s="203"/>
      <c r="Q136" s="203"/>
      <c r="R136" s="203"/>
      <c r="S136" s="203"/>
      <c r="T136" s="204"/>
      <c r="AT136" s="198" t="s">
        <v>137</v>
      </c>
      <c r="AU136" s="198" t="s">
        <v>80</v>
      </c>
      <c r="AV136" s="13" t="s">
        <v>80</v>
      </c>
      <c r="AW136" s="13" t="s">
        <v>34</v>
      </c>
      <c r="AX136" s="13" t="s">
        <v>76</v>
      </c>
      <c r="AY136" s="198" t="s">
        <v>124</v>
      </c>
    </row>
    <row r="137" s="1" customFormat="1" ht="16.5" customHeight="1">
      <c r="B137" s="173"/>
      <c r="C137" s="174" t="s">
        <v>187</v>
      </c>
      <c r="D137" s="174" t="s">
        <v>126</v>
      </c>
      <c r="E137" s="175" t="s">
        <v>188</v>
      </c>
      <c r="F137" s="176" t="s">
        <v>189</v>
      </c>
      <c r="G137" s="177" t="s">
        <v>158</v>
      </c>
      <c r="H137" s="178">
        <v>58.579999999999998</v>
      </c>
      <c r="I137" s="179"/>
      <c r="J137" s="180">
        <f>ROUND(I137*H137,2)</f>
        <v>0</v>
      </c>
      <c r="K137" s="176" t="s">
        <v>130</v>
      </c>
      <c r="L137" s="35"/>
      <c r="M137" s="181" t="s">
        <v>1</v>
      </c>
      <c r="N137" s="182" t="s">
        <v>43</v>
      </c>
      <c r="O137" s="65"/>
      <c r="P137" s="183">
        <f>O137*H137</f>
        <v>0</v>
      </c>
      <c r="Q137" s="183">
        <v>0</v>
      </c>
      <c r="R137" s="183">
        <f>Q137*H137</f>
        <v>0</v>
      </c>
      <c r="S137" s="183">
        <v>0</v>
      </c>
      <c r="T137" s="184">
        <f>S137*H137</f>
        <v>0</v>
      </c>
      <c r="AR137" s="17" t="s">
        <v>131</v>
      </c>
      <c r="AT137" s="17" t="s">
        <v>126</v>
      </c>
      <c r="AU137" s="17" t="s">
        <v>80</v>
      </c>
      <c r="AY137" s="17" t="s">
        <v>124</v>
      </c>
      <c r="BE137" s="185">
        <f>IF(N137="základní",J137,0)</f>
        <v>0</v>
      </c>
      <c r="BF137" s="185">
        <f>IF(N137="snížená",J137,0)</f>
        <v>0</v>
      </c>
      <c r="BG137" s="185">
        <f>IF(N137="zákl. přenesená",J137,0)</f>
        <v>0</v>
      </c>
      <c r="BH137" s="185">
        <f>IF(N137="sníž. přenesená",J137,0)</f>
        <v>0</v>
      </c>
      <c r="BI137" s="185">
        <f>IF(N137="nulová",J137,0)</f>
        <v>0</v>
      </c>
      <c r="BJ137" s="17" t="s">
        <v>76</v>
      </c>
      <c r="BK137" s="185">
        <f>ROUND(I137*H137,2)</f>
        <v>0</v>
      </c>
      <c r="BL137" s="17" t="s">
        <v>131</v>
      </c>
      <c r="BM137" s="17" t="s">
        <v>190</v>
      </c>
    </row>
    <row r="138" s="1" customFormat="1">
      <c r="B138" s="35"/>
      <c r="D138" s="186" t="s">
        <v>133</v>
      </c>
      <c r="F138" s="187" t="s">
        <v>191</v>
      </c>
      <c r="I138" s="119"/>
      <c r="L138" s="35"/>
      <c r="M138" s="188"/>
      <c r="N138" s="65"/>
      <c r="O138" s="65"/>
      <c r="P138" s="65"/>
      <c r="Q138" s="65"/>
      <c r="R138" s="65"/>
      <c r="S138" s="65"/>
      <c r="T138" s="66"/>
      <c r="AT138" s="17" t="s">
        <v>133</v>
      </c>
      <c r="AU138" s="17" t="s">
        <v>80</v>
      </c>
    </row>
    <row r="139" s="1" customFormat="1">
      <c r="B139" s="35"/>
      <c r="D139" s="186" t="s">
        <v>135</v>
      </c>
      <c r="F139" s="189" t="s">
        <v>185</v>
      </c>
      <c r="I139" s="119"/>
      <c r="L139" s="35"/>
      <c r="M139" s="188"/>
      <c r="N139" s="65"/>
      <c r="O139" s="65"/>
      <c r="P139" s="65"/>
      <c r="Q139" s="65"/>
      <c r="R139" s="65"/>
      <c r="S139" s="65"/>
      <c r="T139" s="66"/>
      <c r="AT139" s="17" t="s">
        <v>135</v>
      </c>
      <c r="AU139" s="17" t="s">
        <v>80</v>
      </c>
    </row>
    <row r="140" s="13" customFormat="1">
      <c r="B140" s="197"/>
      <c r="D140" s="186" t="s">
        <v>137</v>
      </c>
      <c r="E140" s="198" t="s">
        <v>1</v>
      </c>
      <c r="F140" s="199" t="s">
        <v>192</v>
      </c>
      <c r="H140" s="200">
        <v>59.280000000000001</v>
      </c>
      <c r="I140" s="201"/>
      <c r="L140" s="197"/>
      <c r="M140" s="202"/>
      <c r="N140" s="203"/>
      <c r="O140" s="203"/>
      <c r="P140" s="203"/>
      <c r="Q140" s="203"/>
      <c r="R140" s="203"/>
      <c r="S140" s="203"/>
      <c r="T140" s="204"/>
      <c r="AT140" s="198" t="s">
        <v>137</v>
      </c>
      <c r="AU140" s="198" t="s">
        <v>80</v>
      </c>
      <c r="AV140" s="13" t="s">
        <v>80</v>
      </c>
      <c r="AW140" s="13" t="s">
        <v>34</v>
      </c>
      <c r="AX140" s="13" t="s">
        <v>72</v>
      </c>
      <c r="AY140" s="198" t="s">
        <v>124</v>
      </c>
    </row>
    <row r="141" s="13" customFormat="1">
      <c r="B141" s="197"/>
      <c r="D141" s="186" t="s">
        <v>137</v>
      </c>
      <c r="E141" s="198" t="s">
        <v>1</v>
      </c>
      <c r="F141" s="199" t="s">
        <v>193</v>
      </c>
      <c r="H141" s="200">
        <v>4.7999999999999998</v>
      </c>
      <c r="I141" s="201"/>
      <c r="L141" s="197"/>
      <c r="M141" s="202"/>
      <c r="N141" s="203"/>
      <c r="O141" s="203"/>
      <c r="P141" s="203"/>
      <c r="Q141" s="203"/>
      <c r="R141" s="203"/>
      <c r="S141" s="203"/>
      <c r="T141" s="204"/>
      <c r="AT141" s="198" t="s">
        <v>137</v>
      </c>
      <c r="AU141" s="198" t="s">
        <v>80</v>
      </c>
      <c r="AV141" s="13" t="s">
        <v>80</v>
      </c>
      <c r="AW141" s="13" t="s">
        <v>34</v>
      </c>
      <c r="AX141" s="13" t="s">
        <v>72</v>
      </c>
      <c r="AY141" s="198" t="s">
        <v>124</v>
      </c>
    </row>
    <row r="142" s="13" customFormat="1">
      <c r="B142" s="197"/>
      <c r="D142" s="186" t="s">
        <v>137</v>
      </c>
      <c r="E142" s="198" t="s">
        <v>1</v>
      </c>
      <c r="F142" s="199" t="s">
        <v>194</v>
      </c>
      <c r="H142" s="200">
        <v>-5.5</v>
      </c>
      <c r="I142" s="201"/>
      <c r="L142" s="197"/>
      <c r="M142" s="202"/>
      <c r="N142" s="203"/>
      <c r="O142" s="203"/>
      <c r="P142" s="203"/>
      <c r="Q142" s="203"/>
      <c r="R142" s="203"/>
      <c r="S142" s="203"/>
      <c r="T142" s="204"/>
      <c r="AT142" s="198" t="s">
        <v>137</v>
      </c>
      <c r="AU142" s="198" t="s">
        <v>80</v>
      </c>
      <c r="AV142" s="13" t="s">
        <v>80</v>
      </c>
      <c r="AW142" s="13" t="s">
        <v>34</v>
      </c>
      <c r="AX142" s="13" t="s">
        <v>72</v>
      </c>
      <c r="AY142" s="198" t="s">
        <v>124</v>
      </c>
    </row>
    <row r="143" s="14" customFormat="1">
      <c r="B143" s="205"/>
      <c r="D143" s="186" t="s">
        <v>137</v>
      </c>
      <c r="E143" s="206" t="s">
        <v>1</v>
      </c>
      <c r="F143" s="207" t="s">
        <v>148</v>
      </c>
      <c r="H143" s="208">
        <v>58.579999999999998</v>
      </c>
      <c r="I143" s="209"/>
      <c r="L143" s="205"/>
      <c r="M143" s="210"/>
      <c r="N143" s="211"/>
      <c r="O143" s="211"/>
      <c r="P143" s="211"/>
      <c r="Q143" s="211"/>
      <c r="R143" s="211"/>
      <c r="S143" s="211"/>
      <c r="T143" s="212"/>
      <c r="AT143" s="206" t="s">
        <v>137</v>
      </c>
      <c r="AU143" s="206" t="s">
        <v>80</v>
      </c>
      <c r="AV143" s="14" t="s">
        <v>131</v>
      </c>
      <c r="AW143" s="14" t="s">
        <v>34</v>
      </c>
      <c r="AX143" s="14" t="s">
        <v>76</v>
      </c>
      <c r="AY143" s="206" t="s">
        <v>124</v>
      </c>
    </row>
    <row r="144" s="1" customFormat="1" ht="16.5" customHeight="1">
      <c r="B144" s="173"/>
      <c r="C144" s="174" t="s">
        <v>195</v>
      </c>
      <c r="D144" s="174" t="s">
        <v>126</v>
      </c>
      <c r="E144" s="175" t="s">
        <v>196</v>
      </c>
      <c r="F144" s="176" t="s">
        <v>197</v>
      </c>
      <c r="G144" s="177" t="s">
        <v>198</v>
      </c>
      <c r="H144" s="178">
        <v>111.30200000000001</v>
      </c>
      <c r="I144" s="179"/>
      <c r="J144" s="180">
        <f>ROUND(I144*H144,2)</f>
        <v>0</v>
      </c>
      <c r="K144" s="176" t="s">
        <v>130</v>
      </c>
      <c r="L144" s="35"/>
      <c r="M144" s="181" t="s">
        <v>1</v>
      </c>
      <c r="N144" s="182" t="s">
        <v>43</v>
      </c>
      <c r="O144" s="65"/>
      <c r="P144" s="183">
        <f>O144*H144</f>
        <v>0</v>
      </c>
      <c r="Q144" s="183">
        <v>0</v>
      </c>
      <c r="R144" s="183">
        <f>Q144*H144</f>
        <v>0</v>
      </c>
      <c r="S144" s="183">
        <v>0</v>
      </c>
      <c r="T144" s="184">
        <f>S144*H144</f>
        <v>0</v>
      </c>
      <c r="AR144" s="17" t="s">
        <v>131</v>
      </c>
      <c r="AT144" s="17" t="s">
        <v>126</v>
      </c>
      <c r="AU144" s="17" t="s">
        <v>80</v>
      </c>
      <c r="AY144" s="17" t="s">
        <v>124</v>
      </c>
      <c r="BE144" s="185">
        <f>IF(N144="základní",J144,0)</f>
        <v>0</v>
      </c>
      <c r="BF144" s="185">
        <f>IF(N144="snížená",J144,0)</f>
        <v>0</v>
      </c>
      <c r="BG144" s="185">
        <f>IF(N144="zákl. přenesená",J144,0)</f>
        <v>0</v>
      </c>
      <c r="BH144" s="185">
        <f>IF(N144="sníž. přenesená",J144,0)</f>
        <v>0</v>
      </c>
      <c r="BI144" s="185">
        <f>IF(N144="nulová",J144,0)</f>
        <v>0</v>
      </c>
      <c r="BJ144" s="17" t="s">
        <v>76</v>
      </c>
      <c r="BK144" s="185">
        <f>ROUND(I144*H144,2)</f>
        <v>0</v>
      </c>
      <c r="BL144" s="17" t="s">
        <v>131</v>
      </c>
      <c r="BM144" s="17" t="s">
        <v>199</v>
      </c>
    </row>
    <row r="145" s="1" customFormat="1">
      <c r="B145" s="35"/>
      <c r="D145" s="186" t="s">
        <v>133</v>
      </c>
      <c r="F145" s="187" t="s">
        <v>200</v>
      </c>
      <c r="I145" s="119"/>
      <c r="L145" s="35"/>
      <c r="M145" s="188"/>
      <c r="N145" s="65"/>
      <c r="O145" s="65"/>
      <c r="P145" s="65"/>
      <c r="Q145" s="65"/>
      <c r="R145" s="65"/>
      <c r="S145" s="65"/>
      <c r="T145" s="66"/>
      <c r="AT145" s="17" t="s">
        <v>133</v>
      </c>
      <c r="AU145" s="17" t="s">
        <v>80</v>
      </c>
    </row>
    <row r="146" s="1" customFormat="1">
      <c r="B146" s="35"/>
      <c r="D146" s="186" t="s">
        <v>135</v>
      </c>
      <c r="F146" s="189" t="s">
        <v>201</v>
      </c>
      <c r="I146" s="119"/>
      <c r="L146" s="35"/>
      <c r="M146" s="188"/>
      <c r="N146" s="65"/>
      <c r="O146" s="65"/>
      <c r="P146" s="65"/>
      <c r="Q146" s="65"/>
      <c r="R146" s="65"/>
      <c r="S146" s="65"/>
      <c r="T146" s="66"/>
      <c r="AT146" s="17" t="s">
        <v>135</v>
      </c>
      <c r="AU146" s="17" t="s">
        <v>80</v>
      </c>
    </row>
    <row r="147" s="13" customFormat="1">
      <c r="B147" s="197"/>
      <c r="D147" s="186" t="s">
        <v>137</v>
      </c>
      <c r="E147" s="198" t="s">
        <v>1</v>
      </c>
      <c r="F147" s="199" t="s">
        <v>202</v>
      </c>
      <c r="H147" s="200">
        <v>111.30200000000001</v>
      </c>
      <c r="I147" s="201"/>
      <c r="L147" s="197"/>
      <c r="M147" s="202"/>
      <c r="N147" s="203"/>
      <c r="O147" s="203"/>
      <c r="P147" s="203"/>
      <c r="Q147" s="203"/>
      <c r="R147" s="203"/>
      <c r="S147" s="203"/>
      <c r="T147" s="204"/>
      <c r="AT147" s="198" t="s">
        <v>137</v>
      </c>
      <c r="AU147" s="198" t="s">
        <v>80</v>
      </c>
      <c r="AV147" s="13" t="s">
        <v>80</v>
      </c>
      <c r="AW147" s="13" t="s">
        <v>34</v>
      </c>
      <c r="AX147" s="13" t="s">
        <v>76</v>
      </c>
      <c r="AY147" s="198" t="s">
        <v>124</v>
      </c>
    </row>
    <row r="148" s="1" customFormat="1" ht="16.5" customHeight="1">
      <c r="B148" s="173"/>
      <c r="C148" s="174" t="s">
        <v>203</v>
      </c>
      <c r="D148" s="174" t="s">
        <v>126</v>
      </c>
      <c r="E148" s="175" t="s">
        <v>204</v>
      </c>
      <c r="F148" s="176" t="s">
        <v>205</v>
      </c>
      <c r="G148" s="177" t="s">
        <v>158</v>
      </c>
      <c r="H148" s="178">
        <v>5.5</v>
      </c>
      <c r="I148" s="179"/>
      <c r="J148" s="180">
        <f>ROUND(I148*H148,2)</f>
        <v>0</v>
      </c>
      <c r="K148" s="176" t="s">
        <v>130</v>
      </c>
      <c r="L148" s="35"/>
      <c r="M148" s="181" t="s">
        <v>1</v>
      </c>
      <c r="N148" s="182" t="s">
        <v>43</v>
      </c>
      <c r="O148" s="65"/>
      <c r="P148" s="183">
        <f>O148*H148</f>
        <v>0</v>
      </c>
      <c r="Q148" s="183">
        <v>0</v>
      </c>
      <c r="R148" s="183">
        <f>Q148*H148</f>
        <v>0</v>
      </c>
      <c r="S148" s="183">
        <v>0</v>
      </c>
      <c r="T148" s="184">
        <f>S148*H148</f>
        <v>0</v>
      </c>
      <c r="AR148" s="17" t="s">
        <v>131</v>
      </c>
      <c r="AT148" s="17" t="s">
        <v>126</v>
      </c>
      <c r="AU148" s="17" t="s">
        <v>80</v>
      </c>
      <c r="AY148" s="17" t="s">
        <v>124</v>
      </c>
      <c r="BE148" s="185">
        <f>IF(N148="základní",J148,0)</f>
        <v>0</v>
      </c>
      <c r="BF148" s="185">
        <f>IF(N148="snížená",J148,0)</f>
        <v>0</v>
      </c>
      <c r="BG148" s="185">
        <f>IF(N148="zákl. přenesená",J148,0)</f>
        <v>0</v>
      </c>
      <c r="BH148" s="185">
        <f>IF(N148="sníž. přenesená",J148,0)</f>
        <v>0</v>
      </c>
      <c r="BI148" s="185">
        <f>IF(N148="nulová",J148,0)</f>
        <v>0</v>
      </c>
      <c r="BJ148" s="17" t="s">
        <v>76</v>
      </c>
      <c r="BK148" s="185">
        <f>ROUND(I148*H148,2)</f>
        <v>0</v>
      </c>
      <c r="BL148" s="17" t="s">
        <v>131</v>
      </c>
      <c r="BM148" s="17" t="s">
        <v>206</v>
      </c>
    </row>
    <row r="149" s="1" customFormat="1">
      <c r="B149" s="35"/>
      <c r="D149" s="186" t="s">
        <v>133</v>
      </c>
      <c r="F149" s="187" t="s">
        <v>207</v>
      </c>
      <c r="I149" s="119"/>
      <c r="L149" s="35"/>
      <c r="M149" s="188"/>
      <c r="N149" s="65"/>
      <c r="O149" s="65"/>
      <c r="P149" s="65"/>
      <c r="Q149" s="65"/>
      <c r="R149" s="65"/>
      <c r="S149" s="65"/>
      <c r="T149" s="66"/>
      <c r="AT149" s="17" t="s">
        <v>133</v>
      </c>
      <c r="AU149" s="17" t="s">
        <v>80</v>
      </c>
    </row>
    <row r="150" s="1" customFormat="1">
      <c r="B150" s="35"/>
      <c r="D150" s="186" t="s">
        <v>135</v>
      </c>
      <c r="F150" s="189" t="s">
        <v>208</v>
      </c>
      <c r="I150" s="119"/>
      <c r="L150" s="35"/>
      <c r="M150" s="188"/>
      <c r="N150" s="65"/>
      <c r="O150" s="65"/>
      <c r="P150" s="65"/>
      <c r="Q150" s="65"/>
      <c r="R150" s="65"/>
      <c r="S150" s="65"/>
      <c r="T150" s="66"/>
      <c r="AT150" s="17" t="s">
        <v>135</v>
      </c>
      <c r="AU150" s="17" t="s">
        <v>80</v>
      </c>
    </row>
    <row r="151" s="12" customFormat="1">
      <c r="B151" s="190"/>
      <c r="D151" s="186" t="s">
        <v>137</v>
      </c>
      <c r="E151" s="191" t="s">
        <v>1</v>
      </c>
      <c r="F151" s="192" t="s">
        <v>138</v>
      </c>
      <c r="H151" s="191" t="s">
        <v>1</v>
      </c>
      <c r="I151" s="193"/>
      <c r="L151" s="190"/>
      <c r="M151" s="194"/>
      <c r="N151" s="195"/>
      <c r="O151" s="195"/>
      <c r="P151" s="195"/>
      <c r="Q151" s="195"/>
      <c r="R151" s="195"/>
      <c r="S151" s="195"/>
      <c r="T151" s="196"/>
      <c r="AT151" s="191" t="s">
        <v>137</v>
      </c>
      <c r="AU151" s="191" t="s">
        <v>80</v>
      </c>
      <c r="AV151" s="12" t="s">
        <v>76</v>
      </c>
      <c r="AW151" s="12" t="s">
        <v>34</v>
      </c>
      <c r="AX151" s="12" t="s">
        <v>72</v>
      </c>
      <c r="AY151" s="191" t="s">
        <v>124</v>
      </c>
    </row>
    <row r="152" s="13" customFormat="1">
      <c r="B152" s="197"/>
      <c r="D152" s="186" t="s">
        <v>137</v>
      </c>
      <c r="E152" s="198" t="s">
        <v>1</v>
      </c>
      <c r="F152" s="199" t="s">
        <v>209</v>
      </c>
      <c r="H152" s="200">
        <v>5.5</v>
      </c>
      <c r="I152" s="201"/>
      <c r="L152" s="197"/>
      <c r="M152" s="202"/>
      <c r="N152" s="203"/>
      <c r="O152" s="203"/>
      <c r="P152" s="203"/>
      <c r="Q152" s="203"/>
      <c r="R152" s="203"/>
      <c r="S152" s="203"/>
      <c r="T152" s="204"/>
      <c r="AT152" s="198" t="s">
        <v>137</v>
      </c>
      <c r="AU152" s="198" t="s">
        <v>80</v>
      </c>
      <c r="AV152" s="13" t="s">
        <v>80</v>
      </c>
      <c r="AW152" s="13" t="s">
        <v>34</v>
      </c>
      <c r="AX152" s="13" t="s">
        <v>76</v>
      </c>
      <c r="AY152" s="198" t="s">
        <v>124</v>
      </c>
    </row>
    <row r="153" s="1" customFormat="1" ht="16.5" customHeight="1">
      <c r="B153" s="173"/>
      <c r="C153" s="174" t="s">
        <v>82</v>
      </c>
      <c r="D153" s="174" t="s">
        <v>126</v>
      </c>
      <c r="E153" s="175" t="s">
        <v>210</v>
      </c>
      <c r="F153" s="176" t="s">
        <v>211</v>
      </c>
      <c r="G153" s="177" t="s">
        <v>129</v>
      </c>
      <c r="H153" s="178">
        <v>213.59999999999999</v>
      </c>
      <c r="I153" s="179"/>
      <c r="J153" s="180">
        <f>ROUND(I153*H153,2)</f>
        <v>0</v>
      </c>
      <c r="K153" s="176" t="s">
        <v>130</v>
      </c>
      <c r="L153" s="35"/>
      <c r="M153" s="181" t="s">
        <v>1</v>
      </c>
      <c r="N153" s="182" t="s">
        <v>43</v>
      </c>
      <c r="O153" s="65"/>
      <c r="P153" s="183">
        <f>O153*H153</f>
        <v>0</v>
      </c>
      <c r="Q153" s="183">
        <v>0</v>
      </c>
      <c r="R153" s="183">
        <f>Q153*H153</f>
        <v>0</v>
      </c>
      <c r="S153" s="183">
        <v>0</v>
      </c>
      <c r="T153" s="184">
        <f>S153*H153</f>
        <v>0</v>
      </c>
      <c r="AR153" s="17" t="s">
        <v>131</v>
      </c>
      <c r="AT153" s="17" t="s">
        <v>126</v>
      </c>
      <c r="AU153" s="17" t="s">
        <v>80</v>
      </c>
      <c r="AY153" s="17" t="s">
        <v>124</v>
      </c>
      <c r="BE153" s="185">
        <f>IF(N153="základní",J153,0)</f>
        <v>0</v>
      </c>
      <c r="BF153" s="185">
        <f>IF(N153="snížená",J153,0)</f>
        <v>0</v>
      </c>
      <c r="BG153" s="185">
        <f>IF(N153="zákl. přenesená",J153,0)</f>
        <v>0</v>
      </c>
      <c r="BH153" s="185">
        <f>IF(N153="sníž. přenesená",J153,0)</f>
        <v>0</v>
      </c>
      <c r="BI153" s="185">
        <f>IF(N153="nulová",J153,0)</f>
        <v>0</v>
      </c>
      <c r="BJ153" s="17" t="s">
        <v>76</v>
      </c>
      <c r="BK153" s="185">
        <f>ROUND(I153*H153,2)</f>
        <v>0</v>
      </c>
      <c r="BL153" s="17" t="s">
        <v>131</v>
      </c>
      <c r="BM153" s="17" t="s">
        <v>212</v>
      </c>
    </row>
    <row r="154" s="1" customFormat="1">
      <c r="B154" s="35"/>
      <c r="D154" s="186" t="s">
        <v>133</v>
      </c>
      <c r="F154" s="187" t="s">
        <v>213</v>
      </c>
      <c r="I154" s="119"/>
      <c r="L154" s="35"/>
      <c r="M154" s="188"/>
      <c r="N154" s="65"/>
      <c r="O154" s="65"/>
      <c r="P154" s="65"/>
      <c r="Q154" s="65"/>
      <c r="R154" s="65"/>
      <c r="S154" s="65"/>
      <c r="T154" s="66"/>
      <c r="AT154" s="17" t="s">
        <v>133</v>
      </c>
      <c r="AU154" s="17" t="s">
        <v>80</v>
      </c>
    </row>
    <row r="155" s="1" customFormat="1">
      <c r="B155" s="35"/>
      <c r="D155" s="186" t="s">
        <v>135</v>
      </c>
      <c r="F155" s="189" t="s">
        <v>214</v>
      </c>
      <c r="I155" s="119"/>
      <c r="L155" s="35"/>
      <c r="M155" s="188"/>
      <c r="N155" s="65"/>
      <c r="O155" s="65"/>
      <c r="P155" s="65"/>
      <c r="Q155" s="65"/>
      <c r="R155" s="65"/>
      <c r="S155" s="65"/>
      <c r="T155" s="66"/>
      <c r="AT155" s="17" t="s">
        <v>135</v>
      </c>
      <c r="AU155" s="17" t="s">
        <v>80</v>
      </c>
    </row>
    <row r="156" s="12" customFormat="1">
      <c r="B156" s="190"/>
      <c r="D156" s="186" t="s">
        <v>137</v>
      </c>
      <c r="E156" s="191" t="s">
        <v>1</v>
      </c>
      <c r="F156" s="192" t="s">
        <v>138</v>
      </c>
      <c r="H156" s="191" t="s">
        <v>1</v>
      </c>
      <c r="I156" s="193"/>
      <c r="L156" s="190"/>
      <c r="M156" s="194"/>
      <c r="N156" s="195"/>
      <c r="O156" s="195"/>
      <c r="P156" s="195"/>
      <c r="Q156" s="195"/>
      <c r="R156" s="195"/>
      <c r="S156" s="195"/>
      <c r="T156" s="196"/>
      <c r="AT156" s="191" t="s">
        <v>137</v>
      </c>
      <c r="AU156" s="191" t="s">
        <v>80</v>
      </c>
      <c r="AV156" s="12" t="s">
        <v>76</v>
      </c>
      <c r="AW156" s="12" t="s">
        <v>34</v>
      </c>
      <c r="AX156" s="12" t="s">
        <v>72</v>
      </c>
      <c r="AY156" s="191" t="s">
        <v>124</v>
      </c>
    </row>
    <row r="157" s="13" customFormat="1">
      <c r="B157" s="197"/>
      <c r="D157" s="186" t="s">
        <v>137</v>
      </c>
      <c r="E157" s="198" t="s">
        <v>1</v>
      </c>
      <c r="F157" s="199" t="s">
        <v>215</v>
      </c>
      <c r="H157" s="200">
        <v>213.59999999999999</v>
      </c>
      <c r="I157" s="201"/>
      <c r="L157" s="197"/>
      <c r="M157" s="202"/>
      <c r="N157" s="203"/>
      <c r="O157" s="203"/>
      <c r="P157" s="203"/>
      <c r="Q157" s="203"/>
      <c r="R157" s="203"/>
      <c r="S157" s="203"/>
      <c r="T157" s="204"/>
      <c r="AT157" s="198" t="s">
        <v>137</v>
      </c>
      <c r="AU157" s="198" t="s">
        <v>80</v>
      </c>
      <c r="AV157" s="13" t="s">
        <v>80</v>
      </c>
      <c r="AW157" s="13" t="s">
        <v>34</v>
      </c>
      <c r="AX157" s="13" t="s">
        <v>76</v>
      </c>
      <c r="AY157" s="198" t="s">
        <v>124</v>
      </c>
    </row>
    <row r="158" s="11" customFormat="1" ht="22.8" customHeight="1">
      <c r="B158" s="160"/>
      <c r="D158" s="161" t="s">
        <v>71</v>
      </c>
      <c r="E158" s="171" t="s">
        <v>163</v>
      </c>
      <c r="F158" s="171" t="s">
        <v>216</v>
      </c>
      <c r="I158" s="163"/>
      <c r="J158" s="172">
        <f>BK158</f>
        <v>0</v>
      </c>
      <c r="L158" s="160"/>
      <c r="M158" s="165"/>
      <c r="N158" s="166"/>
      <c r="O158" s="166"/>
      <c r="P158" s="167">
        <f>SUM(P159:P194)</f>
        <v>0</v>
      </c>
      <c r="Q158" s="166"/>
      <c r="R158" s="167">
        <f>SUM(R159:R194)</f>
        <v>38.817540000000001</v>
      </c>
      <c r="S158" s="166"/>
      <c r="T158" s="168">
        <f>SUM(T159:T194)</f>
        <v>0</v>
      </c>
      <c r="AR158" s="161" t="s">
        <v>76</v>
      </c>
      <c r="AT158" s="169" t="s">
        <v>71</v>
      </c>
      <c r="AU158" s="169" t="s">
        <v>76</v>
      </c>
      <c r="AY158" s="161" t="s">
        <v>124</v>
      </c>
      <c r="BK158" s="170">
        <f>SUM(BK159:BK194)</f>
        <v>0</v>
      </c>
    </row>
    <row r="159" s="1" customFormat="1" ht="16.5" customHeight="1">
      <c r="B159" s="173"/>
      <c r="C159" s="174" t="s">
        <v>86</v>
      </c>
      <c r="D159" s="174" t="s">
        <v>126</v>
      </c>
      <c r="E159" s="175" t="s">
        <v>217</v>
      </c>
      <c r="F159" s="176" t="s">
        <v>218</v>
      </c>
      <c r="G159" s="177" t="s">
        <v>129</v>
      </c>
      <c r="H159" s="178">
        <v>40</v>
      </c>
      <c r="I159" s="179"/>
      <c r="J159" s="180">
        <f>ROUND(I159*H159,2)</f>
        <v>0</v>
      </c>
      <c r="K159" s="176" t="s">
        <v>130</v>
      </c>
      <c r="L159" s="35"/>
      <c r="M159" s="181" t="s">
        <v>1</v>
      </c>
      <c r="N159" s="182" t="s">
        <v>43</v>
      </c>
      <c r="O159" s="65"/>
      <c r="P159" s="183">
        <f>O159*H159</f>
        <v>0</v>
      </c>
      <c r="Q159" s="183">
        <v>0</v>
      </c>
      <c r="R159" s="183">
        <f>Q159*H159</f>
        <v>0</v>
      </c>
      <c r="S159" s="183">
        <v>0</v>
      </c>
      <c r="T159" s="184">
        <f>S159*H159</f>
        <v>0</v>
      </c>
      <c r="AR159" s="17" t="s">
        <v>131</v>
      </c>
      <c r="AT159" s="17" t="s">
        <v>126</v>
      </c>
      <c r="AU159" s="17" t="s">
        <v>80</v>
      </c>
      <c r="AY159" s="17" t="s">
        <v>124</v>
      </c>
      <c r="BE159" s="185">
        <f>IF(N159="základní",J159,0)</f>
        <v>0</v>
      </c>
      <c r="BF159" s="185">
        <f>IF(N159="snížená",J159,0)</f>
        <v>0</v>
      </c>
      <c r="BG159" s="185">
        <f>IF(N159="zákl. přenesená",J159,0)</f>
        <v>0</v>
      </c>
      <c r="BH159" s="185">
        <f>IF(N159="sníž. přenesená",J159,0)</f>
        <v>0</v>
      </c>
      <c r="BI159" s="185">
        <f>IF(N159="nulová",J159,0)</f>
        <v>0</v>
      </c>
      <c r="BJ159" s="17" t="s">
        <v>76</v>
      </c>
      <c r="BK159" s="185">
        <f>ROUND(I159*H159,2)</f>
        <v>0</v>
      </c>
      <c r="BL159" s="17" t="s">
        <v>131</v>
      </c>
      <c r="BM159" s="17" t="s">
        <v>219</v>
      </c>
    </row>
    <row r="160" s="1" customFormat="1">
      <c r="B160" s="35"/>
      <c r="D160" s="186" t="s">
        <v>133</v>
      </c>
      <c r="F160" s="187" t="s">
        <v>220</v>
      </c>
      <c r="I160" s="119"/>
      <c r="L160" s="35"/>
      <c r="M160" s="188"/>
      <c r="N160" s="65"/>
      <c r="O160" s="65"/>
      <c r="P160" s="65"/>
      <c r="Q160" s="65"/>
      <c r="R160" s="65"/>
      <c r="S160" s="65"/>
      <c r="T160" s="66"/>
      <c r="AT160" s="17" t="s">
        <v>133</v>
      </c>
      <c r="AU160" s="17" t="s">
        <v>80</v>
      </c>
    </row>
    <row r="161" s="12" customFormat="1">
      <c r="B161" s="190"/>
      <c r="D161" s="186" t="s">
        <v>137</v>
      </c>
      <c r="E161" s="191" t="s">
        <v>1</v>
      </c>
      <c r="F161" s="192" t="s">
        <v>138</v>
      </c>
      <c r="H161" s="191" t="s">
        <v>1</v>
      </c>
      <c r="I161" s="193"/>
      <c r="L161" s="190"/>
      <c r="M161" s="194"/>
      <c r="N161" s="195"/>
      <c r="O161" s="195"/>
      <c r="P161" s="195"/>
      <c r="Q161" s="195"/>
      <c r="R161" s="195"/>
      <c r="S161" s="195"/>
      <c r="T161" s="196"/>
      <c r="AT161" s="191" t="s">
        <v>137</v>
      </c>
      <c r="AU161" s="191" t="s">
        <v>80</v>
      </c>
      <c r="AV161" s="12" t="s">
        <v>76</v>
      </c>
      <c r="AW161" s="12" t="s">
        <v>34</v>
      </c>
      <c r="AX161" s="12" t="s">
        <v>72</v>
      </c>
      <c r="AY161" s="191" t="s">
        <v>124</v>
      </c>
    </row>
    <row r="162" s="13" customFormat="1">
      <c r="B162" s="197"/>
      <c r="D162" s="186" t="s">
        <v>137</v>
      </c>
      <c r="E162" s="198" t="s">
        <v>1</v>
      </c>
      <c r="F162" s="199" t="s">
        <v>221</v>
      </c>
      <c r="H162" s="200">
        <v>40</v>
      </c>
      <c r="I162" s="201"/>
      <c r="L162" s="197"/>
      <c r="M162" s="202"/>
      <c r="N162" s="203"/>
      <c r="O162" s="203"/>
      <c r="P162" s="203"/>
      <c r="Q162" s="203"/>
      <c r="R162" s="203"/>
      <c r="S162" s="203"/>
      <c r="T162" s="204"/>
      <c r="AT162" s="198" t="s">
        <v>137</v>
      </c>
      <c r="AU162" s="198" t="s">
        <v>80</v>
      </c>
      <c r="AV162" s="13" t="s">
        <v>80</v>
      </c>
      <c r="AW162" s="13" t="s">
        <v>34</v>
      </c>
      <c r="AX162" s="13" t="s">
        <v>76</v>
      </c>
      <c r="AY162" s="198" t="s">
        <v>124</v>
      </c>
    </row>
    <row r="163" s="1" customFormat="1" ht="16.5" customHeight="1">
      <c r="B163" s="173"/>
      <c r="C163" s="174" t="s">
        <v>222</v>
      </c>
      <c r="D163" s="174" t="s">
        <v>126</v>
      </c>
      <c r="E163" s="175" t="s">
        <v>223</v>
      </c>
      <c r="F163" s="176" t="s">
        <v>224</v>
      </c>
      <c r="G163" s="177" t="s">
        <v>129</v>
      </c>
      <c r="H163" s="178">
        <v>178</v>
      </c>
      <c r="I163" s="179"/>
      <c r="J163" s="180">
        <f>ROUND(I163*H163,2)</f>
        <v>0</v>
      </c>
      <c r="K163" s="176" t="s">
        <v>130</v>
      </c>
      <c r="L163" s="35"/>
      <c r="M163" s="181" t="s">
        <v>1</v>
      </c>
      <c r="N163" s="182" t="s">
        <v>43</v>
      </c>
      <c r="O163" s="65"/>
      <c r="P163" s="183">
        <f>O163*H163</f>
        <v>0</v>
      </c>
      <c r="Q163" s="183">
        <v>0</v>
      </c>
      <c r="R163" s="183">
        <f>Q163*H163</f>
        <v>0</v>
      </c>
      <c r="S163" s="183">
        <v>0</v>
      </c>
      <c r="T163" s="184">
        <f>S163*H163</f>
        <v>0</v>
      </c>
      <c r="AR163" s="17" t="s">
        <v>131</v>
      </c>
      <c r="AT163" s="17" t="s">
        <v>126</v>
      </c>
      <c r="AU163" s="17" t="s">
        <v>80</v>
      </c>
      <c r="AY163" s="17" t="s">
        <v>124</v>
      </c>
      <c r="BE163" s="185">
        <f>IF(N163="základní",J163,0)</f>
        <v>0</v>
      </c>
      <c r="BF163" s="185">
        <f>IF(N163="snížená",J163,0)</f>
        <v>0</v>
      </c>
      <c r="BG163" s="185">
        <f>IF(N163="zákl. přenesená",J163,0)</f>
        <v>0</v>
      </c>
      <c r="BH163" s="185">
        <f>IF(N163="sníž. přenesená",J163,0)</f>
        <v>0</v>
      </c>
      <c r="BI163" s="185">
        <f>IF(N163="nulová",J163,0)</f>
        <v>0</v>
      </c>
      <c r="BJ163" s="17" t="s">
        <v>76</v>
      </c>
      <c r="BK163" s="185">
        <f>ROUND(I163*H163,2)</f>
        <v>0</v>
      </c>
      <c r="BL163" s="17" t="s">
        <v>131</v>
      </c>
      <c r="BM163" s="17" t="s">
        <v>225</v>
      </c>
    </row>
    <row r="164" s="1" customFormat="1">
      <c r="B164" s="35"/>
      <c r="D164" s="186" t="s">
        <v>133</v>
      </c>
      <c r="F164" s="187" t="s">
        <v>226</v>
      </c>
      <c r="I164" s="119"/>
      <c r="L164" s="35"/>
      <c r="M164" s="188"/>
      <c r="N164" s="65"/>
      <c r="O164" s="65"/>
      <c r="P164" s="65"/>
      <c r="Q164" s="65"/>
      <c r="R164" s="65"/>
      <c r="S164" s="65"/>
      <c r="T164" s="66"/>
      <c r="AT164" s="17" t="s">
        <v>133</v>
      </c>
      <c r="AU164" s="17" t="s">
        <v>80</v>
      </c>
    </row>
    <row r="165" s="12" customFormat="1">
      <c r="B165" s="190"/>
      <c r="D165" s="186" t="s">
        <v>137</v>
      </c>
      <c r="E165" s="191" t="s">
        <v>1</v>
      </c>
      <c r="F165" s="192" t="s">
        <v>138</v>
      </c>
      <c r="H165" s="191" t="s">
        <v>1</v>
      </c>
      <c r="I165" s="193"/>
      <c r="L165" s="190"/>
      <c r="M165" s="194"/>
      <c r="N165" s="195"/>
      <c r="O165" s="195"/>
      <c r="P165" s="195"/>
      <c r="Q165" s="195"/>
      <c r="R165" s="195"/>
      <c r="S165" s="195"/>
      <c r="T165" s="196"/>
      <c r="AT165" s="191" t="s">
        <v>137</v>
      </c>
      <c r="AU165" s="191" t="s">
        <v>80</v>
      </c>
      <c r="AV165" s="12" t="s">
        <v>76</v>
      </c>
      <c r="AW165" s="12" t="s">
        <v>34</v>
      </c>
      <c r="AX165" s="12" t="s">
        <v>72</v>
      </c>
      <c r="AY165" s="191" t="s">
        <v>124</v>
      </c>
    </row>
    <row r="166" s="12" customFormat="1">
      <c r="B166" s="190"/>
      <c r="D166" s="186" t="s">
        <v>137</v>
      </c>
      <c r="E166" s="191" t="s">
        <v>1</v>
      </c>
      <c r="F166" s="192" t="s">
        <v>227</v>
      </c>
      <c r="H166" s="191" t="s">
        <v>1</v>
      </c>
      <c r="I166" s="193"/>
      <c r="L166" s="190"/>
      <c r="M166" s="194"/>
      <c r="N166" s="195"/>
      <c r="O166" s="195"/>
      <c r="P166" s="195"/>
      <c r="Q166" s="195"/>
      <c r="R166" s="195"/>
      <c r="S166" s="195"/>
      <c r="T166" s="196"/>
      <c r="AT166" s="191" t="s">
        <v>137</v>
      </c>
      <c r="AU166" s="191" t="s">
        <v>80</v>
      </c>
      <c r="AV166" s="12" t="s">
        <v>76</v>
      </c>
      <c r="AW166" s="12" t="s">
        <v>34</v>
      </c>
      <c r="AX166" s="12" t="s">
        <v>72</v>
      </c>
      <c r="AY166" s="191" t="s">
        <v>124</v>
      </c>
    </row>
    <row r="167" s="13" customFormat="1">
      <c r="B167" s="197"/>
      <c r="D167" s="186" t="s">
        <v>137</v>
      </c>
      <c r="E167" s="198" t="s">
        <v>1</v>
      </c>
      <c r="F167" s="199" t="s">
        <v>228</v>
      </c>
      <c r="H167" s="200">
        <v>75</v>
      </c>
      <c r="I167" s="201"/>
      <c r="L167" s="197"/>
      <c r="M167" s="202"/>
      <c r="N167" s="203"/>
      <c r="O167" s="203"/>
      <c r="P167" s="203"/>
      <c r="Q167" s="203"/>
      <c r="R167" s="203"/>
      <c r="S167" s="203"/>
      <c r="T167" s="204"/>
      <c r="AT167" s="198" t="s">
        <v>137</v>
      </c>
      <c r="AU167" s="198" t="s">
        <v>80</v>
      </c>
      <c r="AV167" s="13" t="s">
        <v>80</v>
      </c>
      <c r="AW167" s="13" t="s">
        <v>34</v>
      </c>
      <c r="AX167" s="13" t="s">
        <v>72</v>
      </c>
      <c r="AY167" s="198" t="s">
        <v>124</v>
      </c>
    </row>
    <row r="168" s="13" customFormat="1">
      <c r="B168" s="197"/>
      <c r="D168" s="186" t="s">
        <v>137</v>
      </c>
      <c r="E168" s="198" t="s">
        <v>1</v>
      </c>
      <c r="F168" s="199" t="s">
        <v>229</v>
      </c>
      <c r="H168" s="200">
        <v>28</v>
      </c>
      <c r="I168" s="201"/>
      <c r="L168" s="197"/>
      <c r="M168" s="202"/>
      <c r="N168" s="203"/>
      <c r="O168" s="203"/>
      <c r="P168" s="203"/>
      <c r="Q168" s="203"/>
      <c r="R168" s="203"/>
      <c r="S168" s="203"/>
      <c r="T168" s="204"/>
      <c r="AT168" s="198" t="s">
        <v>137</v>
      </c>
      <c r="AU168" s="198" t="s">
        <v>80</v>
      </c>
      <c r="AV168" s="13" t="s">
        <v>80</v>
      </c>
      <c r="AW168" s="13" t="s">
        <v>34</v>
      </c>
      <c r="AX168" s="13" t="s">
        <v>72</v>
      </c>
      <c r="AY168" s="198" t="s">
        <v>124</v>
      </c>
    </row>
    <row r="169" s="13" customFormat="1">
      <c r="B169" s="197"/>
      <c r="D169" s="186" t="s">
        <v>137</v>
      </c>
      <c r="E169" s="198" t="s">
        <v>1</v>
      </c>
      <c r="F169" s="199" t="s">
        <v>230</v>
      </c>
      <c r="H169" s="200">
        <v>55</v>
      </c>
      <c r="I169" s="201"/>
      <c r="L169" s="197"/>
      <c r="M169" s="202"/>
      <c r="N169" s="203"/>
      <c r="O169" s="203"/>
      <c r="P169" s="203"/>
      <c r="Q169" s="203"/>
      <c r="R169" s="203"/>
      <c r="S169" s="203"/>
      <c r="T169" s="204"/>
      <c r="AT169" s="198" t="s">
        <v>137</v>
      </c>
      <c r="AU169" s="198" t="s">
        <v>80</v>
      </c>
      <c r="AV169" s="13" t="s">
        <v>80</v>
      </c>
      <c r="AW169" s="13" t="s">
        <v>34</v>
      </c>
      <c r="AX169" s="13" t="s">
        <v>72</v>
      </c>
      <c r="AY169" s="198" t="s">
        <v>124</v>
      </c>
    </row>
    <row r="170" s="13" customFormat="1">
      <c r="B170" s="197"/>
      <c r="D170" s="186" t="s">
        <v>137</v>
      </c>
      <c r="E170" s="198" t="s">
        <v>1</v>
      </c>
      <c r="F170" s="199" t="s">
        <v>231</v>
      </c>
      <c r="H170" s="200">
        <v>20</v>
      </c>
      <c r="I170" s="201"/>
      <c r="L170" s="197"/>
      <c r="M170" s="202"/>
      <c r="N170" s="203"/>
      <c r="O170" s="203"/>
      <c r="P170" s="203"/>
      <c r="Q170" s="203"/>
      <c r="R170" s="203"/>
      <c r="S170" s="203"/>
      <c r="T170" s="204"/>
      <c r="AT170" s="198" t="s">
        <v>137</v>
      </c>
      <c r="AU170" s="198" t="s">
        <v>80</v>
      </c>
      <c r="AV170" s="13" t="s">
        <v>80</v>
      </c>
      <c r="AW170" s="13" t="s">
        <v>34</v>
      </c>
      <c r="AX170" s="13" t="s">
        <v>72</v>
      </c>
      <c r="AY170" s="198" t="s">
        <v>124</v>
      </c>
    </row>
    <row r="171" s="14" customFormat="1">
      <c r="B171" s="205"/>
      <c r="D171" s="186" t="s">
        <v>137</v>
      </c>
      <c r="E171" s="206" t="s">
        <v>1</v>
      </c>
      <c r="F171" s="207" t="s">
        <v>148</v>
      </c>
      <c r="H171" s="208">
        <v>178</v>
      </c>
      <c r="I171" s="209"/>
      <c r="L171" s="205"/>
      <c r="M171" s="210"/>
      <c r="N171" s="211"/>
      <c r="O171" s="211"/>
      <c r="P171" s="211"/>
      <c r="Q171" s="211"/>
      <c r="R171" s="211"/>
      <c r="S171" s="211"/>
      <c r="T171" s="212"/>
      <c r="AT171" s="206" t="s">
        <v>137</v>
      </c>
      <c r="AU171" s="206" t="s">
        <v>80</v>
      </c>
      <c r="AV171" s="14" t="s">
        <v>131</v>
      </c>
      <c r="AW171" s="14" t="s">
        <v>34</v>
      </c>
      <c r="AX171" s="14" t="s">
        <v>76</v>
      </c>
      <c r="AY171" s="206" t="s">
        <v>124</v>
      </c>
    </row>
    <row r="172" s="1" customFormat="1" ht="16.5" customHeight="1">
      <c r="B172" s="173"/>
      <c r="C172" s="174" t="s">
        <v>232</v>
      </c>
      <c r="D172" s="174" t="s">
        <v>126</v>
      </c>
      <c r="E172" s="175" t="s">
        <v>233</v>
      </c>
      <c r="F172" s="176" t="s">
        <v>234</v>
      </c>
      <c r="G172" s="177" t="s">
        <v>129</v>
      </c>
      <c r="H172" s="178">
        <v>178</v>
      </c>
      <c r="I172" s="179"/>
      <c r="J172" s="180">
        <f>ROUND(I172*H172,2)</f>
        <v>0</v>
      </c>
      <c r="K172" s="176" t="s">
        <v>130</v>
      </c>
      <c r="L172" s="35"/>
      <c r="M172" s="181" t="s">
        <v>1</v>
      </c>
      <c r="N172" s="182" t="s">
        <v>43</v>
      </c>
      <c r="O172" s="65"/>
      <c r="P172" s="183">
        <f>O172*H172</f>
        <v>0</v>
      </c>
      <c r="Q172" s="183">
        <v>0.084250000000000005</v>
      </c>
      <c r="R172" s="183">
        <f>Q172*H172</f>
        <v>14.996500000000001</v>
      </c>
      <c r="S172" s="183">
        <v>0</v>
      </c>
      <c r="T172" s="184">
        <f>S172*H172</f>
        <v>0</v>
      </c>
      <c r="AR172" s="17" t="s">
        <v>131</v>
      </c>
      <c r="AT172" s="17" t="s">
        <v>126</v>
      </c>
      <c r="AU172" s="17" t="s">
        <v>80</v>
      </c>
      <c r="AY172" s="17" t="s">
        <v>124</v>
      </c>
      <c r="BE172" s="185">
        <f>IF(N172="základní",J172,0)</f>
        <v>0</v>
      </c>
      <c r="BF172" s="185">
        <f>IF(N172="snížená",J172,0)</f>
        <v>0</v>
      </c>
      <c r="BG172" s="185">
        <f>IF(N172="zákl. přenesená",J172,0)</f>
        <v>0</v>
      </c>
      <c r="BH172" s="185">
        <f>IF(N172="sníž. přenesená",J172,0)</f>
        <v>0</v>
      </c>
      <c r="BI172" s="185">
        <f>IF(N172="nulová",J172,0)</f>
        <v>0</v>
      </c>
      <c r="BJ172" s="17" t="s">
        <v>76</v>
      </c>
      <c r="BK172" s="185">
        <f>ROUND(I172*H172,2)</f>
        <v>0</v>
      </c>
      <c r="BL172" s="17" t="s">
        <v>131</v>
      </c>
      <c r="BM172" s="17" t="s">
        <v>235</v>
      </c>
    </row>
    <row r="173" s="1" customFormat="1">
      <c r="B173" s="35"/>
      <c r="D173" s="186" t="s">
        <v>133</v>
      </c>
      <c r="F173" s="187" t="s">
        <v>236</v>
      </c>
      <c r="I173" s="119"/>
      <c r="L173" s="35"/>
      <c r="M173" s="188"/>
      <c r="N173" s="65"/>
      <c r="O173" s="65"/>
      <c r="P173" s="65"/>
      <c r="Q173" s="65"/>
      <c r="R173" s="65"/>
      <c r="S173" s="65"/>
      <c r="T173" s="66"/>
      <c r="AT173" s="17" t="s">
        <v>133</v>
      </c>
      <c r="AU173" s="17" t="s">
        <v>80</v>
      </c>
    </row>
    <row r="174" s="1" customFormat="1">
      <c r="B174" s="35"/>
      <c r="D174" s="186" t="s">
        <v>135</v>
      </c>
      <c r="F174" s="189" t="s">
        <v>237</v>
      </c>
      <c r="I174" s="119"/>
      <c r="L174" s="35"/>
      <c r="M174" s="188"/>
      <c r="N174" s="65"/>
      <c r="O174" s="65"/>
      <c r="P174" s="65"/>
      <c r="Q174" s="65"/>
      <c r="R174" s="65"/>
      <c r="S174" s="65"/>
      <c r="T174" s="66"/>
      <c r="AT174" s="17" t="s">
        <v>135</v>
      </c>
      <c r="AU174" s="17" t="s">
        <v>80</v>
      </c>
    </row>
    <row r="175" s="12" customFormat="1">
      <c r="B175" s="190"/>
      <c r="D175" s="186" t="s">
        <v>137</v>
      </c>
      <c r="E175" s="191" t="s">
        <v>1</v>
      </c>
      <c r="F175" s="192" t="s">
        <v>138</v>
      </c>
      <c r="H175" s="191" t="s">
        <v>1</v>
      </c>
      <c r="I175" s="193"/>
      <c r="L175" s="190"/>
      <c r="M175" s="194"/>
      <c r="N175" s="195"/>
      <c r="O175" s="195"/>
      <c r="P175" s="195"/>
      <c r="Q175" s="195"/>
      <c r="R175" s="195"/>
      <c r="S175" s="195"/>
      <c r="T175" s="196"/>
      <c r="AT175" s="191" t="s">
        <v>137</v>
      </c>
      <c r="AU175" s="191" t="s">
        <v>80</v>
      </c>
      <c r="AV175" s="12" t="s">
        <v>76</v>
      </c>
      <c r="AW175" s="12" t="s">
        <v>34</v>
      </c>
      <c r="AX175" s="12" t="s">
        <v>72</v>
      </c>
      <c r="AY175" s="191" t="s">
        <v>124</v>
      </c>
    </row>
    <row r="176" s="13" customFormat="1">
      <c r="B176" s="197"/>
      <c r="D176" s="186" t="s">
        <v>137</v>
      </c>
      <c r="E176" s="198" t="s">
        <v>1</v>
      </c>
      <c r="F176" s="199" t="s">
        <v>228</v>
      </c>
      <c r="H176" s="200">
        <v>75</v>
      </c>
      <c r="I176" s="201"/>
      <c r="L176" s="197"/>
      <c r="M176" s="202"/>
      <c r="N176" s="203"/>
      <c r="O176" s="203"/>
      <c r="P176" s="203"/>
      <c r="Q176" s="203"/>
      <c r="R176" s="203"/>
      <c r="S176" s="203"/>
      <c r="T176" s="204"/>
      <c r="AT176" s="198" t="s">
        <v>137</v>
      </c>
      <c r="AU176" s="198" t="s">
        <v>80</v>
      </c>
      <c r="AV176" s="13" t="s">
        <v>80</v>
      </c>
      <c r="AW176" s="13" t="s">
        <v>34</v>
      </c>
      <c r="AX176" s="13" t="s">
        <v>72</v>
      </c>
      <c r="AY176" s="198" t="s">
        <v>124</v>
      </c>
    </row>
    <row r="177" s="13" customFormat="1">
      <c r="B177" s="197"/>
      <c r="D177" s="186" t="s">
        <v>137</v>
      </c>
      <c r="E177" s="198" t="s">
        <v>1</v>
      </c>
      <c r="F177" s="199" t="s">
        <v>229</v>
      </c>
      <c r="H177" s="200">
        <v>28</v>
      </c>
      <c r="I177" s="201"/>
      <c r="L177" s="197"/>
      <c r="M177" s="202"/>
      <c r="N177" s="203"/>
      <c r="O177" s="203"/>
      <c r="P177" s="203"/>
      <c r="Q177" s="203"/>
      <c r="R177" s="203"/>
      <c r="S177" s="203"/>
      <c r="T177" s="204"/>
      <c r="AT177" s="198" t="s">
        <v>137</v>
      </c>
      <c r="AU177" s="198" t="s">
        <v>80</v>
      </c>
      <c r="AV177" s="13" t="s">
        <v>80</v>
      </c>
      <c r="AW177" s="13" t="s">
        <v>34</v>
      </c>
      <c r="AX177" s="13" t="s">
        <v>72</v>
      </c>
      <c r="AY177" s="198" t="s">
        <v>124</v>
      </c>
    </row>
    <row r="178" s="13" customFormat="1">
      <c r="B178" s="197"/>
      <c r="D178" s="186" t="s">
        <v>137</v>
      </c>
      <c r="E178" s="198" t="s">
        <v>1</v>
      </c>
      <c r="F178" s="199" t="s">
        <v>230</v>
      </c>
      <c r="H178" s="200">
        <v>55</v>
      </c>
      <c r="I178" s="201"/>
      <c r="L178" s="197"/>
      <c r="M178" s="202"/>
      <c r="N178" s="203"/>
      <c r="O178" s="203"/>
      <c r="P178" s="203"/>
      <c r="Q178" s="203"/>
      <c r="R178" s="203"/>
      <c r="S178" s="203"/>
      <c r="T178" s="204"/>
      <c r="AT178" s="198" t="s">
        <v>137</v>
      </c>
      <c r="AU178" s="198" t="s">
        <v>80</v>
      </c>
      <c r="AV178" s="13" t="s">
        <v>80</v>
      </c>
      <c r="AW178" s="13" t="s">
        <v>34</v>
      </c>
      <c r="AX178" s="13" t="s">
        <v>72</v>
      </c>
      <c r="AY178" s="198" t="s">
        <v>124</v>
      </c>
    </row>
    <row r="179" s="13" customFormat="1">
      <c r="B179" s="197"/>
      <c r="D179" s="186" t="s">
        <v>137</v>
      </c>
      <c r="E179" s="198" t="s">
        <v>1</v>
      </c>
      <c r="F179" s="199" t="s">
        <v>231</v>
      </c>
      <c r="H179" s="200">
        <v>20</v>
      </c>
      <c r="I179" s="201"/>
      <c r="L179" s="197"/>
      <c r="M179" s="202"/>
      <c r="N179" s="203"/>
      <c r="O179" s="203"/>
      <c r="P179" s="203"/>
      <c r="Q179" s="203"/>
      <c r="R179" s="203"/>
      <c r="S179" s="203"/>
      <c r="T179" s="204"/>
      <c r="AT179" s="198" t="s">
        <v>137</v>
      </c>
      <c r="AU179" s="198" t="s">
        <v>80</v>
      </c>
      <c r="AV179" s="13" t="s">
        <v>80</v>
      </c>
      <c r="AW179" s="13" t="s">
        <v>34</v>
      </c>
      <c r="AX179" s="13" t="s">
        <v>72</v>
      </c>
      <c r="AY179" s="198" t="s">
        <v>124</v>
      </c>
    </row>
    <row r="180" s="14" customFormat="1">
      <c r="B180" s="205"/>
      <c r="D180" s="186" t="s">
        <v>137</v>
      </c>
      <c r="E180" s="206" t="s">
        <v>1</v>
      </c>
      <c r="F180" s="207" t="s">
        <v>148</v>
      </c>
      <c r="H180" s="208">
        <v>178</v>
      </c>
      <c r="I180" s="209"/>
      <c r="L180" s="205"/>
      <c r="M180" s="210"/>
      <c r="N180" s="211"/>
      <c r="O180" s="211"/>
      <c r="P180" s="211"/>
      <c r="Q180" s="211"/>
      <c r="R180" s="211"/>
      <c r="S180" s="211"/>
      <c r="T180" s="212"/>
      <c r="AT180" s="206" t="s">
        <v>137</v>
      </c>
      <c r="AU180" s="206" t="s">
        <v>80</v>
      </c>
      <c r="AV180" s="14" t="s">
        <v>131</v>
      </c>
      <c r="AW180" s="14" t="s">
        <v>34</v>
      </c>
      <c r="AX180" s="14" t="s">
        <v>76</v>
      </c>
      <c r="AY180" s="206" t="s">
        <v>124</v>
      </c>
    </row>
    <row r="181" s="1" customFormat="1" ht="16.5" customHeight="1">
      <c r="B181" s="173"/>
      <c r="C181" s="213" t="s">
        <v>8</v>
      </c>
      <c r="D181" s="213" t="s">
        <v>238</v>
      </c>
      <c r="E181" s="214" t="s">
        <v>239</v>
      </c>
      <c r="F181" s="215" t="s">
        <v>240</v>
      </c>
      <c r="G181" s="216" t="s">
        <v>129</v>
      </c>
      <c r="H181" s="217">
        <v>96.900000000000006</v>
      </c>
      <c r="I181" s="218"/>
      <c r="J181" s="219">
        <f>ROUND(I181*H181,2)</f>
        <v>0</v>
      </c>
      <c r="K181" s="215" t="s">
        <v>130</v>
      </c>
      <c r="L181" s="220"/>
      <c r="M181" s="221" t="s">
        <v>1</v>
      </c>
      <c r="N181" s="222" t="s">
        <v>43</v>
      </c>
      <c r="O181" s="65"/>
      <c r="P181" s="183">
        <f>O181*H181</f>
        <v>0</v>
      </c>
      <c r="Q181" s="183">
        <v>0.13100000000000001</v>
      </c>
      <c r="R181" s="183">
        <f>Q181*H181</f>
        <v>12.693900000000001</v>
      </c>
      <c r="S181" s="183">
        <v>0</v>
      </c>
      <c r="T181" s="184">
        <f>S181*H181</f>
        <v>0</v>
      </c>
      <c r="AR181" s="17" t="s">
        <v>187</v>
      </c>
      <c r="AT181" s="17" t="s">
        <v>238</v>
      </c>
      <c r="AU181" s="17" t="s">
        <v>80</v>
      </c>
      <c r="AY181" s="17" t="s">
        <v>124</v>
      </c>
      <c r="BE181" s="185">
        <f>IF(N181="základní",J181,0)</f>
        <v>0</v>
      </c>
      <c r="BF181" s="185">
        <f>IF(N181="snížená",J181,0)</f>
        <v>0</v>
      </c>
      <c r="BG181" s="185">
        <f>IF(N181="zákl. přenesená",J181,0)</f>
        <v>0</v>
      </c>
      <c r="BH181" s="185">
        <f>IF(N181="sníž. přenesená",J181,0)</f>
        <v>0</v>
      </c>
      <c r="BI181" s="185">
        <f>IF(N181="nulová",J181,0)</f>
        <v>0</v>
      </c>
      <c r="BJ181" s="17" t="s">
        <v>76</v>
      </c>
      <c r="BK181" s="185">
        <f>ROUND(I181*H181,2)</f>
        <v>0</v>
      </c>
      <c r="BL181" s="17" t="s">
        <v>131</v>
      </c>
      <c r="BM181" s="17" t="s">
        <v>241</v>
      </c>
    </row>
    <row r="182" s="1" customFormat="1">
      <c r="B182" s="35"/>
      <c r="D182" s="186" t="s">
        <v>133</v>
      </c>
      <c r="F182" s="187" t="s">
        <v>240</v>
      </c>
      <c r="I182" s="119"/>
      <c r="L182" s="35"/>
      <c r="M182" s="188"/>
      <c r="N182" s="65"/>
      <c r="O182" s="65"/>
      <c r="P182" s="65"/>
      <c r="Q182" s="65"/>
      <c r="R182" s="65"/>
      <c r="S182" s="65"/>
      <c r="T182" s="66"/>
      <c r="AT182" s="17" t="s">
        <v>133</v>
      </c>
      <c r="AU182" s="17" t="s">
        <v>80</v>
      </c>
    </row>
    <row r="183" s="12" customFormat="1">
      <c r="B183" s="190"/>
      <c r="D183" s="186" t="s">
        <v>137</v>
      </c>
      <c r="E183" s="191" t="s">
        <v>1</v>
      </c>
      <c r="F183" s="192" t="s">
        <v>242</v>
      </c>
      <c r="H183" s="191" t="s">
        <v>1</v>
      </c>
      <c r="I183" s="193"/>
      <c r="L183" s="190"/>
      <c r="M183" s="194"/>
      <c r="N183" s="195"/>
      <c r="O183" s="195"/>
      <c r="P183" s="195"/>
      <c r="Q183" s="195"/>
      <c r="R183" s="195"/>
      <c r="S183" s="195"/>
      <c r="T183" s="196"/>
      <c r="AT183" s="191" t="s">
        <v>137</v>
      </c>
      <c r="AU183" s="191" t="s">
        <v>80</v>
      </c>
      <c r="AV183" s="12" t="s">
        <v>76</v>
      </c>
      <c r="AW183" s="12" t="s">
        <v>34</v>
      </c>
      <c r="AX183" s="12" t="s">
        <v>72</v>
      </c>
      <c r="AY183" s="191" t="s">
        <v>124</v>
      </c>
    </row>
    <row r="184" s="13" customFormat="1">
      <c r="B184" s="197"/>
      <c r="D184" s="186" t="s">
        <v>137</v>
      </c>
      <c r="E184" s="198" t="s">
        <v>1</v>
      </c>
      <c r="F184" s="199" t="s">
        <v>243</v>
      </c>
      <c r="H184" s="200">
        <v>76.5</v>
      </c>
      <c r="I184" s="201"/>
      <c r="L184" s="197"/>
      <c r="M184" s="202"/>
      <c r="N184" s="203"/>
      <c r="O184" s="203"/>
      <c r="P184" s="203"/>
      <c r="Q184" s="203"/>
      <c r="R184" s="203"/>
      <c r="S184" s="203"/>
      <c r="T184" s="204"/>
      <c r="AT184" s="198" t="s">
        <v>137</v>
      </c>
      <c r="AU184" s="198" t="s">
        <v>80</v>
      </c>
      <c r="AV184" s="13" t="s">
        <v>80</v>
      </c>
      <c r="AW184" s="13" t="s">
        <v>34</v>
      </c>
      <c r="AX184" s="13" t="s">
        <v>72</v>
      </c>
      <c r="AY184" s="198" t="s">
        <v>124</v>
      </c>
    </row>
    <row r="185" s="13" customFormat="1">
      <c r="B185" s="197"/>
      <c r="D185" s="186" t="s">
        <v>137</v>
      </c>
      <c r="E185" s="198" t="s">
        <v>1</v>
      </c>
      <c r="F185" s="199" t="s">
        <v>244</v>
      </c>
      <c r="H185" s="200">
        <v>20.399999999999999</v>
      </c>
      <c r="I185" s="201"/>
      <c r="L185" s="197"/>
      <c r="M185" s="202"/>
      <c r="N185" s="203"/>
      <c r="O185" s="203"/>
      <c r="P185" s="203"/>
      <c r="Q185" s="203"/>
      <c r="R185" s="203"/>
      <c r="S185" s="203"/>
      <c r="T185" s="204"/>
      <c r="AT185" s="198" t="s">
        <v>137</v>
      </c>
      <c r="AU185" s="198" t="s">
        <v>80</v>
      </c>
      <c r="AV185" s="13" t="s">
        <v>80</v>
      </c>
      <c r="AW185" s="13" t="s">
        <v>34</v>
      </c>
      <c r="AX185" s="13" t="s">
        <v>72</v>
      </c>
      <c r="AY185" s="198" t="s">
        <v>124</v>
      </c>
    </row>
    <row r="186" s="14" customFormat="1">
      <c r="B186" s="205"/>
      <c r="D186" s="186" t="s">
        <v>137</v>
      </c>
      <c r="E186" s="206" t="s">
        <v>1</v>
      </c>
      <c r="F186" s="207" t="s">
        <v>148</v>
      </c>
      <c r="H186" s="208">
        <v>96.900000000000006</v>
      </c>
      <c r="I186" s="209"/>
      <c r="L186" s="205"/>
      <c r="M186" s="210"/>
      <c r="N186" s="211"/>
      <c r="O186" s="211"/>
      <c r="P186" s="211"/>
      <c r="Q186" s="211"/>
      <c r="R186" s="211"/>
      <c r="S186" s="211"/>
      <c r="T186" s="212"/>
      <c r="AT186" s="206" t="s">
        <v>137</v>
      </c>
      <c r="AU186" s="206" t="s">
        <v>80</v>
      </c>
      <c r="AV186" s="14" t="s">
        <v>131</v>
      </c>
      <c r="AW186" s="14" t="s">
        <v>34</v>
      </c>
      <c r="AX186" s="14" t="s">
        <v>76</v>
      </c>
      <c r="AY186" s="206" t="s">
        <v>124</v>
      </c>
    </row>
    <row r="187" s="1" customFormat="1" ht="16.5" customHeight="1">
      <c r="B187" s="173"/>
      <c r="C187" s="213" t="s">
        <v>245</v>
      </c>
      <c r="D187" s="213" t="s">
        <v>238</v>
      </c>
      <c r="E187" s="214" t="s">
        <v>246</v>
      </c>
      <c r="F187" s="215" t="s">
        <v>247</v>
      </c>
      <c r="G187" s="216" t="s">
        <v>129</v>
      </c>
      <c r="H187" s="217">
        <v>56.100000000000001</v>
      </c>
      <c r="I187" s="218"/>
      <c r="J187" s="219">
        <f>ROUND(I187*H187,2)</f>
        <v>0</v>
      </c>
      <c r="K187" s="215" t="s">
        <v>130</v>
      </c>
      <c r="L187" s="220"/>
      <c r="M187" s="221" t="s">
        <v>1</v>
      </c>
      <c r="N187" s="222" t="s">
        <v>43</v>
      </c>
      <c r="O187" s="65"/>
      <c r="P187" s="183">
        <f>O187*H187</f>
        <v>0</v>
      </c>
      <c r="Q187" s="183">
        <v>0.13100000000000001</v>
      </c>
      <c r="R187" s="183">
        <f>Q187*H187</f>
        <v>7.3491000000000009</v>
      </c>
      <c r="S187" s="183">
        <v>0</v>
      </c>
      <c r="T187" s="184">
        <f>S187*H187</f>
        <v>0</v>
      </c>
      <c r="AR187" s="17" t="s">
        <v>187</v>
      </c>
      <c r="AT187" s="17" t="s">
        <v>238</v>
      </c>
      <c r="AU187" s="17" t="s">
        <v>80</v>
      </c>
      <c r="AY187" s="17" t="s">
        <v>124</v>
      </c>
      <c r="BE187" s="185">
        <f>IF(N187="základní",J187,0)</f>
        <v>0</v>
      </c>
      <c r="BF187" s="185">
        <f>IF(N187="snížená",J187,0)</f>
        <v>0</v>
      </c>
      <c r="BG187" s="185">
        <f>IF(N187="zákl. přenesená",J187,0)</f>
        <v>0</v>
      </c>
      <c r="BH187" s="185">
        <f>IF(N187="sníž. přenesená",J187,0)</f>
        <v>0</v>
      </c>
      <c r="BI187" s="185">
        <f>IF(N187="nulová",J187,0)</f>
        <v>0</v>
      </c>
      <c r="BJ187" s="17" t="s">
        <v>76</v>
      </c>
      <c r="BK187" s="185">
        <f>ROUND(I187*H187,2)</f>
        <v>0</v>
      </c>
      <c r="BL187" s="17" t="s">
        <v>131</v>
      </c>
      <c r="BM187" s="17" t="s">
        <v>248</v>
      </c>
    </row>
    <row r="188" s="1" customFormat="1">
      <c r="B188" s="35"/>
      <c r="D188" s="186" t="s">
        <v>133</v>
      </c>
      <c r="F188" s="187" t="s">
        <v>247</v>
      </c>
      <c r="I188" s="119"/>
      <c r="L188" s="35"/>
      <c r="M188" s="188"/>
      <c r="N188" s="65"/>
      <c r="O188" s="65"/>
      <c r="P188" s="65"/>
      <c r="Q188" s="65"/>
      <c r="R188" s="65"/>
      <c r="S188" s="65"/>
      <c r="T188" s="66"/>
      <c r="AT188" s="17" t="s">
        <v>133</v>
      </c>
      <c r="AU188" s="17" t="s">
        <v>80</v>
      </c>
    </row>
    <row r="189" s="12" customFormat="1">
      <c r="B189" s="190"/>
      <c r="D189" s="186" t="s">
        <v>137</v>
      </c>
      <c r="E189" s="191" t="s">
        <v>1</v>
      </c>
      <c r="F189" s="192" t="s">
        <v>242</v>
      </c>
      <c r="H189" s="191" t="s">
        <v>1</v>
      </c>
      <c r="I189" s="193"/>
      <c r="L189" s="190"/>
      <c r="M189" s="194"/>
      <c r="N189" s="195"/>
      <c r="O189" s="195"/>
      <c r="P189" s="195"/>
      <c r="Q189" s="195"/>
      <c r="R189" s="195"/>
      <c r="S189" s="195"/>
      <c r="T189" s="196"/>
      <c r="AT189" s="191" t="s">
        <v>137</v>
      </c>
      <c r="AU189" s="191" t="s">
        <v>80</v>
      </c>
      <c r="AV189" s="12" t="s">
        <v>76</v>
      </c>
      <c r="AW189" s="12" t="s">
        <v>34</v>
      </c>
      <c r="AX189" s="12" t="s">
        <v>72</v>
      </c>
      <c r="AY189" s="191" t="s">
        <v>124</v>
      </c>
    </row>
    <row r="190" s="13" customFormat="1">
      <c r="B190" s="197"/>
      <c r="D190" s="186" t="s">
        <v>137</v>
      </c>
      <c r="E190" s="198" t="s">
        <v>1</v>
      </c>
      <c r="F190" s="199" t="s">
        <v>249</v>
      </c>
      <c r="H190" s="200">
        <v>56.100000000000001</v>
      </c>
      <c r="I190" s="201"/>
      <c r="L190" s="197"/>
      <c r="M190" s="202"/>
      <c r="N190" s="203"/>
      <c r="O190" s="203"/>
      <c r="P190" s="203"/>
      <c r="Q190" s="203"/>
      <c r="R190" s="203"/>
      <c r="S190" s="203"/>
      <c r="T190" s="204"/>
      <c r="AT190" s="198" t="s">
        <v>137</v>
      </c>
      <c r="AU190" s="198" t="s">
        <v>80</v>
      </c>
      <c r="AV190" s="13" t="s">
        <v>80</v>
      </c>
      <c r="AW190" s="13" t="s">
        <v>34</v>
      </c>
      <c r="AX190" s="13" t="s">
        <v>76</v>
      </c>
      <c r="AY190" s="198" t="s">
        <v>124</v>
      </c>
    </row>
    <row r="191" s="1" customFormat="1" ht="16.5" customHeight="1">
      <c r="B191" s="173"/>
      <c r="C191" s="213" t="s">
        <v>250</v>
      </c>
      <c r="D191" s="213" t="s">
        <v>238</v>
      </c>
      <c r="E191" s="214" t="s">
        <v>251</v>
      </c>
      <c r="F191" s="215" t="s">
        <v>252</v>
      </c>
      <c r="G191" s="216" t="s">
        <v>129</v>
      </c>
      <c r="H191" s="217">
        <v>28.84</v>
      </c>
      <c r="I191" s="218"/>
      <c r="J191" s="219">
        <f>ROUND(I191*H191,2)</f>
        <v>0</v>
      </c>
      <c r="K191" s="215" t="s">
        <v>130</v>
      </c>
      <c r="L191" s="220"/>
      <c r="M191" s="221" t="s">
        <v>1</v>
      </c>
      <c r="N191" s="222" t="s">
        <v>43</v>
      </c>
      <c r="O191" s="65"/>
      <c r="P191" s="183">
        <f>O191*H191</f>
        <v>0</v>
      </c>
      <c r="Q191" s="183">
        <v>0.13100000000000001</v>
      </c>
      <c r="R191" s="183">
        <f>Q191*H191</f>
        <v>3.7780400000000003</v>
      </c>
      <c r="S191" s="183">
        <v>0</v>
      </c>
      <c r="T191" s="184">
        <f>S191*H191</f>
        <v>0</v>
      </c>
      <c r="AR191" s="17" t="s">
        <v>187</v>
      </c>
      <c r="AT191" s="17" t="s">
        <v>238</v>
      </c>
      <c r="AU191" s="17" t="s">
        <v>80</v>
      </c>
      <c r="AY191" s="17" t="s">
        <v>124</v>
      </c>
      <c r="BE191" s="185">
        <f>IF(N191="základní",J191,0)</f>
        <v>0</v>
      </c>
      <c r="BF191" s="185">
        <f>IF(N191="snížená",J191,0)</f>
        <v>0</v>
      </c>
      <c r="BG191" s="185">
        <f>IF(N191="zákl. přenesená",J191,0)</f>
        <v>0</v>
      </c>
      <c r="BH191" s="185">
        <f>IF(N191="sníž. přenesená",J191,0)</f>
        <v>0</v>
      </c>
      <c r="BI191" s="185">
        <f>IF(N191="nulová",J191,0)</f>
        <v>0</v>
      </c>
      <c r="BJ191" s="17" t="s">
        <v>76</v>
      </c>
      <c r="BK191" s="185">
        <f>ROUND(I191*H191,2)</f>
        <v>0</v>
      </c>
      <c r="BL191" s="17" t="s">
        <v>131</v>
      </c>
      <c r="BM191" s="17" t="s">
        <v>253</v>
      </c>
    </row>
    <row r="192" s="1" customFormat="1">
      <c r="B192" s="35"/>
      <c r="D192" s="186" t="s">
        <v>133</v>
      </c>
      <c r="F192" s="187" t="s">
        <v>252</v>
      </c>
      <c r="I192" s="119"/>
      <c r="L192" s="35"/>
      <c r="M192" s="188"/>
      <c r="N192" s="65"/>
      <c r="O192" s="65"/>
      <c r="P192" s="65"/>
      <c r="Q192" s="65"/>
      <c r="R192" s="65"/>
      <c r="S192" s="65"/>
      <c r="T192" s="66"/>
      <c r="AT192" s="17" t="s">
        <v>133</v>
      </c>
      <c r="AU192" s="17" t="s">
        <v>80</v>
      </c>
    </row>
    <row r="193" s="12" customFormat="1">
      <c r="B193" s="190"/>
      <c r="D193" s="186" t="s">
        <v>137</v>
      </c>
      <c r="E193" s="191" t="s">
        <v>1</v>
      </c>
      <c r="F193" s="192" t="s">
        <v>254</v>
      </c>
      <c r="H193" s="191" t="s">
        <v>1</v>
      </c>
      <c r="I193" s="193"/>
      <c r="L193" s="190"/>
      <c r="M193" s="194"/>
      <c r="N193" s="195"/>
      <c r="O193" s="195"/>
      <c r="P193" s="195"/>
      <c r="Q193" s="195"/>
      <c r="R193" s="195"/>
      <c r="S193" s="195"/>
      <c r="T193" s="196"/>
      <c r="AT193" s="191" t="s">
        <v>137</v>
      </c>
      <c r="AU193" s="191" t="s">
        <v>80</v>
      </c>
      <c r="AV193" s="12" t="s">
        <v>76</v>
      </c>
      <c r="AW193" s="12" t="s">
        <v>34</v>
      </c>
      <c r="AX193" s="12" t="s">
        <v>72</v>
      </c>
      <c r="AY193" s="191" t="s">
        <v>124</v>
      </c>
    </row>
    <row r="194" s="13" customFormat="1">
      <c r="B194" s="197"/>
      <c r="D194" s="186" t="s">
        <v>137</v>
      </c>
      <c r="E194" s="198" t="s">
        <v>1</v>
      </c>
      <c r="F194" s="199" t="s">
        <v>255</v>
      </c>
      <c r="H194" s="200">
        <v>28.84</v>
      </c>
      <c r="I194" s="201"/>
      <c r="L194" s="197"/>
      <c r="M194" s="202"/>
      <c r="N194" s="203"/>
      <c r="O194" s="203"/>
      <c r="P194" s="203"/>
      <c r="Q194" s="203"/>
      <c r="R194" s="203"/>
      <c r="S194" s="203"/>
      <c r="T194" s="204"/>
      <c r="AT194" s="198" t="s">
        <v>137</v>
      </c>
      <c r="AU194" s="198" t="s">
        <v>80</v>
      </c>
      <c r="AV194" s="13" t="s">
        <v>80</v>
      </c>
      <c r="AW194" s="13" t="s">
        <v>34</v>
      </c>
      <c r="AX194" s="13" t="s">
        <v>76</v>
      </c>
      <c r="AY194" s="198" t="s">
        <v>124</v>
      </c>
    </row>
    <row r="195" s="11" customFormat="1" ht="22.8" customHeight="1">
      <c r="B195" s="160"/>
      <c r="D195" s="161" t="s">
        <v>71</v>
      </c>
      <c r="E195" s="171" t="s">
        <v>195</v>
      </c>
      <c r="F195" s="171" t="s">
        <v>256</v>
      </c>
      <c r="I195" s="163"/>
      <c r="J195" s="172">
        <f>BK195</f>
        <v>0</v>
      </c>
      <c r="L195" s="160"/>
      <c r="M195" s="165"/>
      <c r="N195" s="166"/>
      <c r="O195" s="166"/>
      <c r="P195" s="167">
        <f>SUM(P196:P347)</f>
        <v>0</v>
      </c>
      <c r="Q195" s="166"/>
      <c r="R195" s="167">
        <f>SUM(R196:R347)</f>
        <v>27.805921983199994</v>
      </c>
      <c r="S195" s="166"/>
      <c r="T195" s="168">
        <f>SUM(T196:T347)</f>
        <v>0.17600000000000002</v>
      </c>
      <c r="AR195" s="161" t="s">
        <v>76</v>
      </c>
      <c r="AT195" s="169" t="s">
        <v>71</v>
      </c>
      <c r="AU195" s="169" t="s">
        <v>76</v>
      </c>
      <c r="AY195" s="161" t="s">
        <v>124</v>
      </c>
      <c r="BK195" s="170">
        <f>SUM(BK196:BK347)</f>
        <v>0</v>
      </c>
    </row>
    <row r="196" s="1" customFormat="1" ht="16.5" customHeight="1">
      <c r="B196" s="173"/>
      <c r="C196" s="174" t="s">
        <v>257</v>
      </c>
      <c r="D196" s="174" t="s">
        <v>126</v>
      </c>
      <c r="E196" s="175" t="s">
        <v>258</v>
      </c>
      <c r="F196" s="176" t="s">
        <v>259</v>
      </c>
      <c r="G196" s="177" t="s">
        <v>260</v>
      </c>
      <c r="H196" s="178">
        <v>5</v>
      </c>
      <c r="I196" s="179"/>
      <c r="J196" s="180">
        <f>ROUND(I196*H196,2)</f>
        <v>0</v>
      </c>
      <c r="K196" s="176" t="s">
        <v>130</v>
      </c>
      <c r="L196" s="35"/>
      <c r="M196" s="181" t="s">
        <v>1</v>
      </c>
      <c r="N196" s="182" t="s">
        <v>43</v>
      </c>
      <c r="O196" s="65"/>
      <c r="P196" s="183">
        <f>O196*H196</f>
        <v>0</v>
      </c>
      <c r="Q196" s="183">
        <v>0.00069999999999999999</v>
      </c>
      <c r="R196" s="183">
        <f>Q196*H196</f>
        <v>0.0035000000000000001</v>
      </c>
      <c r="S196" s="183">
        <v>0</v>
      </c>
      <c r="T196" s="184">
        <f>S196*H196</f>
        <v>0</v>
      </c>
      <c r="AR196" s="17" t="s">
        <v>131</v>
      </c>
      <c r="AT196" s="17" t="s">
        <v>126</v>
      </c>
      <c r="AU196" s="17" t="s">
        <v>80</v>
      </c>
      <c r="AY196" s="17" t="s">
        <v>124</v>
      </c>
      <c r="BE196" s="185">
        <f>IF(N196="základní",J196,0)</f>
        <v>0</v>
      </c>
      <c r="BF196" s="185">
        <f>IF(N196="snížená",J196,0)</f>
        <v>0</v>
      </c>
      <c r="BG196" s="185">
        <f>IF(N196="zákl. přenesená",J196,0)</f>
        <v>0</v>
      </c>
      <c r="BH196" s="185">
        <f>IF(N196="sníž. přenesená",J196,0)</f>
        <v>0</v>
      </c>
      <c r="BI196" s="185">
        <f>IF(N196="nulová",J196,0)</f>
        <v>0</v>
      </c>
      <c r="BJ196" s="17" t="s">
        <v>76</v>
      </c>
      <c r="BK196" s="185">
        <f>ROUND(I196*H196,2)</f>
        <v>0</v>
      </c>
      <c r="BL196" s="17" t="s">
        <v>131</v>
      </c>
      <c r="BM196" s="17" t="s">
        <v>261</v>
      </c>
    </row>
    <row r="197" s="1" customFormat="1">
      <c r="B197" s="35"/>
      <c r="D197" s="186" t="s">
        <v>133</v>
      </c>
      <c r="F197" s="187" t="s">
        <v>262</v>
      </c>
      <c r="I197" s="119"/>
      <c r="L197" s="35"/>
      <c r="M197" s="188"/>
      <c r="N197" s="65"/>
      <c r="O197" s="65"/>
      <c r="P197" s="65"/>
      <c r="Q197" s="65"/>
      <c r="R197" s="65"/>
      <c r="S197" s="65"/>
      <c r="T197" s="66"/>
      <c r="AT197" s="17" t="s">
        <v>133</v>
      </c>
      <c r="AU197" s="17" t="s">
        <v>80</v>
      </c>
    </row>
    <row r="198" s="1" customFormat="1">
      <c r="B198" s="35"/>
      <c r="D198" s="186" t="s">
        <v>135</v>
      </c>
      <c r="F198" s="189" t="s">
        <v>263</v>
      </c>
      <c r="I198" s="119"/>
      <c r="L198" s="35"/>
      <c r="M198" s="188"/>
      <c r="N198" s="65"/>
      <c r="O198" s="65"/>
      <c r="P198" s="65"/>
      <c r="Q198" s="65"/>
      <c r="R198" s="65"/>
      <c r="S198" s="65"/>
      <c r="T198" s="66"/>
      <c r="AT198" s="17" t="s">
        <v>135</v>
      </c>
      <c r="AU198" s="17" t="s">
        <v>80</v>
      </c>
    </row>
    <row r="199" s="12" customFormat="1">
      <c r="B199" s="190"/>
      <c r="D199" s="186" t="s">
        <v>137</v>
      </c>
      <c r="E199" s="191" t="s">
        <v>1</v>
      </c>
      <c r="F199" s="192" t="s">
        <v>138</v>
      </c>
      <c r="H199" s="191" t="s">
        <v>1</v>
      </c>
      <c r="I199" s="193"/>
      <c r="L199" s="190"/>
      <c r="M199" s="194"/>
      <c r="N199" s="195"/>
      <c r="O199" s="195"/>
      <c r="P199" s="195"/>
      <c r="Q199" s="195"/>
      <c r="R199" s="195"/>
      <c r="S199" s="195"/>
      <c r="T199" s="196"/>
      <c r="AT199" s="191" t="s">
        <v>137</v>
      </c>
      <c r="AU199" s="191" t="s">
        <v>80</v>
      </c>
      <c r="AV199" s="12" t="s">
        <v>76</v>
      </c>
      <c r="AW199" s="12" t="s">
        <v>34</v>
      </c>
      <c r="AX199" s="12" t="s">
        <v>72</v>
      </c>
      <c r="AY199" s="191" t="s">
        <v>124</v>
      </c>
    </row>
    <row r="200" s="13" customFormat="1">
      <c r="B200" s="197"/>
      <c r="D200" s="186" t="s">
        <v>137</v>
      </c>
      <c r="E200" s="198" t="s">
        <v>1</v>
      </c>
      <c r="F200" s="199" t="s">
        <v>264</v>
      </c>
      <c r="H200" s="200">
        <v>1</v>
      </c>
      <c r="I200" s="201"/>
      <c r="L200" s="197"/>
      <c r="M200" s="202"/>
      <c r="N200" s="203"/>
      <c r="O200" s="203"/>
      <c r="P200" s="203"/>
      <c r="Q200" s="203"/>
      <c r="R200" s="203"/>
      <c r="S200" s="203"/>
      <c r="T200" s="204"/>
      <c r="AT200" s="198" t="s">
        <v>137</v>
      </c>
      <c r="AU200" s="198" t="s">
        <v>80</v>
      </c>
      <c r="AV200" s="13" t="s">
        <v>80</v>
      </c>
      <c r="AW200" s="13" t="s">
        <v>34</v>
      </c>
      <c r="AX200" s="13" t="s">
        <v>72</v>
      </c>
      <c r="AY200" s="198" t="s">
        <v>124</v>
      </c>
    </row>
    <row r="201" s="13" customFormat="1">
      <c r="B201" s="197"/>
      <c r="D201" s="186" t="s">
        <v>137</v>
      </c>
      <c r="E201" s="198" t="s">
        <v>1</v>
      </c>
      <c r="F201" s="199" t="s">
        <v>265</v>
      </c>
      <c r="H201" s="200">
        <v>3</v>
      </c>
      <c r="I201" s="201"/>
      <c r="L201" s="197"/>
      <c r="M201" s="202"/>
      <c r="N201" s="203"/>
      <c r="O201" s="203"/>
      <c r="P201" s="203"/>
      <c r="Q201" s="203"/>
      <c r="R201" s="203"/>
      <c r="S201" s="203"/>
      <c r="T201" s="204"/>
      <c r="AT201" s="198" t="s">
        <v>137</v>
      </c>
      <c r="AU201" s="198" t="s">
        <v>80</v>
      </c>
      <c r="AV201" s="13" t="s">
        <v>80</v>
      </c>
      <c r="AW201" s="13" t="s">
        <v>34</v>
      </c>
      <c r="AX201" s="13" t="s">
        <v>72</v>
      </c>
      <c r="AY201" s="198" t="s">
        <v>124</v>
      </c>
    </row>
    <row r="202" s="13" customFormat="1">
      <c r="B202" s="197"/>
      <c r="D202" s="186" t="s">
        <v>137</v>
      </c>
      <c r="E202" s="198" t="s">
        <v>1</v>
      </c>
      <c r="F202" s="199" t="s">
        <v>266</v>
      </c>
      <c r="H202" s="200">
        <v>1</v>
      </c>
      <c r="I202" s="201"/>
      <c r="L202" s="197"/>
      <c r="M202" s="202"/>
      <c r="N202" s="203"/>
      <c r="O202" s="203"/>
      <c r="P202" s="203"/>
      <c r="Q202" s="203"/>
      <c r="R202" s="203"/>
      <c r="S202" s="203"/>
      <c r="T202" s="204"/>
      <c r="AT202" s="198" t="s">
        <v>137</v>
      </c>
      <c r="AU202" s="198" t="s">
        <v>80</v>
      </c>
      <c r="AV202" s="13" t="s">
        <v>80</v>
      </c>
      <c r="AW202" s="13" t="s">
        <v>34</v>
      </c>
      <c r="AX202" s="13" t="s">
        <v>72</v>
      </c>
      <c r="AY202" s="198" t="s">
        <v>124</v>
      </c>
    </row>
    <row r="203" s="14" customFormat="1">
      <c r="B203" s="205"/>
      <c r="D203" s="186" t="s">
        <v>137</v>
      </c>
      <c r="E203" s="206" t="s">
        <v>1</v>
      </c>
      <c r="F203" s="207" t="s">
        <v>148</v>
      </c>
      <c r="H203" s="208">
        <v>5</v>
      </c>
      <c r="I203" s="209"/>
      <c r="L203" s="205"/>
      <c r="M203" s="210"/>
      <c r="N203" s="211"/>
      <c r="O203" s="211"/>
      <c r="P203" s="211"/>
      <c r="Q203" s="211"/>
      <c r="R203" s="211"/>
      <c r="S203" s="211"/>
      <c r="T203" s="212"/>
      <c r="AT203" s="206" t="s">
        <v>137</v>
      </c>
      <c r="AU203" s="206" t="s">
        <v>80</v>
      </c>
      <c r="AV203" s="14" t="s">
        <v>131</v>
      </c>
      <c r="AW203" s="14" t="s">
        <v>34</v>
      </c>
      <c r="AX203" s="14" t="s">
        <v>76</v>
      </c>
      <c r="AY203" s="206" t="s">
        <v>124</v>
      </c>
    </row>
    <row r="204" s="1" customFormat="1" ht="16.5" customHeight="1">
      <c r="B204" s="173"/>
      <c r="C204" s="213" t="s">
        <v>267</v>
      </c>
      <c r="D204" s="213" t="s">
        <v>238</v>
      </c>
      <c r="E204" s="214" t="s">
        <v>268</v>
      </c>
      <c r="F204" s="215" t="s">
        <v>269</v>
      </c>
      <c r="G204" s="216" t="s">
        <v>260</v>
      </c>
      <c r="H204" s="217">
        <v>5</v>
      </c>
      <c r="I204" s="218"/>
      <c r="J204" s="219">
        <f>ROUND(I204*H204,2)</f>
        <v>0</v>
      </c>
      <c r="K204" s="215" t="s">
        <v>130</v>
      </c>
      <c r="L204" s="220"/>
      <c r="M204" s="221" t="s">
        <v>1</v>
      </c>
      <c r="N204" s="222" t="s">
        <v>43</v>
      </c>
      <c r="O204" s="65"/>
      <c r="P204" s="183">
        <f>O204*H204</f>
        <v>0</v>
      </c>
      <c r="Q204" s="183">
        <v>0.0030000000000000001</v>
      </c>
      <c r="R204" s="183">
        <f>Q204*H204</f>
        <v>0.014999999999999999</v>
      </c>
      <c r="S204" s="183">
        <v>0</v>
      </c>
      <c r="T204" s="184">
        <f>S204*H204</f>
        <v>0</v>
      </c>
      <c r="AR204" s="17" t="s">
        <v>187</v>
      </c>
      <c r="AT204" s="17" t="s">
        <v>238</v>
      </c>
      <c r="AU204" s="17" t="s">
        <v>80</v>
      </c>
      <c r="AY204" s="17" t="s">
        <v>124</v>
      </c>
      <c r="BE204" s="185">
        <f>IF(N204="základní",J204,0)</f>
        <v>0</v>
      </c>
      <c r="BF204" s="185">
        <f>IF(N204="snížená",J204,0)</f>
        <v>0</v>
      </c>
      <c r="BG204" s="185">
        <f>IF(N204="zákl. přenesená",J204,0)</f>
        <v>0</v>
      </c>
      <c r="BH204" s="185">
        <f>IF(N204="sníž. přenesená",J204,0)</f>
        <v>0</v>
      </c>
      <c r="BI204" s="185">
        <f>IF(N204="nulová",J204,0)</f>
        <v>0</v>
      </c>
      <c r="BJ204" s="17" t="s">
        <v>76</v>
      </c>
      <c r="BK204" s="185">
        <f>ROUND(I204*H204,2)</f>
        <v>0</v>
      </c>
      <c r="BL204" s="17" t="s">
        <v>131</v>
      </c>
      <c r="BM204" s="17" t="s">
        <v>270</v>
      </c>
    </row>
    <row r="205" s="1" customFormat="1">
      <c r="B205" s="35"/>
      <c r="D205" s="186" t="s">
        <v>133</v>
      </c>
      <c r="F205" s="187" t="s">
        <v>269</v>
      </c>
      <c r="I205" s="119"/>
      <c r="L205" s="35"/>
      <c r="M205" s="188"/>
      <c r="N205" s="65"/>
      <c r="O205" s="65"/>
      <c r="P205" s="65"/>
      <c r="Q205" s="65"/>
      <c r="R205" s="65"/>
      <c r="S205" s="65"/>
      <c r="T205" s="66"/>
      <c r="AT205" s="17" t="s">
        <v>133</v>
      </c>
      <c r="AU205" s="17" t="s">
        <v>80</v>
      </c>
    </row>
    <row r="206" s="12" customFormat="1">
      <c r="B206" s="190"/>
      <c r="D206" s="186" t="s">
        <v>137</v>
      </c>
      <c r="E206" s="191" t="s">
        <v>1</v>
      </c>
      <c r="F206" s="192" t="s">
        <v>271</v>
      </c>
      <c r="H206" s="191" t="s">
        <v>1</v>
      </c>
      <c r="I206" s="193"/>
      <c r="L206" s="190"/>
      <c r="M206" s="194"/>
      <c r="N206" s="195"/>
      <c r="O206" s="195"/>
      <c r="P206" s="195"/>
      <c r="Q206" s="195"/>
      <c r="R206" s="195"/>
      <c r="S206" s="195"/>
      <c r="T206" s="196"/>
      <c r="AT206" s="191" t="s">
        <v>137</v>
      </c>
      <c r="AU206" s="191" t="s">
        <v>80</v>
      </c>
      <c r="AV206" s="12" t="s">
        <v>76</v>
      </c>
      <c r="AW206" s="12" t="s">
        <v>34</v>
      </c>
      <c r="AX206" s="12" t="s">
        <v>72</v>
      </c>
      <c r="AY206" s="191" t="s">
        <v>124</v>
      </c>
    </row>
    <row r="207" s="13" customFormat="1">
      <c r="B207" s="197"/>
      <c r="D207" s="186" t="s">
        <v>137</v>
      </c>
      <c r="E207" s="198" t="s">
        <v>1</v>
      </c>
      <c r="F207" s="199" t="s">
        <v>264</v>
      </c>
      <c r="H207" s="200">
        <v>1</v>
      </c>
      <c r="I207" s="201"/>
      <c r="L207" s="197"/>
      <c r="M207" s="202"/>
      <c r="N207" s="203"/>
      <c r="O207" s="203"/>
      <c r="P207" s="203"/>
      <c r="Q207" s="203"/>
      <c r="R207" s="203"/>
      <c r="S207" s="203"/>
      <c r="T207" s="204"/>
      <c r="AT207" s="198" t="s">
        <v>137</v>
      </c>
      <c r="AU207" s="198" t="s">
        <v>80</v>
      </c>
      <c r="AV207" s="13" t="s">
        <v>80</v>
      </c>
      <c r="AW207" s="13" t="s">
        <v>34</v>
      </c>
      <c r="AX207" s="13" t="s">
        <v>72</v>
      </c>
      <c r="AY207" s="198" t="s">
        <v>124</v>
      </c>
    </row>
    <row r="208" s="13" customFormat="1">
      <c r="B208" s="197"/>
      <c r="D208" s="186" t="s">
        <v>137</v>
      </c>
      <c r="E208" s="198" t="s">
        <v>1</v>
      </c>
      <c r="F208" s="199" t="s">
        <v>265</v>
      </c>
      <c r="H208" s="200">
        <v>3</v>
      </c>
      <c r="I208" s="201"/>
      <c r="L208" s="197"/>
      <c r="M208" s="202"/>
      <c r="N208" s="203"/>
      <c r="O208" s="203"/>
      <c r="P208" s="203"/>
      <c r="Q208" s="203"/>
      <c r="R208" s="203"/>
      <c r="S208" s="203"/>
      <c r="T208" s="204"/>
      <c r="AT208" s="198" t="s">
        <v>137</v>
      </c>
      <c r="AU208" s="198" t="s">
        <v>80</v>
      </c>
      <c r="AV208" s="13" t="s">
        <v>80</v>
      </c>
      <c r="AW208" s="13" t="s">
        <v>34</v>
      </c>
      <c r="AX208" s="13" t="s">
        <v>72</v>
      </c>
      <c r="AY208" s="198" t="s">
        <v>124</v>
      </c>
    </row>
    <row r="209" s="13" customFormat="1">
      <c r="B209" s="197"/>
      <c r="D209" s="186" t="s">
        <v>137</v>
      </c>
      <c r="E209" s="198" t="s">
        <v>1</v>
      </c>
      <c r="F209" s="199" t="s">
        <v>266</v>
      </c>
      <c r="H209" s="200">
        <v>1</v>
      </c>
      <c r="I209" s="201"/>
      <c r="L209" s="197"/>
      <c r="M209" s="202"/>
      <c r="N209" s="203"/>
      <c r="O209" s="203"/>
      <c r="P209" s="203"/>
      <c r="Q209" s="203"/>
      <c r="R209" s="203"/>
      <c r="S209" s="203"/>
      <c r="T209" s="204"/>
      <c r="AT209" s="198" t="s">
        <v>137</v>
      </c>
      <c r="AU209" s="198" t="s">
        <v>80</v>
      </c>
      <c r="AV209" s="13" t="s">
        <v>80</v>
      </c>
      <c r="AW209" s="13" t="s">
        <v>34</v>
      </c>
      <c r="AX209" s="13" t="s">
        <v>72</v>
      </c>
      <c r="AY209" s="198" t="s">
        <v>124</v>
      </c>
    </row>
    <row r="210" s="14" customFormat="1">
      <c r="B210" s="205"/>
      <c r="D210" s="186" t="s">
        <v>137</v>
      </c>
      <c r="E210" s="206" t="s">
        <v>1</v>
      </c>
      <c r="F210" s="207" t="s">
        <v>148</v>
      </c>
      <c r="H210" s="208">
        <v>5</v>
      </c>
      <c r="I210" s="209"/>
      <c r="L210" s="205"/>
      <c r="M210" s="210"/>
      <c r="N210" s="211"/>
      <c r="O210" s="211"/>
      <c r="P210" s="211"/>
      <c r="Q210" s="211"/>
      <c r="R210" s="211"/>
      <c r="S210" s="211"/>
      <c r="T210" s="212"/>
      <c r="AT210" s="206" t="s">
        <v>137</v>
      </c>
      <c r="AU210" s="206" t="s">
        <v>80</v>
      </c>
      <c r="AV210" s="14" t="s">
        <v>131</v>
      </c>
      <c r="AW210" s="14" t="s">
        <v>34</v>
      </c>
      <c r="AX210" s="14" t="s">
        <v>76</v>
      </c>
      <c r="AY210" s="206" t="s">
        <v>124</v>
      </c>
    </row>
    <row r="211" s="1" customFormat="1" ht="16.5" customHeight="1">
      <c r="B211" s="173"/>
      <c r="C211" s="174" t="s">
        <v>272</v>
      </c>
      <c r="D211" s="174" t="s">
        <v>126</v>
      </c>
      <c r="E211" s="175" t="s">
        <v>273</v>
      </c>
      <c r="F211" s="176" t="s">
        <v>274</v>
      </c>
      <c r="G211" s="177" t="s">
        <v>260</v>
      </c>
      <c r="H211" s="178">
        <v>2</v>
      </c>
      <c r="I211" s="179"/>
      <c r="J211" s="180">
        <f>ROUND(I211*H211,2)</f>
        <v>0</v>
      </c>
      <c r="K211" s="176" t="s">
        <v>130</v>
      </c>
      <c r="L211" s="35"/>
      <c r="M211" s="181" t="s">
        <v>1</v>
      </c>
      <c r="N211" s="182" t="s">
        <v>43</v>
      </c>
      <c r="O211" s="65"/>
      <c r="P211" s="183">
        <f>O211*H211</f>
        <v>0</v>
      </c>
      <c r="Q211" s="183">
        <v>1.3334400000000001E-05</v>
      </c>
      <c r="R211" s="183">
        <f>Q211*H211</f>
        <v>2.6668800000000001E-05</v>
      </c>
      <c r="S211" s="183">
        <v>0</v>
      </c>
      <c r="T211" s="184">
        <f>S211*H211</f>
        <v>0</v>
      </c>
      <c r="AR211" s="17" t="s">
        <v>131</v>
      </c>
      <c r="AT211" s="17" t="s">
        <v>126</v>
      </c>
      <c r="AU211" s="17" t="s">
        <v>80</v>
      </c>
      <c r="AY211" s="17" t="s">
        <v>124</v>
      </c>
      <c r="BE211" s="185">
        <f>IF(N211="základní",J211,0)</f>
        <v>0</v>
      </c>
      <c r="BF211" s="185">
        <f>IF(N211="snížená",J211,0)</f>
        <v>0</v>
      </c>
      <c r="BG211" s="185">
        <f>IF(N211="zákl. přenesená",J211,0)</f>
        <v>0</v>
      </c>
      <c r="BH211" s="185">
        <f>IF(N211="sníž. přenesená",J211,0)</f>
        <v>0</v>
      </c>
      <c r="BI211" s="185">
        <f>IF(N211="nulová",J211,0)</f>
        <v>0</v>
      </c>
      <c r="BJ211" s="17" t="s">
        <v>76</v>
      </c>
      <c r="BK211" s="185">
        <f>ROUND(I211*H211,2)</f>
        <v>0</v>
      </c>
      <c r="BL211" s="17" t="s">
        <v>131</v>
      </c>
      <c r="BM211" s="17" t="s">
        <v>275</v>
      </c>
    </row>
    <row r="212" s="1" customFormat="1">
      <c r="B212" s="35"/>
      <c r="D212" s="186" t="s">
        <v>133</v>
      </c>
      <c r="F212" s="187" t="s">
        <v>276</v>
      </c>
      <c r="I212" s="119"/>
      <c r="L212" s="35"/>
      <c r="M212" s="188"/>
      <c r="N212" s="65"/>
      <c r="O212" s="65"/>
      <c r="P212" s="65"/>
      <c r="Q212" s="65"/>
      <c r="R212" s="65"/>
      <c r="S212" s="65"/>
      <c r="T212" s="66"/>
      <c r="AT212" s="17" t="s">
        <v>133</v>
      </c>
      <c r="AU212" s="17" t="s">
        <v>80</v>
      </c>
    </row>
    <row r="213" s="1" customFormat="1">
      <c r="B213" s="35"/>
      <c r="D213" s="186" t="s">
        <v>135</v>
      </c>
      <c r="F213" s="189" t="s">
        <v>263</v>
      </c>
      <c r="I213" s="119"/>
      <c r="L213" s="35"/>
      <c r="M213" s="188"/>
      <c r="N213" s="65"/>
      <c r="O213" s="65"/>
      <c r="P213" s="65"/>
      <c r="Q213" s="65"/>
      <c r="R213" s="65"/>
      <c r="S213" s="65"/>
      <c r="T213" s="66"/>
      <c r="AT213" s="17" t="s">
        <v>135</v>
      </c>
      <c r="AU213" s="17" t="s">
        <v>80</v>
      </c>
    </row>
    <row r="214" s="12" customFormat="1">
      <c r="B214" s="190"/>
      <c r="D214" s="186" t="s">
        <v>137</v>
      </c>
      <c r="E214" s="191" t="s">
        <v>1</v>
      </c>
      <c r="F214" s="192" t="s">
        <v>138</v>
      </c>
      <c r="H214" s="191" t="s">
        <v>1</v>
      </c>
      <c r="I214" s="193"/>
      <c r="L214" s="190"/>
      <c r="M214" s="194"/>
      <c r="N214" s="195"/>
      <c r="O214" s="195"/>
      <c r="P214" s="195"/>
      <c r="Q214" s="195"/>
      <c r="R214" s="195"/>
      <c r="S214" s="195"/>
      <c r="T214" s="196"/>
      <c r="AT214" s="191" t="s">
        <v>137</v>
      </c>
      <c r="AU214" s="191" t="s">
        <v>80</v>
      </c>
      <c r="AV214" s="12" t="s">
        <v>76</v>
      </c>
      <c r="AW214" s="12" t="s">
        <v>34</v>
      </c>
      <c r="AX214" s="12" t="s">
        <v>72</v>
      </c>
      <c r="AY214" s="191" t="s">
        <v>124</v>
      </c>
    </row>
    <row r="215" s="13" customFormat="1">
      <c r="B215" s="197"/>
      <c r="D215" s="186" t="s">
        <v>137</v>
      </c>
      <c r="E215" s="198" t="s">
        <v>1</v>
      </c>
      <c r="F215" s="199" t="s">
        <v>277</v>
      </c>
      <c r="H215" s="200">
        <v>2</v>
      </c>
      <c r="I215" s="201"/>
      <c r="L215" s="197"/>
      <c r="M215" s="202"/>
      <c r="N215" s="203"/>
      <c r="O215" s="203"/>
      <c r="P215" s="203"/>
      <c r="Q215" s="203"/>
      <c r="R215" s="203"/>
      <c r="S215" s="203"/>
      <c r="T215" s="204"/>
      <c r="AT215" s="198" t="s">
        <v>137</v>
      </c>
      <c r="AU215" s="198" t="s">
        <v>80</v>
      </c>
      <c r="AV215" s="13" t="s">
        <v>80</v>
      </c>
      <c r="AW215" s="13" t="s">
        <v>34</v>
      </c>
      <c r="AX215" s="13" t="s">
        <v>76</v>
      </c>
      <c r="AY215" s="198" t="s">
        <v>124</v>
      </c>
    </row>
    <row r="216" s="1" customFormat="1" ht="16.5" customHeight="1">
      <c r="B216" s="173"/>
      <c r="C216" s="174" t="s">
        <v>7</v>
      </c>
      <c r="D216" s="174" t="s">
        <v>126</v>
      </c>
      <c r="E216" s="175" t="s">
        <v>278</v>
      </c>
      <c r="F216" s="176" t="s">
        <v>279</v>
      </c>
      <c r="G216" s="177" t="s">
        <v>260</v>
      </c>
      <c r="H216" s="178">
        <v>3</v>
      </c>
      <c r="I216" s="179"/>
      <c r="J216" s="180">
        <f>ROUND(I216*H216,2)</f>
        <v>0</v>
      </c>
      <c r="K216" s="176" t="s">
        <v>130</v>
      </c>
      <c r="L216" s="35"/>
      <c r="M216" s="181" t="s">
        <v>1</v>
      </c>
      <c r="N216" s="182" t="s">
        <v>43</v>
      </c>
      <c r="O216" s="65"/>
      <c r="P216" s="183">
        <f>O216*H216</f>
        <v>0</v>
      </c>
      <c r="Q216" s="183">
        <v>0.11240500000000001</v>
      </c>
      <c r="R216" s="183">
        <f>Q216*H216</f>
        <v>0.33721500000000004</v>
      </c>
      <c r="S216" s="183">
        <v>0</v>
      </c>
      <c r="T216" s="184">
        <f>S216*H216</f>
        <v>0</v>
      </c>
      <c r="AR216" s="17" t="s">
        <v>131</v>
      </c>
      <c r="AT216" s="17" t="s">
        <v>126</v>
      </c>
      <c r="AU216" s="17" t="s">
        <v>80</v>
      </c>
      <c r="AY216" s="17" t="s">
        <v>124</v>
      </c>
      <c r="BE216" s="185">
        <f>IF(N216="základní",J216,0)</f>
        <v>0</v>
      </c>
      <c r="BF216" s="185">
        <f>IF(N216="snížená",J216,0)</f>
        <v>0</v>
      </c>
      <c r="BG216" s="185">
        <f>IF(N216="zákl. přenesená",J216,0)</f>
        <v>0</v>
      </c>
      <c r="BH216" s="185">
        <f>IF(N216="sníž. přenesená",J216,0)</f>
        <v>0</v>
      </c>
      <c r="BI216" s="185">
        <f>IF(N216="nulová",J216,0)</f>
        <v>0</v>
      </c>
      <c r="BJ216" s="17" t="s">
        <v>76</v>
      </c>
      <c r="BK216" s="185">
        <f>ROUND(I216*H216,2)</f>
        <v>0</v>
      </c>
      <c r="BL216" s="17" t="s">
        <v>131</v>
      </c>
      <c r="BM216" s="17" t="s">
        <v>280</v>
      </c>
    </row>
    <row r="217" s="1" customFormat="1">
      <c r="B217" s="35"/>
      <c r="D217" s="186" t="s">
        <v>133</v>
      </c>
      <c r="F217" s="187" t="s">
        <v>281</v>
      </c>
      <c r="I217" s="119"/>
      <c r="L217" s="35"/>
      <c r="M217" s="188"/>
      <c r="N217" s="65"/>
      <c r="O217" s="65"/>
      <c r="P217" s="65"/>
      <c r="Q217" s="65"/>
      <c r="R217" s="65"/>
      <c r="S217" s="65"/>
      <c r="T217" s="66"/>
      <c r="AT217" s="17" t="s">
        <v>133</v>
      </c>
      <c r="AU217" s="17" t="s">
        <v>80</v>
      </c>
    </row>
    <row r="218" s="1" customFormat="1">
      <c r="B218" s="35"/>
      <c r="D218" s="186" t="s">
        <v>135</v>
      </c>
      <c r="F218" s="189" t="s">
        <v>282</v>
      </c>
      <c r="I218" s="119"/>
      <c r="L218" s="35"/>
      <c r="M218" s="188"/>
      <c r="N218" s="65"/>
      <c r="O218" s="65"/>
      <c r="P218" s="65"/>
      <c r="Q218" s="65"/>
      <c r="R218" s="65"/>
      <c r="S218" s="65"/>
      <c r="T218" s="66"/>
      <c r="AT218" s="17" t="s">
        <v>135</v>
      </c>
      <c r="AU218" s="17" t="s">
        <v>80</v>
      </c>
    </row>
    <row r="219" s="12" customFormat="1">
      <c r="B219" s="190"/>
      <c r="D219" s="186" t="s">
        <v>137</v>
      </c>
      <c r="E219" s="191" t="s">
        <v>1</v>
      </c>
      <c r="F219" s="192" t="s">
        <v>138</v>
      </c>
      <c r="H219" s="191" t="s">
        <v>1</v>
      </c>
      <c r="I219" s="193"/>
      <c r="L219" s="190"/>
      <c r="M219" s="194"/>
      <c r="N219" s="195"/>
      <c r="O219" s="195"/>
      <c r="P219" s="195"/>
      <c r="Q219" s="195"/>
      <c r="R219" s="195"/>
      <c r="S219" s="195"/>
      <c r="T219" s="196"/>
      <c r="AT219" s="191" t="s">
        <v>137</v>
      </c>
      <c r="AU219" s="191" t="s">
        <v>80</v>
      </c>
      <c r="AV219" s="12" t="s">
        <v>76</v>
      </c>
      <c r="AW219" s="12" t="s">
        <v>34</v>
      </c>
      <c r="AX219" s="12" t="s">
        <v>72</v>
      </c>
      <c r="AY219" s="191" t="s">
        <v>124</v>
      </c>
    </row>
    <row r="220" s="13" customFormat="1">
      <c r="B220" s="197"/>
      <c r="D220" s="186" t="s">
        <v>137</v>
      </c>
      <c r="E220" s="198" t="s">
        <v>1</v>
      </c>
      <c r="F220" s="199" t="s">
        <v>265</v>
      </c>
      <c r="H220" s="200">
        <v>3</v>
      </c>
      <c r="I220" s="201"/>
      <c r="L220" s="197"/>
      <c r="M220" s="202"/>
      <c r="N220" s="203"/>
      <c r="O220" s="203"/>
      <c r="P220" s="203"/>
      <c r="Q220" s="203"/>
      <c r="R220" s="203"/>
      <c r="S220" s="203"/>
      <c r="T220" s="204"/>
      <c r="AT220" s="198" t="s">
        <v>137</v>
      </c>
      <c r="AU220" s="198" t="s">
        <v>80</v>
      </c>
      <c r="AV220" s="13" t="s">
        <v>80</v>
      </c>
      <c r="AW220" s="13" t="s">
        <v>34</v>
      </c>
      <c r="AX220" s="13" t="s">
        <v>76</v>
      </c>
      <c r="AY220" s="198" t="s">
        <v>124</v>
      </c>
    </row>
    <row r="221" s="1" customFormat="1" ht="16.5" customHeight="1">
      <c r="B221" s="173"/>
      <c r="C221" s="213" t="s">
        <v>283</v>
      </c>
      <c r="D221" s="213" t="s">
        <v>238</v>
      </c>
      <c r="E221" s="214" t="s">
        <v>284</v>
      </c>
      <c r="F221" s="215" t="s">
        <v>285</v>
      </c>
      <c r="G221" s="216" t="s">
        <v>260</v>
      </c>
      <c r="H221" s="217">
        <v>3</v>
      </c>
      <c r="I221" s="218"/>
      <c r="J221" s="219">
        <f>ROUND(I221*H221,2)</f>
        <v>0</v>
      </c>
      <c r="K221" s="215" t="s">
        <v>130</v>
      </c>
      <c r="L221" s="220"/>
      <c r="M221" s="221" t="s">
        <v>1</v>
      </c>
      <c r="N221" s="222" t="s">
        <v>43</v>
      </c>
      <c r="O221" s="65"/>
      <c r="P221" s="183">
        <f>O221*H221</f>
        <v>0</v>
      </c>
      <c r="Q221" s="183">
        <v>0.0061000000000000004</v>
      </c>
      <c r="R221" s="183">
        <f>Q221*H221</f>
        <v>0.0183</v>
      </c>
      <c r="S221" s="183">
        <v>0</v>
      </c>
      <c r="T221" s="184">
        <f>S221*H221</f>
        <v>0</v>
      </c>
      <c r="AR221" s="17" t="s">
        <v>187</v>
      </c>
      <c r="AT221" s="17" t="s">
        <v>238</v>
      </c>
      <c r="AU221" s="17" t="s">
        <v>80</v>
      </c>
      <c r="AY221" s="17" t="s">
        <v>124</v>
      </c>
      <c r="BE221" s="185">
        <f>IF(N221="základní",J221,0)</f>
        <v>0</v>
      </c>
      <c r="BF221" s="185">
        <f>IF(N221="snížená",J221,0)</f>
        <v>0</v>
      </c>
      <c r="BG221" s="185">
        <f>IF(N221="zákl. přenesená",J221,0)</f>
        <v>0</v>
      </c>
      <c r="BH221" s="185">
        <f>IF(N221="sníž. přenesená",J221,0)</f>
        <v>0</v>
      </c>
      <c r="BI221" s="185">
        <f>IF(N221="nulová",J221,0)</f>
        <v>0</v>
      </c>
      <c r="BJ221" s="17" t="s">
        <v>76</v>
      </c>
      <c r="BK221" s="185">
        <f>ROUND(I221*H221,2)</f>
        <v>0</v>
      </c>
      <c r="BL221" s="17" t="s">
        <v>131</v>
      </c>
      <c r="BM221" s="17" t="s">
        <v>286</v>
      </c>
    </row>
    <row r="222" s="1" customFormat="1">
      <c r="B222" s="35"/>
      <c r="D222" s="186" t="s">
        <v>133</v>
      </c>
      <c r="F222" s="187" t="s">
        <v>285</v>
      </c>
      <c r="I222" s="119"/>
      <c r="L222" s="35"/>
      <c r="M222" s="188"/>
      <c r="N222" s="65"/>
      <c r="O222" s="65"/>
      <c r="P222" s="65"/>
      <c r="Q222" s="65"/>
      <c r="R222" s="65"/>
      <c r="S222" s="65"/>
      <c r="T222" s="66"/>
      <c r="AT222" s="17" t="s">
        <v>133</v>
      </c>
      <c r="AU222" s="17" t="s">
        <v>80</v>
      </c>
    </row>
    <row r="223" s="13" customFormat="1">
      <c r="B223" s="197"/>
      <c r="D223" s="186" t="s">
        <v>137</v>
      </c>
      <c r="E223" s="198" t="s">
        <v>1</v>
      </c>
      <c r="F223" s="199" t="s">
        <v>287</v>
      </c>
      <c r="H223" s="200">
        <v>3</v>
      </c>
      <c r="I223" s="201"/>
      <c r="L223" s="197"/>
      <c r="M223" s="202"/>
      <c r="N223" s="203"/>
      <c r="O223" s="203"/>
      <c r="P223" s="203"/>
      <c r="Q223" s="203"/>
      <c r="R223" s="203"/>
      <c r="S223" s="203"/>
      <c r="T223" s="204"/>
      <c r="AT223" s="198" t="s">
        <v>137</v>
      </c>
      <c r="AU223" s="198" t="s">
        <v>80</v>
      </c>
      <c r="AV223" s="13" t="s">
        <v>80</v>
      </c>
      <c r="AW223" s="13" t="s">
        <v>34</v>
      </c>
      <c r="AX223" s="13" t="s">
        <v>76</v>
      </c>
      <c r="AY223" s="198" t="s">
        <v>124</v>
      </c>
    </row>
    <row r="224" s="1" customFormat="1" ht="16.5" customHeight="1">
      <c r="B224" s="173"/>
      <c r="C224" s="174" t="s">
        <v>288</v>
      </c>
      <c r="D224" s="174" t="s">
        <v>126</v>
      </c>
      <c r="E224" s="175" t="s">
        <v>289</v>
      </c>
      <c r="F224" s="176" t="s">
        <v>290</v>
      </c>
      <c r="G224" s="177" t="s">
        <v>142</v>
      </c>
      <c r="H224" s="178">
        <v>39</v>
      </c>
      <c r="I224" s="179"/>
      <c r="J224" s="180">
        <f>ROUND(I224*H224,2)</f>
        <v>0</v>
      </c>
      <c r="K224" s="176" t="s">
        <v>130</v>
      </c>
      <c r="L224" s="35"/>
      <c r="M224" s="181" t="s">
        <v>1</v>
      </c>
      <c r="N224" s="182" t="s">
        <v>43</v>
      </c>
      <c r="O224" s="65"/>
      <c r="P224" s="183">
        <f>O224*H224</f>
        <v>0</v>
      </c>
      <c r="Q224" s="183">
        <v>0.00014999999999999999</v>
      </c>
      <c r="R224" s="183">
        <f>Q224*H224</f>
        <v>0.0058499999999999993</v>
      </c>
      <c r="S224" s="183">
        <v>0</v>
      </c>
      <c r="T224" s="184">
        <f>S224*H224</f>
        <v>0</v>
      </c>
      <c r="AR224" s="17" t="s">
        <v>131</v>
      </c>
      <c r="AT224" s="17" t="s">
        <v>126</v>
      </c>
      <c r="AU224" s="17" t="s">
        <v>80</v>
      </c>
      <c r="AY224" s="17" t="s">
        <v>124</v>
      </c>
      <c r="BE224" s="185">
        <f>IF(N224="základní",J224,0)</f>
        <v>0</v>
      </c>
      <c r="BF224" s="185">
        <f>IF(N224="snížená",J224,0)</f>
        <v>0</v>
      </c>
      <c r="BG224" s="185">
        <f>IF(N224="zákl. přenesená",J224,0)</f>
        <v>0</v>
      </c>
      <c r="BH224" s="185">
        <f>IF(N224="sníž. přenesená",J224,0)</f>
        <v>0</v>
      </c>
      <c r="BI224" s="185">
        <f>IF(N224="nulová",J224,0)</f>
        <v>0</v>
      </c>
      <c r="BJ224" s="17" t="s">
        <v>76</v>
      </c>
      <c r="BK224" s="185">
        <f>ROUND(I224*H224,2)</f>
        <v>0</v>
      </c>
      <c r="BL224" s="17" t="s">
        <v>131</v>
      </c>
      <c r="BM224" s="17" t="s">
        <v>291</v>
      </c>
    </row>
    <row r="225" s="1" customFormat="1">
      <c r="B225" s="35"/>
      <c r="D225" s="186" t="s">
        <v>133</v>
      </c>
      <c r="F225" s="187" t="s">
        <v>292</v>
      </c>
      <c r="I225" s="119"/>
      <c r="L225" s="35"/>
      <c r="M225" s="188"/>
      <c r="N225" s="65"/>
      <c r="O225" s="65"/>
      <c r="P225" s="65"/>
      <c r="Q225" s="65"/>
      <c r="R225" s="65"/>
      <c r="S225" s="65"/>
      <c r="T225" s="66"/>
      <c r="AT225" s="17" t="s">
        <v>133</v>
      </c>
      <c r="AU225" s="17" t="s">
        <v>80</v>
      </c>
    </row>
    <row r="226" s="1" customFormat="1">
      <c r="B226" s="35"/>
      <c r="D226" s="186" t="s">
        <v>135</v>
      </c>
      <c r="F226" s="189" t="s">
        <v>293</v>
      </c>
      <c r="I226" s="119"/>
      <c r="L226" s="35"/>
      <c r="M226" s="188"/>
      <c r="N226" s="65"/>
      <c r="O226" s="65"/>
      <c r="P226" s="65"/>
      <c r="Q226" s="65"/>
      <c r="R226" s="65"/>
      <c r="S226" s="65"/>
      <c r="T226" s="66"/>
      <c r="AT226" s="17" t="s">
        <v>135</v>
      </c>
      <c r="AU226" s="17" t="s">
        <v>80</v>
      </c>
    </row>
    <row r="227" s="12" customFormat="1">
      <c r="B227" s="190"/>
      <c r="D227" s="186" t="s">
        <v>137</v>
      </c>
      <c r="E227" s="191" t="s">
        <v>1</v>
      </c>
      <c r="F227" s="192" t="s">
        <v>138</v>
      </c>
      <c r="H227" s="191" t="s">
        <v>1</v>
      </c>
      <c r="I227" s="193"/>
      <c r="L227" s="190"/>
      <c r="M227" s="194"/>
      <c r="N227" s="195"/>
      <c r="O227" s="195"/>
      <c r="P227" s="195"/>
      <c r="Q227" s="195"/>
      <c r="R227" s="195"/>
      <c r="S227" s="195"/>
      <c r="T227" s="196"/>
      <c r="AT227" s="191" t="s">
        <v>137</v>
      </c>
      <c r="AU227" s="191" t="s">
        <v>80</v>
      </c>
      <c r="AV227" s="12" t="s">
        <v>76</v>
      </c>
      <c r="AW227" s="12" t="s">
        <v>34</v>
      </c>
      <c r="AX227" s="12" t="s">
        <v>72</v>
      </c>
      <c r="AY227" s="191" t="s">
        <v>124</v>
      </c>
    </row>
    <row r="228" s="13" customFormat="1">
      <c r="B228" s="197"/>
      <c r="D228" s="186" t="s">
        <v>137</v>
      </c>
      <c r="E228" s="198" t="s">
        <v>1</v>
      </c>
      <c r="F228" s="199" t="s">
        <v>294</v>
      </c>
      <c r="H228" s="200">
        <v>39</v>
      </c>
      <c r="I228" s="201"/>
      <c r="L228" s="197"/>
      <c r="M228" s="202"/>
      <c r="N228" s="203"/>
      <c r="O228" s="203"/>
      <c r="P228" s="203"/>
      <c r="Q228" s="203"/>
      <c r="R228" s="203"/>
      <c r="S228" s="203"/>
      <c r="T228" s="204"/>
      <c r="AT228" s="198" t="s">
        <v>137</v>
      </c>
      <c r="AU228" s="198" t="s">
        <v>80</v>
      </c>
      <c r="AV228" s="13" t="s">
        <v>80</v>
      </c>
      <c r="AW228" s="13" t="s">
        <v>34</v>
      </c>
      <c r="AX228" s="13" t="s">
        <v>76</v>
      </c>
      <c r="AY228" s="198" t="s">
        <v>124</v>
      </c>
    </row>
    <row r="229" s="1" customFormat="1" ht="16.5" customHeight="1">
      <c r="B229" s="173"/>
      <c r="C229" s="174" t="s">
        <v>295</v>
      </c>
      <c r="D229" s="174" t="s">
        <v>126</v>
      </c>
      <c r="E229" s="175" t="s">
        <v>296</v>
      </c>
      <c r="F229" s="176" t="s">
        <v>297</v>
      </c>
      <c r="G229" s="177" t="s">
        <v>129</v>
      </c>
      <c r="H229" s="178">
        <v>37.380000000000003</v>
      </c>
      <c r="I229" s="179"/>
      <c r="J229" s="180">
        <f>ROUND(I229*H229,2)</f>
        <v>0</v>
      </c>
      <c r="K229" s="176" t="s">
        <v>130</v>
      </c>
      <c r="L229" s="35"/>
      <c r="M229" s="181" t="s">
        <v>1</v>
      </c>
      <c r="N229" s="182" t="s">
        <v>43</v>
      </c>
      <c r="O229" s="65"/>
      <c r="P229" s="183">
        <f>O229*H229</f>
        <v>0</v>
      </c>
      <c r="Q229" s="183">
        <v>0.00059999999999999995</v>
      </c>
      <c r="R229" s="183">
        <f>Q229*H229</f>
        <v>0.022428</v>
      </c>
      <c r="S229" s="183">
        <v>0</v>
      </c>
      <c r="T229" s="184">
        <f>S229*H229</f>
        <v>0</v>
      </c>
      <c r="AR229" s="17" t="s">
        <v>131</v>
      </c>
      <c r="AT229" s="17" t="s">
        <v>126</v>
      </c>
      <c r="AU229" s="17" t="s">
        <v>80</v>
      </c>
      <c r="AY229" s="17" t="s">
        <v>124</v>
      </c>
      <c r="BE229" s="185">
        <f>IF(N229="základní",J229,0)</f>
        <v>0</v>
      </c>
      <c r="BF229" s="185">
        <f>IF(N229="snížená",J229,0)</f>
        <v>0</v>
      </c>
      <c r="BG229" s="185">
        <f>IF(N229="zákl. přenesená",J229,0)</f>
        <v>0</v>
      </c>
      <c r="BH229" s="185">
        <f>IF(N229="sníž. přenesená",J229,0)</f>
        <v>0</v>
      </c>
      <c r="BI229" s="185">
        <f>IF(N229="nulová",J229,0)</f>
        <v>0</v>
      </c>
      <c r="BJ229" s="17" t="s">
        <v>76</v>
      </c>
      <c r="BK229" s="185">
        <f>ROUND(I229*H229,2)</f>
        <v>0</v>
      </c>
      <c r="BL229" s="17" t="s">
        <v>131</v>
      </c>
      <c r="BM229" s="17" t="s">
        <v>298</v>
      </c>
    </row>
    <row r="230" s="1" customFormat="1">
      <c r="B230" s="35"/>
      <c r="D230" s="186" t="s">
        <v>133</v>
      </c>
      <c r="F230" s="187" t="s">
        <v>299</v>
      </c>
      <c r="I230" s="119"/>
      <c r="L230" s="35"/>
      <c r="M230" s="188"/>
      <c r="N230" s="65"/>
      <c r="O230" s="65"/>
      <c r="P230" s="65"/>
      <c r="Q230" s="65"/>
      <c r="R230" s="65"/>
      <c r="S230" s="65"/>
      <c r="T230" s="66"/>
      <c r="AT230" s="17" t="s">
        <v>133</v>
      </c>
      <c r="AU230" s="17" t="s">
        <v>80</v>
      </c>
    </row>
    <row r="231" s="1" customFormat="1">
      <c r="B231" s="35"/>
      <c r="D231" s="186" t="s">
        <v>135</v>
      </c>
      <c r="F231" s="189" t="s">
        <v>293</v>
      </c>
      <c r="I231" s="119"/>
      <c r="L231" s="35"/>
      <c r="M231" s="188"/>
      <c r="N231" s="65"/>
      <c r="O231" s="65"/>
      <c r="P231" s="65"/>
      <c r="Q231" s="65"/>
      <c r="R231" s="65"/>
      <c r="S231" s="65"/>
      <c r="T231" s="66"/>
      <c r="AT231" s="17" t="s">
        <v>135</v>
      </c>
      <c r="AU231" s="17" t="s">
        <v>80</v>
      </c>
    </row>
    <row r="232" s="12" customFormat="1">
      <c r="B232" s="190"/>
      <c r="D232" s="186" t="s">
        <v>137</v>
      </c>
      <c r="E232" s="191" t="s">
        <v>1</v>
      </c>
      <c r="F232" s="192" t="s">
        <v>138</v>
      </c>
      <c r="H232" s="191" t="s">
        <v>1</v>
      </c>
      <c r="I232" s="193"/>
      <c r="L232" s="190"/>
      <c r="M232" s="194"/>
      <c r="N232" s="195"/>
      <c r="O232" s="195"/>
      <c r="P232" s="195"/>
      <c r="Q232" s="195"/>
      <c r="R232" s="195"/>
      <c r="S232" s="195"/>
      <c r="T232" s="196"/>
      <c r="AT232" s="191" t="s">
        <v>137</v>
      </c>
      <c r="AU232" s="191" t="s">
        <v>80</v>
      </c>
      <c r="AV232" s="12" t="s">
        <v>76</v>
      </c>
      <c r="AW232" s="12" t="s">
        <v>34</v>
      </c>
      <c r="AX232" s="12" t="s">
        <v>72</v>
      </c>
      <c r="AY232" s="191" t="s">
        <v>124</v>
      </c>
    </row>
    <row r="233" s="13" customFormat="1">
      <c r="B233" s="197"/>
      <c r="D233" s="186" t="s">
        <v>137</v>
      </c>
      <c r="E233" s="198" t="s">
        <v>1</v>
      </c>
      <c r="F233" s="199" t="s">
        <v>300</v>
      </c>
      <c r="H233" s="200">
        <v>8.25</v>
      </c>
      <c r="I233" s="201"/>
      <c r="L233" s="197"/>
      <c r="M233" s="202"/>
      <c r="N233" s="203"/>
      <c r="O233" s="203"/>
      <c r="P233" s="203"/>
      <c r="Q233" s="203"/>
      <c r="R233" s="203"/>
      <c r="S233" s="203"/>
      <c r="T233" s="204"/>
      <c r="AT233" s="198" t="s">
        <v>137</v>
      </c>
      <c r="AU233" s="198" t="s">
        <v>80</v>
      </c>
      <c r="AV233" s="13" t="s">
        <v>80</v>
      </c>
      <c r="AW233" s="13" t="s">
        <v>34</v>
      </c>
      <c r="AX233" s="13" t="s">
        <v>72</v>
      </c>
      <c r="AY233" s="198" t="s">
        <v>124</v>
      </c>
    </row>
    <row r="234" s="13" customFormat="1">
      <c r="B234" s="197"/>
      <c r="D234" s="186" t="s">
        <v>137</v>
      </c>
      <c r="E234" s="198" t="s">
        <v>1</v>
      </c>
      <c r="F234" s="199" t="s">
        <v>301</v>
      </c>
      <c r="H234" s="200">
        <v>5.1299999999999999</v>
      </c>
      <c r="I234" s="201"/>
      <c r="L234" s="197"/>
      <c r="M234" s="202"/>
      <c r="N234" s="203"/>
      <c r="O234" s="203"/>
      <c r="P234" s="203"/>
      <c r="Q234" s="203"/>
      <c r="R234" s="203"/>
      <c r="S234" s="203"/>
      <c r="T234" s="204"/>
      <c r="AT234" s="198" t="s">
        <v>137</v>
      </c>
      <c r="AU234" s="198" t="s">
        <v>80</v>
      </c>
      <c r="AV234" s="13" t="s">
        <v>80</v>
      </c>
      <c r="AW234" s="13" t="s">
        <v>34</v>
      </c>
      <c r="AX234" s="13" t="s">
        <v>72</v>
      </c>
      <c r="AY234" s="198" t="s">
        <v>124</v>
      </c>
    </row>
    <row r="235" s="13" customFormat="1">
      <c r="B235" s="197"/>
      <c r="D235" s="186" t="s">
        <v>137</v>
      </c>
      <c r="E235" s="198" t="s">
        <v>1</v>
      </c>
      <c r="F235" s="199" t="s">
        <v>302</v>
      </c>
      <c r="H235" s="200">
        <v>6</v>
      </c>
      <c r="I235" s="201"/>
      <c r="L235" s="197"/>
      <c r="M235" s="202"/>
      <c r="N235" s="203"/>
      <c r="O235" s="203"/>
      <c r="P235" s="203"/>
      <c r="Q235" s="203"/>
      <c r="R235" s="203"/>
      <c r="S235" s="203"/>
      <c r="T235" s="204"/>
      <c r="AT235" s="198" t="s">
        <v>137</v>
      </c>
      <c r="AU235" s="198" t="s">
        <v>80</v>
      </c>
      <c r="AV235" s="13" t="s">
        <v>80</v>
      </c>
      <c r="AW235" s="13" t="s">
        <v>34</v>
      </c>
      <c r="AX235" s="13" t="s">
        <v>72</v>
      </c>
      <c r="AY235" s="198" t="s">
        <v>124</v>
      </c>
    </row>
    <row r="236" s="13" customFormat="1">
      <c r="B236" s="197"/>
      <c r="D236" s="186" t="s">
        <v>137</v>
      </c>
      <c r="E236" s="198" t="s">
        <v>1</v>
      </c>
      <c r="F236" s="199" t="s">
        <v>303</v>
      </c>
      <c r="H236" s="200">
        <v>6</v>
      </c>
      <c r="I236" s="201"/>
      <c r="L236" s="197"/>
      <c r="M236" s="202"/>
      <c r="N236" s="203"/>
      <c r="O236" s="203"/>
      <c r="P236" s="203"/>
      <c r="Q236" s="203"/>
      <c r="R236" s="203"/>
      <c r="S236" s="203"/>
      <c r="T236" s="204"/>
      <c r="AT236" s="198" t="s">
        <v>137</v>
      </c>
      <c r="AU236" s="198" t="s">
        <v>80</v>
      </c>
      <c r="AV236" s="13" t="s">
        <v>80</v>
      </c>
      <c r="AW236" s="13" t="s">
        <v>34</v>
      </c>
      <c r="AX236" s="13" t="s">
        <v>72</v>
      </c>
      <c r="AY236" s="198" t="s">
        <v>124</v>
      </c>
    </row>
    <row r="237" s="13" customFormat="1">
      <c r="B237" s="197"/>
      <c r="D237" s="186" t="s">
        <v>137</v>
      </c>
      <c r="E237" s="198" t="s">
        <v>1</v>
      </c>
      <c r="F237" s="199" t="s">
        <v>304</v>
      </c>
      <c r="H237" s="200">
        <v>3</v>
      </c>
      <c r="I237" s="201"/>
      <c r="L237" s="197"/>
      <c r="M237" s="202"/>
      <c r="N237" s="203"/>
      <c r="O237" s="203"/>
      <c r="P237" s="203"/>
      <c r="Q237" s="203"/>
      <c r="R237" s="203"/>
      <c r="S237" s="203"/>
      <c r="T237" s="204"/>
      <c r="AT237" s="198" t="s">
        <v>137</v>
      </c>
      <c r="AU237" s="198" t="s">
        <v>80</v>
      </c>
      <c r="AV237" s="13" t="s">
        <v>80</v>
      </c>
      <c r="AW237" s="13" t="s">
        <v>34</v>
      </c>
      <c r="AX237" s="13" t="s">
        <v>72</v>
      </c>
      <c r="AY237" s="198" t="s">
        <v>124</v>
      </c>
    </row>
    <row r="238" s="13" customFormat="1">
      <c r="B238" s="197"/>
      <c r="D238" s="186" t="s">
        <v>137</v>
      </c>
      <c r="E238" s="198" t="s">
        <v>1</v>
      </c>
      <c r="F238" s="199" t="s">
        <v>305</v>
      </c>
      <c r="H238" s="200">
        <v>9</v>
      </c>
      <c r="I238" s="201"/>
      <c r="L238" s="197"/>
      <c r="M238" s="202"/>
      <c r="N238" s="203"/>
      <c r="O238" s="203"/>
      <c r="P238" s="203"/>
      <c r="Q238" s="203"/>
      <c r="R238" s="203"/>
      <c r="S238" s="203"/>
      <c r="T238" s="204"/>
      <c r="AT238" s="198" t="s">
        <v>137</v>
      </c>
      <c r="AU238" s="198" t="s">
        <v>80</v>
      </c>
      <c r="AV238" s="13" t="s">
        <v>80</v>
      </c>
      <c r="AW238" s="13" t="s">
        <v>34</v>
      </c>
      <c r="AX238" s="13" t="s">
        <v>72</v>
      </c>
      <c r="AY238" s="198" t="s">
        <v>124</v>
      </c>
    </row>
    <row r="239" s="14" customFormat="1">
      <c r="B239" s="205"/>
      <c r="D239" s="186" t="s">
        <v>137</v>
      </c>
      <c r="E239" s="206" t="s">
        <v>1</v>
      </c>
      <c r="F239" s="207" t="s">
        <v>148</v>
      </c>
      <c r="H239" s="208">
        <v>37.380000000000003</v>
      </c>
      <c r="I239" s="209"/>
      <c r="L239" s="205"/>
      <c r="M239" s="210"/>
      <c r="N239" s="211"/>
      <c r="O239" s="211"/>
      <c r="P239" s="211"/>
      <c r="Q239" s="211"/>
      <c r="R239" s="211"/>
      <c r="S239" s="211"/>
      <c r="T239" s="212"/>
      <c r="AT239" s="206" t="s">
        <v>137</v>
      </c>
      <c r="AU239" s="206" t="s">
        <v>80</v>
      </c>
      <c r="AV239" s="14" t="s">
        <v>131</v>
      </c>
      <c r="AW239" s="14" t="s">
        <v>34</v>
      </c>
      <c r="AX239" s="14" t="s">
        <v>76</v>
      </c>
      <c r="AY239" s="206" t="s">
        <v>124</v>
      </c>
    </row>
    <row r="240" s="1" customFormat="1" ht="16.5" customHeight="1">
      <c r="B240" s="173"/>
      <c r="C240" s="174" t="s">
        <v>306</v>
      </c>
      <c r="D240" s="174" t="s">
        <v>126</v>
      </c>
      <c r="E240" s="175" t="s">
        <v>307</v>
      </c>
      <c r="F240" s="176" t="s">
        <v>308</v>
      </c>
      <c r="G240" s="177" t="s">
        <v>142</v>
      </c>
      <c r="H240" s="178">
        <v>39</v>
      </c>
      <c r="I240" s="179"/>
      <c r="J240" s="180">
        <f>ROUND(I240*H240,2)</f>
        <v>0</v>
      </c>
      <c r="K240" s="176" t="s">
        <v>130</v>
      </c>
      <c r="L240" s="35"/>
      <c r="M240" s="181" t="s">
        <v>1</v>
      </c>
      <c r="N240" s="182" t="s">
        <v>43</v>
      </c>
      <c r="O240" s="65"/>
      <c r="P240" s="183">
        <f>O240*H240</f>
        <v>0</v>
      </c>
      <c r="Q240" s="183">
        <v>3.7500000000000001E-06</v>
      </c>
      <c r="R240" s="183">
        <f>Q240*H240</f>
        <v>0.00014625</v>
      </c>
      <c r="S240" s="183">
        <v>0</v>
      </c>
      <c r="T240" s="184">
        <f>S240*H240</f>
        <v>0</v>
      </c>
      <c r="AR240" s="17" t="s">
        <v>131</v>
      </c>
      <c r="AT240" s="17" t="s">
        <v>126</v>
      </c>
      <c r="AU240" s="17" t="s">
        <v>80</v>
      </c>
      <c r="AY240" s="17" t="s">
        <v>124</v>
      </c>
      <c r="BE240" s="185">
        <f>IF(N240="základní",J240,0)</f>
        <v>0</v>
      </c>
      <c r="BF240" s="185">
        <f>IF(N240="snížená",J240,0)</f>
        <v>0</v>
      </c>
      <c r="BG240" s="185">
        <f>IF(N240="zákl. přenesená",J240,0)</f>
        <v>0</v>
      </c>
      <c r="BH240" s="185">
        <f>IF(N240="sníž. přenesená",J240,0)</f>
        <v>0</v>
      </c>
      <c r="BI240" s="185">
        <f>IF(N240="nulová",J240,0)</f>
        <v>0</v>
      </c>
      <c r="BJ240" s="17" t="s">
        <v>76</v>
      </c>
      <c r="BK240" s="185">
        <f>ROUND(I240*H240,2)</f>
        <v>0</v>
      </c>
      <c r="BL240" s="17" t="s">
        <v>131</v>
      </c>
      <c r="BM240" s="17" t="s">
        <v>309</v>
      </c>
    </row>
    <row r="241" s="1" customFormat="1">
      <c r="B241" s="35"/>
      <c r="D241" s="186" t="s">
        <v>133</v>
      </c>
      <c r="F241" s="187" t="s">
        <v>310</v>
      </c>
      <c r="I241" s="119"/>
      <c r="L241" s="35"/>
      <c r="M241" s="188"/>
      <c r="N241" s="65"/>
      <c r="O241" s="65"/>
      <c r="P241" s="65"/>
      <c r="Q241" s="65"/>
      <c r="R241" s="65"/>
      <c r="S241" s="65"/>
      <c r="T241" s="66"/>
      <c r="AT241" s="17" t="s">
        <v>133</v>
      </c>
      <c r="AU241" s="17" t="s">
        <v>80</v>
      </c>
    </row>
    <row r="242" s="1" customFormat="1">
      <c r="B242" s="35"/>
      <c r="D242" s="186" t="s">
        <v>135</v>
      </c>
      <c r="F242" s="189" t="s">
        <v>311</v>
      </c>
      <c r="I242" s="119"/>
      <c r="L242" s="35"/>
      <c r="M242" s="188"/>
      <c r="N242" s="65"/>
      <c r="O242" s="65"/>
      <c r="P242" s="65"/>
      <c r="Q242" s="65"/>
      <c r="R242" s="65"/>
      <c r="S242" s="65"/>
      <c r="T242" s="66"/>
      <c r="AT242" s="17" t="s">
        <v>135</v>
      </c>
      <c r="AU242" s="17" t="s">
        <v>80</v>
      </c>
    </row>
    <row r="243" s="13" customFormat="1">
      <c r="B243" s="197"/>
      <c r="D243" s="186" t="s">
        <v>137</v>
      </c>
      <c r="E243" s="198" t="s">
        <v>1</v>
      </c>
      <c r="F243" s="199" t="s">
        <v>312</v>
      </c>
      <c r="H243" s="200">
        <v>39</v>
      </c>
      <c r="I243" s="201"/>
      <c r="L243" s="197"/>
      <c r="M243" s="202"/>
      <c r="N243" s="203"/>
      <c r="O243" s="203"/>
      <c r="P243" s="203"/>
      <c r="Q243" s="203"/>
      <c r="R243" s="203"/>
      <c r="S243" s="203"/>
      <c r="T243" s="204"/>
      <c r="AT243" s="198" t="s">
        <v>137</v>
      </c>
      <c r="AU243" s="198" t="s">
        <v>80</v>
      </c>
      <c r="AV243" s="13" t="s">
        <v>80</v>
      </c>
      <c r="AW243" s="13" t="s">
        <v>34</v>
      </c>
      <c r="AX243" s="13" t="s">
        <v>76</v>
      </c>
      <c r="AY243" s="198" t="s">
        <v>124</v>
      </c>
    </row>
    <row r="244" s="1" customFormat="1" ht="16.5" customHeight="1">
      <c r="B244" s="173"/>
      <c r="C244" s="174" t="s">
        <v>313</v>
      </c>
      <c r="D244" s="174" t="s">
        <v>126</v>
      </c>
      <c r="E244" s="175" t="s">
        <v>314</v>
      </c>
      <c r="F244" s="176" t="s">
        <v>315</v>
      </c>
      <c r="G244" s="177" t="s">
        <v>129</v>
      </c>
      <c r="H244" s="178">
        <v>37.380000000000003</v>
      </c>
      <c r="I244" s="179"/>
      <c r="J244" s="180">
        <f>ROUND(I244*H244,2)</f>
        <v>0</v>
      </c>
      <c r="K244" s="176" t="s">
        <v>130</v>
      </c>
      <c r="L244" s="35"/>
      <c r="M244" s="181" t="s">
        <v>1</v>
      </c>
      <c r="N244" s="182" t="s">
        <v>43</v>
      </c>
      <c r="O244" s="65"/>
      <c r="P244" s="183">
        <f>O244*H244</f>
        <v>0</v>
      </c>
      <c r="Q244" s="183">
        <v>9.38E-06</v>
      </c>
      <c r="R244" s="183">
        <f>Q244*H244</f>
        <v>0.00035062440000000004</v>
      </c>
      <c r="S244" s="183">
        <v>0</v>
      </c>
      <c r="T244" s="184">
        <f>S244*H244</f>
        <v>0</v>
      </c>
      <c r="AR244" s="17" t="s">
        <v>131</v>
      </c>
      <c r="AT244" s="17" t="s">
        <v>126</v>
      </c>
      <c r="AU244" s="17" t="s">
        <v>80</v>
      </c>
      <c r="AY244" s="17" t="s">
        <v>124</v>
      </c>
      <c r="BE244" s="185">
        <f>IF(N244="základní",J244,0)</f>
        <v>0</v>
      </c>
      <c r="BF244" s="185">
        <f>IF(N244="snížená",J244,0)</f>
        <v>0</v>
      </c>
      <c r="BG244" s="185">
        <f>IF(N244="zákl. přenesená",J244,0)</f>
        <v>0</v>
      </c>
      <c r="BH244" s="185">
        <f>IF(N244="sníž. přenesená",J244,0)</f>
        <v>0</v>
      </c>
      <c r="BI244" s="185">
        <f>IF(N244="nulová",J244,0)</f>
        <v>0</v>
      </c>
      <c r="BJ244" s="17" t="s">
        <v>76</v>
      </c>
      <c r="BK244" s="185">
        <f>ROUND(I244*H244,2)</f>
        <v>0</v>
      </c>
      <c r="BL244" s="17" t="s">
        <v>131</v>
      </c>
      <c r="BM244" s="17" t="s">
        <v>316</v>
      </c>
    </row>
    <row r="245" s="1" customFormat="1">
      <c r="B245" s="35"/>
      <c r="D245" s="186" t="s">
        <v>133</v>
      </c>
      <c r="F245" s="187" t="s">
        <v>317</v>
      </c>
      <c r="I245" s="119"/>
      <c r="L245" s="35"/>
      <c r="M245" s="188"/>
      <c r="N245" s="65"/>
      <c r="O245" s="65"/>
      <c r="P245" s="65"/>
      <c r="Q245" s="65"/>
      <c r="R245" s="65"/>
      <c r="S245" s="65"/>
      <c r="T245" s="66"/>
      <c r="AT245" s="17" t="s">
        <v>133</v>
      </c>
      <c r="AU245" s="17" t="s">
        <v>80</v>
      </c>
    </row>
    <row r="246" s="1" customFormat="1">
      <c r="B246" s="35"/>
      <c r="D246" s="186" t="s">
        <v>135</v>
      </c>
      <c r="F246" s="189" t="s">
        <v>311</v>
      </c>
      <c r="I246" s="119"/>
      <c r="L246" s="35"/>
      <c r="M246" s="188"/>
      <c r="N246" s="65"/>
      <c r="O246" s="65"/>
      <c r="P246" s="65"/>
      <c r="Q246" s="65"/>
      <c r="R246" s="65"/>
      <c r="S246" s="65"/>
      <c r="T246" s="66"/>
      <c r="AT246" s="17" t="s">
        <v>135</v>
      </c>
      <c r="AU246" s="17" t="s">
        <v>80</v>
      </c>
    </row>
    <row r="247" s="13" customFormat="1">
      <c r="B247" s="197"/>
      <c r="D247" s="186" t="s">
        <v>137</v>
      </c>
      <c r="E247" s="198" t="s">
        <v>1</v>
      </c>
      <c r="F247" s="199" t="s">
        <v>318</v>
      </c>
      <c r="H247" s="200">
        <v>37.380000000000003</v>
      </c>
      <c r="I247" s="201"/>
      <c r="L247" s="197"/>
      <c r="M247" s="202"/>
      <c r="N247" s="203"/>
      <c r="O247" s="203"/>
      <c r="P247" s="203"/>
      <c r="Q247" s="203"/>
      <c r="R247" s="203"/>
      <c r="S247" s="203"/>
      <c r="T247" s="204"/>
      <c r="AT247" s="198" t="s">
        <v>137</v>
      </c>
      <c r="AU247" s="198" t="s">
        <v>80</v>
      </c>
      <c r="AV247" s="13" t="s">
        <v>80</v>
      </c>
      <c r="AW247" s="13" t="s">
        <v>34</v>
      </c>
      <c r="AX247" s="13" t="s">
        <v>76</v>
      </c>
      <c r="AY247" s="198" t="s">
        <v>124</v>
      </c>
    </row>
    <row r="248" s="1" customFormat="1" ht="16.5" customHeight="1">
      <c r="B248" s="173"/>
      <c r="C248" s="174" t="s">
        <v>319</v>
      </c>
      <c r="D248" s="174" t="s">
        <v>126</v>
      </c>
      <c r="E248" s="175" t="s">
        <v>320</v>
      </c>
      <c r="F248" s="176" t="s">
        <v>321</v>
      </c>
      <c r="G248" s="177" t="s">
        <v>142</v>
      </c>
      <c r="H248" s="178">
        <v>20</v>
      </c>
      <c r="I248" s="179"/>
      <c r="J248" s="180">
        <f>ROUND(I248*H248,2)</f>
        <v>0</v>
      </c>
      <c r="K248" s="176" t="s">
        <v>130</v>
      </c>
      <c r="L248" s="35"/>
      <c r="M248" s="181" t="s">
        <v>1</v>
      </c>
      <c r="N248" s="182" t="s">
        <v>43</v>
      </c>
      <c r="O248" s="65"/>
      <c r="P248" s="183">
        <f>O248*H248</f>
        <v>0</v>
      </c>
      <c r="Q248" s="183">
        <v>0.071903999999999996</v>
      </c>
      <c r="R248" s="183">
        <f>Q248*H248</f>
        <v>1.4380799999999998</v>
      </c>
      <c r="S248" s="183">
        <v>0</v>
      </c>
      <c r="T248" s="184">
        <f>S248*H248</f>
        <v>0</v>
      </c>
      <c r="AR248" s="17" t="s">
        <v>131</v>
      </c>
      <c r="AT248" s="17" t="s">
        <v>126</v>
      </c>
      <c r="AU248" s="17" t="s">
        <v>80</v>
      </c>
      <c r="AY248" s="17" t="s">
        <v>124</v>
      </c>
      <c r="BE248" s="185">
        <f>IF(N248="základní",J248,0)</f>
        <v>0</v>
      </c>
      <c r="BF248" s="185">
        <f>IF(N248="snížená",J248,0)</f>
        <v>0</v>
      </c>
      <c r="BG248" s="185">
        <f>IF(N248="zákl. přenesená",J248,0)</f>
        <v>0</v>
      </c>
      <c r="BH248" s="185">
        <f>IF(N248="sníž. přenesená",J248,0)</f>
        <v>0</v>
      </c>
      <c r="BI248" s="185">
        <f>IF(N248="nulová",J248,0)</f>
        <v>0</v>
      </c>
      <c r="BJ248" s="17" t="s">
        <v>76</v>
      </c>
      <c r="BK248" s="185">
        <f>ROUND(I248*H248,2)</f>
        <v>0</v>
      </c>
      <c r="BL248" s="17" t="s">
        <v>131</v>
      </c>
      <c r="BM248" s="17" t="s">
        <v>322</v>
      </c>
    </row>
    <row r="249" s="1" customFormat="1">
      <c r="B249" s="35"/>
      <c r="D249" s="186" t="s">
        <v>133</v>
      </c>
      <c r="F249" s="187" t="s">
        <v>323</v>
      </c>
      <c r="I249" s="119"/>
      <c r="L249" s="35"/>
      <c r="M249" s="188"/>
      <c r="N249" s="65"/>
      <c r="O249" s="65"/>
      <c r="P249" s="65"/>
      <c r="Q249" s="65"/>
      <c r="R249" s="65"/>
      <c r="S249" s="65"/>
      <c r="T249" s="66"/>
      <c r="AT249" s="17" t="s">
        <v>133</v>
      </c>
      <c r="AU249" s="17" t="s">
        <v>80</v>
      </c>
    </row>
    <row r="250" s="1" customFormat="1">
      <c r="B250" s="35"/>
      <c r="D250" s="186" t="s">
        <v>135</v>
      </c>
      <c r="F250" s="189" t="s">
        <v>324</v>
      </c>
      <c r="I250" s="119"/>
      <c r="L250" s="35"/>
      <c r="M250" s="188"/>
      <c r="N250" s="65"/>
      <c r="O250" s="65"/>
      <c r="P250" s="65"/>
      <c r="Q250" s="65"/>
      <c r="R250" s="65"/>
      <c r="S250" s="65"/>
      <c r="T250" s="66"/>
      <c r="AT250" s="17" t="s">
        <v>135</v>
      </c>
      <c r="AU250" s="17" t="s">
        <v>80</v>
      </c>
    </row>
    <row r="251" s="12" customFormat="1">
      <c r="B251" s="190"/>
      <c r="D251" s="186" t="s">
        <v>137</v>
      </c>
      <c r="E251" s="191" t="s">
        <v>1</v>
      </c>
      <c r="F251" s="192" t="s">
        <v>138</v>
      </c>
      <c r="H251" s="191" t="s">
        <v>1</v>
      </c>
      <c r="I251" s="193"/>
      <c r="L251" s="190"/>
      <c r="M251" s="194"/>
      <c r="N251" s="195"/>
      <c r="O251" s="195"/>
      <c r="P251" s="195"/>
      <c r="Q251" s="195"/>
      <c r="R251" s="195"/>
      <c r="S251" s="195"/>
      <c r="T251" s="196"/>
      <c r="AT251" s="191" t="s">
        <v>137</v>
      </c>
      <c r="AU251" s="191" t="s">
        <v>80</v>
      </c>
      <c r="AV251" s="12" t="s">
        <v>76</v>
      </c>
      <c r="AW251" s="12" t="s">
        <v>34</v>
      </c>
      <c r="AX251" s="12" t="s">
        <v>72</v>
      </c>
      <c r="AY251" s="191" t="s">
        <v>124</v>
      </c>
    </row>
    <row r="252" s="13" customFormat="1">
      <c r="B252" s="197"/>
      <c r="D252" s="186" t="s">
        <v>137</v>
      </c>
      <c r="E252" s="198" t="s">
        <v>1</v>
      </c>
      <c r="F252" s="199" t="s">
        <v>325</v>
      </c>
      <c r="H252" s="200">
        <v>20</v>
      </c>
      <c r="I252" s="201"/>
      <c r="L252" s="197"/>
      <c r="M252" s="202"/>
      <c r="N252" s="203"/>
      <c r="O252" s="203"/>
      <c r="P252" s="203"/>
      <c r="Q252" s="203"/>
      <c r="R252" s="203"/>
      <c r="S252" s="203"/>
      <c r="T252" s="204"/>
      <c r="AT252" s="198" t="s">
        <v>137</v>
      </c>
      <c r="AU252" s="198" t="s">
        <v>80</v>
      </c>
      <c r="AV252" s="13" t="s">
        <v>80</v>
      </c>
      <c r="AW252" s="13" t="s">
        <v>34</v>
      </c>
      <c r="AX252" s="13" t="s">
        <v>76</v>
      </c>
      <c r="AY252" s="198" t="s">
        <v>124</v>
      </c>
    </row>
    <row r="253" s="1" customFormat="1" ht="16.5" customHeight="1">
      <c r="B253" s="173"/>
      <c r="C253" s="174" t="s">
        <v>326</v>
      </c>
      <c r="D253" s="174" t="s">
        <v>126</v>
      </c>
      <c r="E253" s="175" t="s">
        <v>327</v>
      </c>
      <c r="F253" s="176" t="s">
        <v>328</v>
      </c>
      <c r="G253" s="177" t="s">
        <v>142</v>
      </c>
      <c r="H253" s="178">
        <v>55</v>
      </c>
      <c r="I253" s="179"/>
      <c r="J253" s="180">
        <f>ROUND(I253*H253,2)</f>
        <v>0</v>
      </c>
      <c r="K253" s="176" t="s">
        <v>130</v>
      </c>
      <c r="L253" s="35"/>
      <c r="M253" s="181" t="s">
        <v>1</v>
      </c>
      <c r="N253" s="182" t="s">
        <v>43</v>
      </c>
      <c r="O253" s="65"/>
      <c r="P253" s="183">
        <f>O253*H253</f>
        <v>0</v>
      </c>
      <c r="Q253" s="183">
        <v>0.089775999999999995</v>
      </c>
      <c r="R253" s="183">
        <f>Q253*H253</f>
        <v>4.9376799999999994</v>
      </c>
      <c r="S253" s="183">
        <v>0</v>
      </c>
      <c r="T253" s="184">
        <f>S253*H253</f>
        <v>0</v>
      </c>
      <c r="AR253" s="17" t="s">
        <v>131</v>
      </c>
      <c r="AT253" s="17" t="s">
        <v>126</v>
      </c>
      <c r="AU253" s="17" t="s">
        <v>80</v>
      </c>
      <c r="AY253" s="17" t="s">
        <v>124</v>
      </c>
      <c r="BE253" s="185">
        <f>IF(N253="základní",J253,0)</f>
        <v>0</v>
      </c>
      <c r="BF253" s="185">
        <f>IF(N253="snížená",J253,0)</f>
        <v>0</v>
      </c>
      <c r="BG253" s="185">
        <f>IF(N253="zákl. přenesená",J253,0)</f>
        <v>0</v>
      </c>
      <c r="BH253" s="185">
        <f>IF(N253="sníž. přenesená",J253,0)</f>
        <v>0</v>
      </c>
      <c r="BI253" s="185">
        <f>IF(N253="nulová",J253,0)</f>
        <v>0</v>
      </c>
      <c r="BJ253" s="17" t="s">
        <v>76</v>
      </c>
      <c r="BK253" s="185">
        <f>ROUND(I253*H253,2)</f>
        <v>0</v>
      </c>
      <c r="BL253" s="17" t="s">
        <v>131</v>
      </c>
      <c r="BM253" s="17" t="s">
        <v>329</v>
      </c>
    </row>
    <row r="254" s="1" customFormat="1">
      <c r="B254" s="35"/>
      <c r="D254" s="186" t="s">
        <v>133</v>
      </c>
      <c r="F254" s="187" t="s">
        <v>330</v>
      </c>
      <c r="I254" s="119"/>
      <c r="L254" s="35"/>
      <c r="M254" s="188"/>
      <c r="N254" s="65"/>
      <c r="O254" s="65"/>
      <c r="P254" s="65"/>
      <c r="Q254" s="65"/>
      <c r="R254" s="65"/>
      <c r="S254" s="65"/>
      <c r="T254" s="66"/>
      <c r="AT254" s="17" t="s">
        <v>133</v>
      </c>
      <c r="AU254" s="17" t="s">
        <v>80</v>
      </c>
    </row>
    <row r="255" s="1" customFormat="1">
      <c r="B255" s="35"/>
      <c r="D255" s="186" t="s">
        <v>135</v>
      </c>
      <c r="F255" s="189" t="s">
        <v>324</v>
      </c>
      <c r="I255" s="119"/>
      <c r="L255" s="35"/>
      <c r="M255" s="188"/>
      <c r="N255" s="65"/>
      <c r="O255" s="65"/>
      <c r="P255" s="65"/>
      <c r="Q255" s="65"/>
      <c r="R255" s="65"/>
      <c r="S255" s="65"/>
      <c r="T255" s="66"/>
      <c r="AT255" s="17" t="s">
        <v>135</v>
      </c>
      <c r="AU255" s="17" t="s">
        <v>80</v>
      </c>
    </row>
    <row r="256" s="12" customFormat="1">
      <c r="B256" s="190"/>
      <c r="D256" s="186" t="s">
        <v>137</v>
      </c>
      <c r="E256" s="191" t="s">
        <v>1</v>
      </c>
      <c r="F256" s="192" t="s">
        <v>138</v>
      </c>
      <c r="H256" s="191" t="s">
        <v>1</v>
      </c>
      <c r="I256" s="193"/>
      <c r="L256" s="190"/>
      <c r="M256" s="194"/>
      <c r="N256" s="195"/>
      <c r="O256" s="195"/>
      <c r="P256" s="195"/>
      <c r="Q256" s="195"/>
      <c r="R256" s="195"/>
      <c r="S256" s="195"/>
      <c r="T256" s="196"/>
      <c r="AT256" s="191" t="s">
        <v>137</v>
      </c>
      <c r="AU256" s="191" t="s">
        <v>80</v>
      </c>
      <c r="AV256" s="12" t="s">
        <v>76</v>
      </c>
      <c r="AW256" s="12" t="s">
        <v>34</v>
      </c>
      <c r="AX256" s="12" t="s">
        <v>72</v>
      </c>
      <c r="AY256" s="191" t="s">
        <v>124</v>
      </c>
    </row>
    <row r="257" s="13" customFormat="1">
      <c r="B257" s="197"/>
      <c r="D257" s="186" t="s">
        <v>137</v>
      </c>
      <c r="E257" s="198" t="s">
        <v>1</v>
      </c>
      <c r="F257" s="199" t="s">
        <v>331</v>
      </c>
      <c r="H257" s="200">
        <v>35</v>
      </c>
      <c r="I257" s="201"/>
      <c r="L257" s="197"/>
      <c r="M257" s="202"/>
      <c r="N257" s="203"/>
      <c r="O257" s="203"/>
      <c r="P257" s="203"/>
      <c r="Q257" s="203"/>
      <c r="R257" s="203"/>
      <c r="S257" s="203"/>
      <c r="T257" s="204"/>
      <c r="AT257" s="198" t="s">
        <v>137</v>
      </c>
      <c r="AU257" s="198" t="s">
        <v>80</v>
      </c>
      <c r="AV257" s="13" t="s">
        <v>80</v>
      </c>
      <c r="AW257" s="13" t="s">
        <v>34</v>
      </c>
      <c r="AX257" s="13" t="s">
        <v>72</v>
      </c>
      <c r="AY257" s="198" t="s">
        <v>124</v>
      </c>
    </row>
    <row r="258" s="13" customFormat="1">
      <c r="B258" s="197"/>
      <c r="D258" s="186" t="s">
        <v>137</v>
      </c>
      <c r="E258" s="198" t="s">
        <v>1</v>
      </c>
      <c r="F258" s="199" t="s">
        <v>325</v>
      </c>
      <c r="H258" s="200">
        <v>20</v>
      </c>
      <c r="I258" s="201"/>
      <c r="L258" s="197"/>
      <c r="M258" s="202"/>
      <c r="N258" s="203"/>
      <c r="O258" s="203"/>
      <c r="P258" s="203"/>
      <c r="Q258" s="203"/>
      <c r="R258" s="203"/>
      <c r="S258" s="203"/>
      <c r="T258" s="204"/>
      <c r="AT258" s="198" t="s">
        <v>137</v>
      </c>
      <c r="AU258" s="198" t="s">
        <v>80</v>
      </c>
      <c r="AV258" s="13" t="s">
        <v>80</v>
      </c>
      <c r="AW258" s="13" t="s">
        <v>34</v>
      </c>
      <c r="AX258" s="13" t="s">
        <v>72</v>
      </c>
      <c r="AY258" s="198" t="s">
        <v>124</v>
      </c>
    </row>
    <row r="259" s="14" customFormat="1">
      <c r="B259" s="205"/>
      <c r="D259" s="186" t="s">
        <v>137</v>
      </c>
      <c r="E259" s="206" t="s">
        <v>1</v>
      </c>
      <c r="F259" s="207" t="s">
        <v>148</v>
      </c>
      <c r="H259" s="208">
        <v>55</v>
      </c>
      <c r="I259" s="209"/>
      <c r="L259" s="205"/>
      <c r="M259" s="210"/>
      <c r="N259" s="211"/>
      <c r="O259" s="211"/>
      <c r="P259" s="211"/>
      <c r="Q259" s="211"/>
      <c r="R259" s="211"/>
      <c r="S259" s="211"/>
      <c r="T259" s="212"/>
      <c r="AT259" s="206" t="s">
        <v>137</v>
      </c>
      <c r="AU259" s="206" t="s">
        <v>80</v>
      </c>
      <c r="AV259" s="14" t="s">
        <v>131</v>
      </c>
      <c r="AW259" s="14" t="s">
        <v>34</v>
      </c>
      <c r="AX259" s="14" t="s">
        <v>76</v>
      </c>
      <c r="AY259" s="206" t="s">
        <v>124</v>
      </c>
    </row>
    <row r="260" s="1" customFormat="1" ht="16.5" customHeight="1">
      <c r="B260" s="173"/>
      <c r="C260" s="213" t="s">
        <v>332</v>
      </c>
      <c r="D260" s="213" t="s">
        <v>238</v>
      </c>
      <c r="E260" s="214" t="s">
        <v>333</v>
      </c>
      <c r="F260" s="215" t="s">
        <v>334</v>
      </c>
      <c r="G260" s="216" t="s">
        <v>129</v>
      </c>
      <c r="H260" s="217">
        <v>7.5750000000000002</v>
      </c>
      <c r="I260" s="218"/>
      <c r="J260" s="219">
        <f>ROUND(I260*H260,2)</f>
        <v>0</v>
      </c>
      <c r="K260" s="215" t="s">
        <v>130</v>
      </c>
      <c r="L260" s="220"/>
      <c r="M260" s="221" t="s">
        <v>1</v>
      </c>
      <c r="N260" s="222" t="s">
        <v>43</v>
      </c>
      <c r="O260" s="65"/>
      <c r="P260" s="183">
        <f>O260*H260</f>
        <v>0</v>
      </c>
      <c r="Q260" s="183">
        <v>0.222</v>
      </c>
      <c r="R260" s="183">
        <f>Q260*H260</f>
        <v>1.6816500000000001</v>
      </c>
      <c r="S260" s="183">
        <v>0</v>
      </c>
      <c r="T260" s="184">
        <f>S260*H260</f>
        <v>0</v>
      </c>
      <c r="AR260" s="17" t="s">
        <v>187</v>
      </c>
      <c r="AT260" s="17" t="s">
        <v>238</v>
      </c>
      <c r="AU260" s="17" t="s">
        <v>80</v>
      </c>
      <c r="AY260" s="17" t="s">
        <v>124</v>
      </c>
      <c r="BE260" s="185">
        <f>IF(N260="základní",J260,0)</f>
        <v>0</v>
      </c>
      <c r="BF260" s="185">
        <f>IF(N260="snížená",J260,0)</f>
        <v>0</v>
      </c>
      <c r="BG260" s="185">
        <f>IF(N260="zákl. přenesená",J260,0)</f>
        <v>0</v>
      </c>
      <c r="BH260" s="185">
        <f>IF(N260="sníž. přenesená",J260,0)</f>
        <v>0</v>
      </c>
      <c r="BI260" s="185">
        <f>IF(N260="nulová",J260,0)</f>
        <v>0</v>
      </c>
      <c r="BJ260" s="17" t="s">
        <v>76</v>
      </c>
      <c r="BK260" s="185">
        <f>ROUND(I260*H260,2)</f>
        <v>0</v>
      </c>
      <c r="BL260" s="17" t="s">
        <v>131</v>
      </c>
      <c r="BM260" s="17" t="s">
        <v>335</v>
      </c>
    </row>
    <row r="261" s="1" customFormat="1">
      <c r="B261" s="35"/>
      <c r="D261" s="186" t="s">
        <v>133</v>
      </c>
      <c r="F261" s="187" t="s">
        <v>334</v>
      </c>
      <c r="I261" s="119"/>
      <c r="L261" s="35"/>
      <c r="M261" s="188"/>
      <c r="N261" s="65"/>
      <c r="O261" s="65"/>
      <c r="P261" s="65"/>
      <c r="Q261" s="65"/>
      <c r="R261" s="65"/>
      <c r="S261" s="65"/>
      <c r="T261" s="66"/>
      <c r="AT261" s="17" t="s">
        <v>133</v>
      </c>
      <c r="AU261" s="17" t="s">
        <v>80</v>
      </c>
    </row>
    <row r="262" s="12" customFormat="1">
      <c r="B262" s="190"/>
      <c r="D262" s="186" t="s">
        <v>137</v>
      </c>
      <c r="E262" s="191" t="s">
        <v>1</v>
      </c>
      <c r="F262" s="192" t="s">
        <v>336</v>
      </c>
      <c r="H262" s="191" t="s">
        <v>1</v>
      </c>
      <c r="I262" s="193"/>
      <c r="L262" s="190"/>
      <c r="M262" s="194"/>
      <c r="N262" s="195"/>
      <c r="O262" s="195"/>
      <c r="P262" s="195"/>
      <c r="Q262" s="195"/>
      <c r="R262" s="195"/>
      <c r="S262" s="195"/>
      <c r="T262" s="196"/>
      <c r="AT262" s="191" t="s">
        <v>137</v>
      </c>
      <c r="AU262" s="191" t="s">
        <v>80</v>
      </c>
      <c r="AV262" s="12" t="s">
        <v>76</v>
      </c>
      <c r="AW262" s="12" t="s">
        <v>34</v>
      </c>
      <c r="AX262" s="12" t="s">
        <v>72</v>
      </c>
      <c r="AY262" s="191" t="s">
        <v>124</v>
      </c>
    </row>
    <row r="263" s="13" customFormat="1">
      <c r="B263" s="197"/>
      <c r="D263" s="186" t="s">
        <v>137</v>
      </c>
      <c r="E263" s="198" t="s">
        <v>1</v>
      </c>
      <c r="F263" s="199" t="s">
        <v>337</v>
      </c>
      <c r="H263" s="200">
        <v>3.5350000000000001</v>
      </c>
      <c r="I263" s="201"/>
      <c r="L263" s="197"/>
      <c r="M263" s="202"/>
      <c r="N263" s="203"/>
      <c r="O263" s="203"/>
      <c r="P263" s="203"/>
      <c r="Q263" s="203"/>
      <c r="R263" s="203"/>
      <c r="S263" s="203"/>
      <c r="T263" s="204"/>
      <c r="AT263" s="198" t="s">
        <v>137</v>
      </c>
      <c r="AU263" s="198" t="s">
        <v>80</v>
      </c>
      <c r="AV263" s="13" t="s">
        <v>80</v>
      </c>
      <c r="AW263" s="13" t="s">
        <v>34</v>
      </c>
      <c r="AX263" s="13" t="s">
        <v>72</v>
      </c>
      <c r="AY263" s="198" t="s">
        <v>124</v>
      </c>
    </row>
    <row r="264" s="13" customFormat="1">
      <c r="B264" s="197"/>
      <c r="D264" s="186" t="s">
        <v>137</v>
      </c>
      <c r="E264" s="198" t="s">
        <v>1</v>
      </c>
      <c r="F264" s="199" t="s">
        <v>338</v>
      </c>
      <c r="H264" s="200">
        <v>4.04</v>
      </c>
      <c r="I264" s="201"/>
      <c r="L264" s="197"/>
      <c r="M264" s="202"/>
      <c r="N264" s="203"/>
      <c r="O264" s="203"/>
      <c r="P264" s="203"/>
      <c r="Q264" s="203"/>
      <c r="R264" s="203"/>
      <c r="S264" s="203"/>
      <c r="T264" s="204"/>
      <c r="AT264" s="198" t="s">
        <v>137</v>
      </c>
      <c r="AU264" s="198" t="s">
        <v>80</v>
      </c>
      <c r="AV264" s="13" t="s">
        <v>80</v>
      </c>
      <c r="AW264" s="13" t="s">
        <v>34</v>
      </c>
      <c r="AX264" s="13" t="s">
        <v>72</v>
      </c>
      <c r="AY264" s="198" t="s">
        <v>124</v>
      </c>
    </row>
    <row r="265" s="14" customFormat="1">
      <c r="B265" s="205"/>
      <c r="D265" s="186" t="s">
        <v>137</v>
      </c>
      <c r="E265" s="206" t="s">
        <v>1</v>
      </c>
      <c r="F265" s="207" t="s">
        <v>148</v>
      </c>
      <c r="H265" s="208">
        <v>7.5750000000000002</v>
      </c>
      <c r="I265" s="209"/>
      <c r="L265" s="205"/>
      <c r="M265" s="210"/>
      <c r="N265" s="211"/>
      <c r="O265" s="211"/>
      <c r="P265" s="211"/>
      <c r="Q265" s="211"/>
      <c r="R265" s="211"/>
      <c r="S265" s="211"/>
      <c r="T265" s="212"/>
      <c r="AT265" s="206" t="s">
        <v>137</v>
      </c>
      <c r="AU265" s="206" t="s">
        <v>80</v>
      </c>
      <c r="AV265" s="14" t="s">
        <v>131</v>
      </c>
      <c r="AW265" s="14" t="s">
        <v>34</v>
      </c>
      <c r="AX265" s="14" t="s">
        <v>76</v>
      </c>
      <c r="AY265" s="206" t="s">
        <v>124</v>
      </c>
    </row>
    <row r="266" s="1" customFormat="1" ht="16.5" customHeight="1">
      <c r="B266" s="173"/>
      <c r="C266" s="174" t="s">
        <v>339</v>
      </c>
      <c r="D266" s="174" t="s">
        <v>126</v>
      </c>
      <c r="E266" s="175" t="s">
        <v>340</v>
      </c>
      <c r="F266" s="176" t="s">
        <v>341</v>
      </c>
      <c r="G266" s="177" t="s">
        <v>142</v>
      </c>
      <c r="H266" s="178">
        <v>17</v>
      </c>
      <c r="I266" s="179"/>
      <c r="J266" s="180">
        <f>ROUND(I266*H266,2)</f>
        <v>0</v>
      </c>
      <c r="K266" s="176" t="s">
        <v>130</v>
      </c>
      <c r="L266" s="35"/>
      <c r="M266" s="181" t="s">
        <v>1</v>
      </c>
      <c r="N266" s="182" t="s">
        <v>43</v>
      </c>
      <c r="O266" s="65"/>
      <c r="P266" s="183">
        <f>O266*H266</f>
        <v>0</v>
      </c>
      <c r="Q266" s="183">
        <v>0.15539952000000001</v>
      </c>
      <c r="R266" s="183">
        <f>Q266*H266</f>
        <v>2.6417918400000002</v>
      </c>
      <c r="S266" s="183">
        <v>0</v>
      </c>
      <c r="T266" s="184">
        <f>S266*H266</f>
        <v>0</v>
      </c>
      <c r="AR266" s="17" t="s">
        <v>131</v>
      </c>
      <c r="AT266" s="17" t="s">
        <v>126</v>
      </c>
      <c r="AU266" s="17" t="s">
        <v>80</v>
      </c>
      <c r="AY266" s="17" t="s">
        <v>124</v>
      </c>
      <c r="BE266" s="185">
        <f>IF(N266="základní",J266,0)</f>
        <v>0</v>
      </c>
      <c r="BF266" s="185">
        <f>IF(N266="snížená",J266,0)</f>
        <v>0</v>
      </c>
      <c r="BG266" s="185">
        <f>IF(N266="zákl. přenesená",J266,0)</f>
        <v>0</v>
      </c>
      <c r="BH266" s="185">
        <f>IF(N266="sníž. přenesená",J266,0)</f>
        <v>0</v>
      </c>
      <c r="BI266" s="185">
        <f>IF(N266="nulová",J266,0)</f>
        <v>0</v>
      </c>
      <c r="BJ266" s="17" t="s">
        <v>76</v>
      </c>
      <c r="BK266" s="185">
        <f>ROUND(I266*H266,2)</f>
        <v>0</v>
      </c>
      <c r="BL266" s="17" t="s">
        <v>131</v>
      </c>
      <c r="BM266" s="17" t="s">
        <v>342</v>
      </c>
    </row>
    <row r="267" s="1" customFormat="1">
      <c r="B267" s="35"/>
      <c r="D267" s="186" t="s">
        <v>133</v>
      </c>
      <c r="F267" s="187" t="s">
        <v>343</v>
      </c>
      <c r="I267" s="119"/>
      <c r="L267" s="35"/>
      <c r="M267" s="188"/>
      <c r="N267" s="65"/>
      <c r="O267" s="65"/>
      <c r="P267" s="65"/>
      <c r="Q267" s="65"/>
      <c r="R267" s="65"/>
      <c r="S267" s="65"/>
      <c r="T267" s="66"/>
      <c r="AT267" s="17" t="s">
        <v>133</v>
      </c>
      <c r="AU267" s="17" t="s">
        <v>80</v>
      </c>
    </row>
    <row r="268" s="1" customFormat="1">
      <c r="B268" s="35"/>
      <c r="D268" s="186" t="s">
        <v>135</v>
      </c>
      <c r="F268" s="189" t="s">
        <v>344</v>
      </c>
      <c r="I268" s="119"/>
      <c r="L268" s="35"/>
      <c r="M268" s="188"/>
      <c r="N268" s="65"/>
      <c r="O268" s="65"/>
      <c r="P268" s="65"/>
      <c r="Q268" s="65"/>
      <c r="R268" s="65"/>
      <c r="S268" s="65"/>
      <c r="T268" s="66"/>
      <c r="AT268" s="17" t="s">
        <v>135</v>
      </c>
      <c r="AU268" s="17" t="s">
        <v>80</v>
      </c>
    </row>
    <row r="269" s="12" customFormat="1">
      <c r="B269" s="190"/>
      <c r="D269" s="186" t="s">
        <v>137</v>
      </c>
      <c r="E269" s="191" t="s">
        <v>1</v>
      </c>
      <c r="F269" s="192" t="s">
        <v>138</v>
      </c>
      <c r="H269" s="191" t="s">
        <v>1</v>
      </c>
      <c r="I269" s="193"/>
      <c r="L269" s="190"/>
      <c r="M269" s="194"/>
      <c r="N269" s="195"/>
      <c r="O269" s="195"/>
      <c r="P269" s="195"/>
      <c r="Q269" s="195"/>
      <c r="R269" s="195"/>
      <c r="S269" s="195"/>
      <c r="T269" s="196"/>
      <c r="AT269" s="191" t="s">
        <v>137</v>
      </c>
      <c r="AU269" s="191" t="s">
        <v>80</v>
      </c>
      <c r="AV269" s="12" t="s">
        <v>76</v>
      </c>
      <c r="AW269" s="12" t="s">
        <v>34</v>
      </c>
      <c r="AX269" s="12" t="s">
        <v>72</v>
      </c>
      <c r="AY269" s="191" t="s">
        <v>124</v>
      </c>
    </row>
    <row r="270" s="12" customFormat="1">
      <c r="B270" s="190"/>
      <c r="D270" s="186" t="s">
        <v>137</v>
      </c>
      <c r="E270" s="191" t="s">
        <v>1</v>
      </c>
      <c r="F270" s="192" t="s">
        <v>345</v>
      </c>
      <c r="H270" s="191" t="s">
        <v>1</v>
      </c>
      <c r="I270" s="193"/>
      <c r="L270" s="190"/>
      <c r="M270" s="194"/>
      <c r="N270" s="195"/>
      <c r="O270" s="195"/>
      <c r="P270" s="195"/>
      <c r="Q270" s="195"/>
      <c r="R270" s="195"/>
      <c r="S270" s="195"/>
      <c r="T270" s="196"/>
      <c r="AT270" s="191" t="s">
        <v>137</v>
      </c>
      <c r="AU270" s="191" t="s">
        <v>80</v>
      </c>
      <c r="AV270" s="12" t="s">
        <v>76</v>
      </c>
      <c r="AW270" s="12" t="s">
        <v>34</v>
      </c>
      <c r="AX270" s="12" t="s">
        <v>72</v>
      </c>
      <c r="AY270" s="191" t="s">
        <v>124</v>
      </c>
    </row>
    <row r="271" s="13" customFormat="1">
      <c r="B271" s="197"/>
      <c r="D271" s="186" t="s">
        <v>137</v>
      </c>
      <c r="E271" s="198" t="s">
        <v>1</v>
      </c>
      <c r="F271" s="199" t="s">
        <v>346</v>
      </c>
      <c r="H271" s="200">
        <v>2</v>
      </c>
      <c r="I271" s="201"/>
      <c r="L271" s="197"/>
      <c r="M271" s="202"/>
      <c r="N271" s="203"/>
      <c r="O271" s="203"/>
      <c r="P271" s="203"/>
      <c r="Q271" s="203"/>
      <c r="R271" s="203"/>
      <c r="S271" s="203"/>
      <c r="T271" s="204"/>
      <c r="AT271" s="198" t="s">
        <v>137</v>
      </c>
      <c r="AU271" s="198" t="s">
        <v>80</v>
      </c>
      <c r="AV271" s="13" t="s">
        <v>80</v>
      </c>
      <c r="AW271" s="13" t="s">
        <v>34</v>
      </c>
      <c r="AX271" s="13" t="s">
        <v>72</v>
      </c>
      <c r="AY271" s="198" t="s">
        <v>124</v>
      </c>
    </row>
    <row r="272" s="12" customFormat="1">
      <c r="B272" s="190"/>
      <c r="D272" s="186" t="s">
        <v>137</v>
      </c>
      <c r="E272" s="191" t="s">
        <v>1</v>
      </c>
      <c r="F272" s="192" t="s">
        <v>347</v>
      </c>
      <c r="H272" s="191" t="s">
        <v>1</v>
      </c>
      <c r="I272" s="193"/>
      <c r="L272" s="190"/>
      <c r="M272" s="194"/>
      <c r="N272" s="195"/>
      <c r="O272" s="195"/>
      <c r="P272" s="195"/>
      <c r="Q272" s="195"/>
      <c r="R272" s="195"/>
      <c r="S272" s="195"/>
      <c r="T272" s="196"/>
      <c r="AT272" s="191" t="s">
        <v>137</v>
      </c>
      <c r="AU272" s="191" t="s">
        <v>80</v>
      </c>
      <c r="AV272" s="12" t="s">
        <v>76</v>
      </c>
      <c r="AW272" s="12" t="s">
        <v>34</v>
      </c>
      <c r="AX272" s="12" t="s">
        <v>72</v>
      </c>
      <c r="AY272" s="191" t="s">
        <v>124</v>
      </c>
    </row>
    <row r="273" s="13" customFormat="1">
      <c r="B273" s="197"/>
      <c r="D273" s="186" t="s">
        <v>137</v>
      </c>
      <c r="E273" s="198" t="s">
        <v>1</v>
      </c>
      <c r="F273" s="199" t="s">
        <v>348</v>
      </c>
      <c r="H273" s="200">
        <v>5</v>
      </c>
      <c r="I273" s="201"/>
      <c r="L273" s="197"/>
      <c r="M273" s="202"/>
      <c r="N273" s="203"/>
      <c r="O273" s="203"/>
      <c r="P273" s="203"/>
      <c r="Q273" s="203"/>
      <c r="R273" s="203"/>
      <c r="S273" s="203"/>
      <c r="T273" s="204"/>
      <c r="AT273" s="198" t="s">
        <v>137</v>
      </c>
      <c r="AU273" s="198" t="s">
        <v>80</v>
      </c>
      <c r="AV273" s="13" t="s">
        <v>80</v>
      </c>
      <c r="AW273" s="13" t="s">
        <v>34</v>
      </c>
      <c r="AX273" s="13" t="s">
        <v>72</v>
      </c>
      <c r="AY273" s="198" t="s">
        <v>124</v>
      </c>
    </row>
    <row r="274" s="12" customFormat="1">
      <c r="B274" s="190"/>
      <c r="D274" s="186" t="s">
        <v>137</v>
      </c>
      <c r="E274" s="191" t="s">
        <v>1</v>
      </c>
      <c r="F274" s="192" t="s">
        <v>349</v>
      </c>
      <c r="H274" s="191" t="s">
        <v>1</v>
      </c>
      <c r="I274" s="193"/>
      <c r="L274" s="190"/>
      <c r="M274" s="194"/>
      <c r="N274" s="195"/>
      <c r="O274" s="195"/>
      <c r="P274" s="195"/>
      <c r="Q274" s="195"/>
      <c r="R274" s="195"/>
      <c r="S274" s="195"/>
      <c r="T274" s="196"/>
      <c r="AT274" s="191" t="s">
        <v>137</v>
      </c>
      <c r="AU274" s="191" t="s">
        <v>80</v>
      </c>
      <c r="AV274" s="12" t="s">
        <v>76</v>
      </c>
      <c r="AW274" s="12" t="s">
        <v>34</v>
      </c>
      <c r="AX274" s="12" t="s">
        <v>72</v>
      </c>
      <c r="AY274" s="191" t="s">
        <v>124</v>
      </c>
    </row>
    <row r="275" s="13" customFormat="1">
      <c r="B275" s="197"/>
      <c r="D275" s="186" t="s">
        <v>137</v>
      </c>
      <c r="E275" s="198" t="s">
        <v>1</v>
      </c>
      <c r="F275" s="199" t="s">
        <v>348</v>
      </c>
      <c r="H275" s="200">
        <v>5</v>
      </c>
      <c r="I275" s="201"/>
      <c r="L275" s="197"/>
      <c r="M275" s="202"/>
      <c r="N275" s="203"/>
      <c r="O275" s="203"/>
      <c r="P275" s="203"/>
      <c r="Q275" s="203"/>
      <c r="R275" s="203"/>
      <c r="S275" s="203"/>
      <c r="T275" s="204"/>
      <c r="AT275" s="198" t="s">
        <v>137</v>
      </c>
      <c r="AU275" s="198" t="s">
        <v>80</v>
      </c>
      <c r="AV275" s="13" t="s">
        <v>80</v>
      </c>
      <c r="AW275" s="13" t="s">
        <v>34</v>
      </c>
      <c r="AX275" s="13" t="s">
        <v>72</v>
      </c>
      <c r="AY275" s="198" t="s">
        <v>124</v>
      </c>
    </row>
    <row r="276" s="12" customFormat="1">
      <c r="B276" s="190"/>
      <c r="D276" s="186" t="s">
        <v>137</v>
      </c>
      <c r="E276" s="191" t="s">
        <v>1</v>
      </c>
      <c r="F276" s="192" t="s">
        <v>350</v>
      </c>
      <c r="H276" s="191" t="s">
        <v>1</v>
      </c>
      <c r="I276" s="193"/>
      <c r="L276" s="190"/>
      <c r="M276" s="194"/>
      <c r="N276" s="195"/>
      <c r="O276" s="195"/>
      <c r="P276" s="195"/>
      <c r="Q276" s="195"/>
      <c r="R276" s="195"/>
      <c r="S276" s="195"/>
      <c r="T276" s="196"/>
      <c r="AT276" s="191" t="s">
        <v>137</v>
      </c>
      <c r="AU276" s="191" t="s">
        <v>80</v>
      </c>
      <c r="AV276" s="12" t="s">
        <v>76</v>
      </c>
      <c r="AW276" s="12" t="s">
        <v>34</v>
      </c>
      <c r="AX276" s="12" t="s">
        <v>72</v>
      </c>
      <c r="AY276" s="191" t="s">
        <v>124</v>
      </c>
    </row>
    <row r="277" s="13" customFormat="1">
      <c r="B277" s="197"/>
      <c r="D277" s="186" t="s">
        <v>137</v>
      </c>
      <c r="E277" s="198" t="s">
        <v>1</v>
      </c>
      <c r="F277" s="199" t="s">
        <v>351</v>
      </c>
      <c r="H277" s="200">
        <v>3</v>
      </c>
      <c r="I277" s="201"/>
      <c r="L277" s="197"/>
      <c r="M277" s="202"/>
      <c r="N277" s="203"/>
      <c r="O277" s="203"/>
      <c r="P277" s="203"/>
      <c r="Q277" s="203"/>
      <c r="R277" s="203"/>
      <c r="S277" s="203"/>
      <c r="T277" s="204"/>
      <c r="AT277" s="198" t="s">
        <v>137</v>
      </c>
      <c r="AU277" s="198" t="s">
        <v>80</v>
      </c>
      <c r="AV277" s="13" t="s">
        <v>80</v>
      </c>
      <c r="AW277" s="13" t="s">
        <v>34</v>
      </c>
      <c r="AX277" s="13" t="s">
        <v>72</v>
      </c>
      <c r="AY277" s="198" t="s">
        <v>124</v>
      </c>
    </row>
    <row r="278" s="12" customFormat="1">
      <c r="B278" s="190"/>
      <c r="D278" s="186" t="s">
        <v>137</v>
      </c>
      <c r="E278" s="191" t="s">
        <v>1</v>
      </c>
      <c r="F278" s="192" t="s">
        <v>352</v>
      </c>
      <c r="H278" s="191" t="s">
        <v>1</v>
      </c>
      <c r="I278" s="193"/>
      <c r="L278" s="190"/>
      <c r="M278" s="194"/>
      <c r="N278" s="195"/>
      <c r="O278" s="195"/>
      <c r="P278" s="195"/>
      <c r="Q278" s="195"/>
      <c r="R278" s="195"/>
      <c r="S278" s="195"/>
      <c r="T278" s="196"/>
      <c r="AT278" s="191" t="s">
        <v>137</v>
      </c>
      <c r="AU278" s="191" t="s">
        <v>80</v>
      </c>
      <c r="AV278" s="12" t="s">
        <v>76</v>
      </c>
      <c r="AW278" s="12" t="s">
        <v>34</v>
      </c>
      <c r="AX278" s="12" t="s">
        <v>72</v>
      </c>
      <c r="AY278" s="191" t="s">
        <v>124</v>
      </c>
    </row>
    <row r="279" s="13" customFormat="1">
      <c r="B279" s="197"/>
      <c r="D279" s="186" t="s">
        <v>137</v>
      </c>
      <c r="E279" s="198" t="s">
        <v>1</v>
      </c>
      <c r="F279" s="199" t="s">
        <v>346</v>
      </c>
      <c r="H279" s="200">
        <v>2</v>
      </c>
      <c r="I279" s="201"/>
      <c r="L279" s="197"/>
      <c r="M279" s="202"/>
      <c r="N279" s="203"/>
      <c r="O279" s="203"/>
      <c r="P279" s="203"/>
      <c r="Q279" s="203"/>
      <c r="R279" s="203"/>
      <c r="S279" s="203"/>
      <c r="T279" s="204"/>
      <c r="AT279" s="198" t="s">
        <v>137</v>
      </c>
      <c r="AU279" s="198" t="s">
        <v>80</v>
      </c>
      <c r="AV279" s="13" t="s">
        <v>80</v>
      </c>
      <c r="AW279" s="13" t="s">
        <v>34</v>
      </c>
      <c r="AX279" s="13" t="s">
        <v>72</v>
      </c>
      <c r="AY279" s="198" t="s">
        <v>124</v>
      </c>
    </row>
    <row r="280" s="14" customFormat="1">
      <c r="B280" s="205"/>
      <c r="D280" s="186" t="s">
        <v>137</v>
      </c>
      <c r="E280" s="206" t="s">
        <v>1</v>
      </c>
      <c r="F280" s="207" t="s">
        <v>148</v>
      </c>
      <c r="H280" s="208">
        <v>17</v>
      </c>
      <c r="I280" s="209"/>
      <c r="L280" s="205"/>
      <c r="M280" s="210"/>
      <c r="N280" s="211"/>
      <c r="O280" s="211"/>
      <c r="P280" s="211"/>
      <c r="Q280" s="211"/>
      <c r="R280" s="211"/>
      <c r="S280" s="211"/>
      <c r="T280" s="212"/>
      <c r="AT280" s="206" t="s">
        <v>137</v>
      </c>
      <c r="AU280" s="206" t="s">
        <v>80</v>
      </c>
      <c r="AV280" s="14" t="s">
        <v>131</v>
      </c>
      <c r="AW280" s="14" t="s">
        <v>34</v>
      </c>
      <c r="AX280" s="14" t="s">
        <v>76</v>
      </c>
      <c r="AY280" s="206" t="s">
        <v>124</v>
      </c>
    </row>
    <row r="281" s="1" customFormat="1" ht="16.5" customHeight="1">
      <c r="B281" s="173"/>
      <c r="C281" s="213" t="s">
        <v>353</v>
      </c>
      <c r="D281" s="213" t="s">
        <v>238</v>
      </c>
      <c r="E281" s="214" t="s">
        <v>354</v>
      </c>
      <c r="F281" s="215" t="s">
        <v>355</v>
      </c>
      <c r="G281" s="216" t="s">
        <v>142</v>
      </c>
      <c r="H281" s="217">
        <v>2.02</v>
      </c>
      <c r="I281" s="218"/>
      <c r="J281" s="219">
        <f>ROUND(I281*H281,2)</f>
        <v>0</v>
      </c>
      <c r="K281" s="215" t="s">
        <v>130</v>
      </c>
      <c r="L281" s="220"/>
      <c r="M281" s="221" t="s">
        <v>1</v>
      </c>
      <c r="N281" s="222" t="s">
        <v>43</v>
      </c>
      <c r="O281" s="65"/>
      <c r="P281" s="183">
        <f>O281*H281</f>
        <v>0</v>
      </c>
      <c r="Q281" s="183">
        <v>0.10199999999999999</v>
      </c>
      <c r="R281" s="183">
        <f>Q281*H281</f>
        <v>0.20604</v>
      </c>
      <c r="S281" s="183">
        <v>0</v>
      </c>
      <c r="T281" s="184">
        <f>S281*H281</f>
        <v>0</v>
      </c>
      <c r="AR281" s="17" t="s">
        <v>187</v>
      </c>
      <c r="AT281" s="17" t="s">
        <v>238</v>
      </c>
      <c r="AU281" s="17" t="s">
        <v>80</v>
      </c>
      <c r="AY281" s="17" t="s">
        <v>124</v>
      </c>
      <c r="BE281" s="185">
        <f>IF(N281="základní",J281,0)</f>
        <v>0</v>
      </c>
      <c r="BF281" s="185">
        <f>IF(N281="snížená",J281,0)</f>
        <v>0</v>
      </c>
      <c r="BG281" s="185">
        <f>IF(N281="zákl. přenesená",J281,0)</f>
        <v>0</v>
      </c>
      <c r="BH281" s="185">
        <f>IF(N281="sníž. přenesená",J281,0)</f>
        <v>0</v>
      </c>
      <c r="BI281" s="185">
        <f>IF(N281="nulová",J281,0)</f>
        <v>0</v>
      </c>
      <c r="BJ281" s="17" t="s">
        <v>76</v>
      </c>
      <c r="BK281" s="185">
        <f>ROUND(I281*H281,2)</f>
        <v>0</v>
      </c>
      <c r="BL281" s="17" t="s">
        <v>131</v>
      </c>
      <c r="BM281" s="17" t="s">
        <v>356</v>
      </c>
    </row>
    <row r="282" s="1" customFormat="1">
      <c r="B282" s="35"/>
      <c r="D282" s="186" t="s">
        <v>133</v>
      </c>
      <c r="F282" s="187" t="s">
        <v>355</v>
      </c>
      <c r="I282" s="119"/>
      <c r="L282" s="35"/>
      <c r="M282" s="188"/>
      <c r="N282" s="65"/>
      <c r="O282" s="65"/>
      <c r="P282" s="65"/>
      <c r="Q282" s="65"/>
      <c r="R282" s="65"/>
      <c r="S282" s="65"/>
      <c r="T282" s="66"/>
      <c r="AT282" s="17" t="s">
        <v>133</v>
      </c>
      <c r="AU282" s="17" t="s">
        <v>80</v>
      </c>
    </row>
    <row r="283" s="12" customFormat="1">
      <c r="B283" s="190"/>
      <c r="D283" s="186" t="s">
        <v>137</v>
      </c>
      <c r="E283" s="191" t="s">
        <v>1</v>
      </c>
      <c r="F283" s="192" t="s">
        <v>357</v>
      </c>
      <c r="H283" s="191" t="s">
        <v>1</v>
      </c>
      <c r="I283" s="193"/>
      <c r="L283" s="190"/>
      <c r="M283" s="194"/>
      <c r="N283" s="195"/>
      <c r="O283" s="195"/>
      <c r="P283" s="195"/>
      <c r="Q283" s="195"/>
      <c r="R283" s="195"/>
      <c r="S283" s="195"/>
      <c r="T283" s="196"/>
      <c r="AT283" s="191" t="s">
        <v>137</v>
      </c>
      <c r="AU283" s="191" t="s">
        <v>80</v>
      </c>
      <c r="AV283" s="12" t="s">
        <v>76</v>
      </c>
      <c r="AW283" s="12" t="s">
        <v>34</v>
      </c>
      <c r="AX283" s="12" t="s">
        <v>72</v>
      </c>
      <c r="AY283" s="191" t="s">
        <v>124</v>
      </c>
    </row>
    <row r="284" s="13" customFormat="1">
      <c r="B284" s="197"/>
      <c r="D284" s="186" t="s">
        <v>137</v>
      </c>
      <c r="E284" s="198" t="s">
        <v>1</v>
      </c>
      <c r="F284" s="199" t="s">
        <v>358</v>
      </c>
      <c r="H284" s="200">
        <v>2.02</v>
      </c>
      <c r="I284" s="201"/>
      <c r="L284" s="197"/>
      <c r="M284" s="202"/>
      <c r="N284" s="203"/>
      <c r="O284" s="203"/>
      <c r="P284" s="203"/>
      <c r="Q284" s="203"/>
      <c r="R284" s="203"/>
      <c r="S284" s="203"/>
      <c r="T284" s="204"/>
      <c r="AT284" s="198" t="s">
        <v>137</v>
      </c>
      <c r="AU284" s="198" t="s">
        <v>80</v>
      </c>
      <c r="AV284" s="13" t="s">
        <v>80</v>
      </c>
      <c r="AW284" s="13" t="s">
        <v>34</v>
      </c>
      <c r="AX284" s="13" t="s">
        <v>76</v>
      </c>
      <c r="AY284" s="198" t="s">
        <v>124</v>
      </c>
    </row>
    <row r="285" s="1" customFormat="1" ht="16.5" customHeight="1">
      <c r="B285" s="173"/>
      <c r="C285" s="213" t="s">
        <v>359</v>
      </c>
      <c r="D285" s="213" t="s">
        <v>238</v>
      </c>
      <c r="E285" s="214" t="s">
        <v>360</v>
      </c>
      <c r="F285" s="215" t="s">
        <v>361</v>
      </c>
      <c r="G285" s="216" t="s">
        <v>142</v>
      </c>
      <c r="H285" s="217">
        <v>5.0499999999999998</v>
      </c>
      <c r="I285" s="218"/>
      <c r="J285" s="219">
        <f>ROUND(I285*H285,2)</f>
        <v>0</v>
      </c>
      <c r="K285" s="215" t="s">
        <v>130</v>
      </c>
      <c r="L285" s="220"/>
      <c r="M285" s="221" t="s">
        <v>1</v>
      </c>
      <c r="N285" s="222" t="s">
        <v>43</v>
      </c>
      <c r="O285" s="65"/>
      <c r="P285" s="183">
        <f>O285*H285</f>
        <v>0</v>
      </c>
      <c r="Q285" s="183">
        <v>0.081000000000000003</v>
      </c>
      <c r="R285" s="183">
        <f>Q285*H285</f>
        <v>0.40905000000000002</v>
      </c>
      <c r="S285" s="183">
        <v>0</v>
      </c>
      <c r="T285" s="184">
        <f>S285*H285</f>
        <v>0</v>
      </c>
      <c r="AR285" s="17" t="s">
        <v>187</v>
      </c>
      <c r="AT285" s="17" t="s">
        <v>238</v>
      </c>
      <c r="AU285" s="17" t="s">
        <v>80</v>
      </c>
      <c r="AY285" s="17" t="s">
        <v>124</v>
      </c>
      <c r="BE285" s="185">
        <f>IF(N285="základní",J285,0)</f>
        <v>0</v>
      </c>
      <c r="BF285" s="185">
        <f>IF(N285="snížená",J285,0)</f>
        <v>0</v>
      </c>
      <c r="BG285" s="185">
        <f>IF(N285="zákl. přenesená",J285,0)</f>
        <v>0</v>
      </c>
      <c r="BH285" s="185">
        <f>IF(N285="sníž. přenesená",J285,0)</f>
        <v>0</v>
      </c>
      <c r="BI285" s="185">
        <f>IF(N285="nulová",J285,0)</f>
        <v>0</v>
      </c>
      <c r="BJ285" s="17" t="s">
        <v>76</v>
      </c>
      <c r="BK285" s="185">
        <f>ROUND(I285*H285,2)</f>
        <v>0</v>
      </c>
      <c r="BL285" s="17" t="s">
        <v>131</v>
      </c>
      <c r="BM285" s="17" t="s">
        <v>362</v>
      </c>
    </row>
    <row r="286" s="1" customFormat="1">
      <c r="B286" s="35"/>
      <c r="D286" s="186" t="s">
        <v>133</v>
      </c>
      <c r="F286" s="187" t="s">
        <v>361</v>
      </c>
      <c r="I286" s="119"/>
      <c r="L286" s="35"/>
      <c r="M286" s="188"/>
      <c r="N286" s="65"/>
      <c r="O286" s="65"/>
      <c r="P286" s="65"/>
      <c r="Q286" s="65"/>
      <c r="R286" s="65"/>
      <c r="S286" s="65"/>
      <c r="T286" s="66"/>
      <c r="AT286" s="17" t="s">
        <v>133</v>
      </c>
      <c r="AU286" s="17" t="s">
        <v>80</v>
      </c>
    </row>
    <row r="287" s="12" customFormat="1">
      <c r="B287" s="190"/>
      <c r="D287" s="186" t="s">
        <v>137</v>
      </c>
      <c r="E287" s="191" t="s">
        <v>1</v>
      </c>
      <c r="F287" s="192" t="s">
        <v>357</v>
      </c>
      <c r="H287" s="191" t="s">
        <v>1</v>
      </c>
      <c r="I287" s="193"/>
      <c r="L287" s="190"/>
      <c r="M287" s="194"/>
      <c r="N287" s="195"/>
      <c r="O287" s="195"/>
      <c r="P287" s="195"/>
      <c r="Q287" s="195"/>
      <c r="R287" s="195"/>
      <c r="S287" s="195"/>
      <c r="T287" s="196"/>
      <c r="AT287" s="191" t="s">
        <v>137</v>
      </c>
      <c r="AU287" s="191" t="s">
        <v>80</v>
      </c>
      <c r="AV287" s="12" t="s">
        <v>76</v>
      </c>
      <c r="AW287" s="12" t="s">
        <v>34</v>
      </c>
      <c r="AX287" s="12" t="s">
        <v>72</v>
      </c>
      <c r="AY287" s="191" t="s">
        <v>124</v>
      </c>
    </row>
    <row r="288" s="13" customFormat="1">
      <c r="B288" s="197"/>
      <c r="D288" s="186" t="s">
        <v>137</v>
      </c>
      <c r="E288" s="198" t="s">
        <v>1</v>
      </c>
      <c r="F288" s="199" t="s">
        <v>363</v>
      </c>
      <c r="H288" s="200">
        <v>5.0499999999999998</v>
      </c>
      <c r="I288" s="201"/>
      <c r="L288" s="197"/>
      <c r="M288" s="202"/>
      <c r="N288" s="203"/>
      <c r="O288" s="203"/>
      <c r="P288" s="203"/>
      <c r="Q288" s="203"/>
      <c r="R288" s="203"/>
      <c r="S288" s="203"/>
      <c r="T288" s="204"/>
      <c r="AT288" s="198" t="s">
        <v>137</v>
      </c>
      <c r="AU288" s="198" t="s">
        <v>80</v>
      </c>
      <c r="AV288" s="13" t="s">
        <v>80</v>
      </c>
      <c r="AW288" s="13" t="s">
        <v>34</v>
      </c>
      <c r="AX288" s="13" t="s">
        <v>76</v>
      </c>
      <c r="AY288" s="198" t="s">
        <v>124</v>
      </c>
    </row>
    <row r="289" s="1" customFormat="1" ht="16.5" customHeight="1">
      <c r="B289" s="173"/>
      <c r="C289" s="213" t="s">
        <v>364</v>
      </c>
      <c r="D289" s="213" t="s">
        <v>238</v>
      </c>
      <c r="E289" s="214" t="s">
        <v>365</v>
      </c>
      <c r="F289" s="215" t="s">
        <v>366</v>
      </c>
      <c r="G289" s="216" t="s">
        <v>142</v>
      </c>
      <c r="H289" s="217">
        <v>5.0499999999999998</v>
      </c>
      <c r="I289" s="218"/>
      <c r="J289" s="219">
        <f>ROUND(I289*H289,2)</f>
        <v>0</v>
      </c>
      <c r="K289" s="215" t="s">
        <v>130</v>
      </c>
      <c r="L289" s="220"/>
      <c r="M289" s="221" t="s">
        <v>1</v>
      </c>
      <c r="N289" s="222" t="s">
        <v>43</v>
      </c>
      <c r="O289" s="65"/>
      <c r="P289" s="183">
        <f>O289*H289</f>
        <v>0</v>
      </c>
      <c r="Q289" s="183">
        <v>0.048300000000000003</v>
      </c>
      <c r="R289" s="183">
        <f>Q289*H289</f>
        <v>0.24391499999999999</v>
      </c>
      <c r="S289" s="183">
        <v>0</v>
      </c>
      <c r="T289" s="184">
        <f>S289*H289</f>
        <v>0</v>
      </c>
      <c r="AR289" s="17" t="s">
        <v>187</v>
      </c>
      <c r="AT289" s="17" t="s">
        <v>238</v>
      </c>
      <c r="AU289" s="17" t="s">
        <v>80</v>
      </c>
      <c r="AY289" s="17" t="s">
        <v>124</v>
      </c>
      <c r="BE289" s="185">
        <f>IF(N289="základní",J289,0)</f>
        <v>0</v>
      </c>
      <c r="BF289" s="185">
        <f>IF(N289="snížená",J289,0)</f>
        <v>0</v>
      </c>
      <c r="BG289" s="185">
        <f>IF(N289="zákl. přenesená",J289,0)</f>
        <v>0</v>
      </c>
      <c r="BH289" s="185">
        <f>IF(N289="sníž. přenesená",J289,0)</f>
        <v>0</v>
      </c>
      <c r="BI289" s="185">
        <f>IF(N289="nulová",J289,0)</f>
        <v>0</v>
      </c>
      <c r="BJ289" s="17" t="s">
        <v>76</v>
      </c>
      <c r="BK289" s="185">
        <f>ROUND(I289*H289,2)</f>
        <v>0</v>
      </c>
      <c r="BL289" s="17" t="s">
        <v>131</v>
      </c>
      <c r="BM289" s="17" t="s">
        <v>367</v>
      </c>
    </row>
    <row r="290" s="1" customFormat="1">
      <c r="B290" s="35"/>
      <c r="D290" s="186" t="s">
        <v>133</v>
      </c>
      <c r="F290" s="187" t="s">
        <v>366</v>
      </c>
      <c r="I290" s="119"/>
      <c r="L290" s="35"/>
      <c r="M290" s="188"/>
      <c r="N290" s="65"/>
      <c r="O290" s="65"/>
      <c r="P290" s="65"/>
      <c r="Q290" s="65"/>
      <c r="R290" s="65"/>
      <c r="S290" s="65"/>
      <c r="T290" s="66"/>
      <c r="AT290" s="17" t="s">
        <v>133</v>
      </c>
      <c r="AU290" s="17" t="s">
        <v>80</v>
      </c>
    </row>
    <row r="291" s="12" customFormat="1">
      <c r="B291" s="190"/>
      <c r="D291" s="186" t="s">
        <v>137</v>
      </c>
      <c r="E291" s="191" t="s">
        <v>1</v>
      </c>
      <c r="F291" s="192" t="s">
        <v>357</v>
      </c>
      <c r="H291" s="191" t="s">
        <v>1</v>
      </c>
      <c r="I291" s="193"/>
      <c r="L291" s="190"/>
      <c r="M291" s="194"/>
      <c r="N291" s="195"/>
      <c r="O291" s="195"/>
      <c r="P291" s="195"/>
      <c r="Q291" s="195"/>
      <c r="R291" s="195"/>
      <c r="S291" s="195"/>
      <c r="T291" s="196"/>
      <c r="AT291" s="191" t="s">
        <v>137</v>
      </c>
      <c r="AU291" s="191" t="s">
        <v>80</v>
      </c>
      <c r="AV291" s="12" t="s">
        <v>76</v>
      </c>
      <c r="AW291" s="12" t="s">
        <v>34</v>
      </c>
      <c r="AX291" s="12" t="s">
        <v>72</v>
      </c>
      <c r="AY291" s="191" t="s">
        <v>124</v>
      </c>
    </row>
    <row r="292" s="13" customFormat="1">
      <c r="B292" s="197"/>
      <c r="D292" s="186" t="s">
        <v>137</v>
      </c>
      <c r="E292" s="198" t="s">
        <v>1</v>
      </c>
      <c r="F292" s="199" t="s">
        <v>363</v>
      </c>
      <c r="H292" s="200">
        <v>5.0499999999999998</v>
      </c>
      <c r="I292" s="201"/>
      <c r="L292" s="197"/>
      <c r="M292" s="202"/>
      <c r="N292" s="203"/>
      <c r="O292" s="203"/>
      <c r="P292" s="203"/>
      <c r="Q292" s="203"/>
      <c r="R292" s="203"/>
      <c r="S292" s="203"/>
      <c r="T292" s="204"/>
      <c r="AT292" s="198" t="s">
        <v>137</v>
      </c>
      <c r="AU292" s="198" t="s">
        <v>80</v>
      </c>
      <c r="AV292" s="13" t="s">
        <v>80</v>
      </c>
      <c r="AW292" s="13" t="s">
        <v>34</v>
      </c>
      <c r="AX292" s="13" t="s">
        <v>76</v>
      </c>
      <c r="AY292" s="198" t="s">
        <v>124</v>
      </c>
    </row>
    <row r="293" s="1" customFormat="1" ht="16.5" customHeight="1">
      <c r="B293" s="173"/>
      <c r="C293" s="213" t="s">
        <v>368</v>
      </c>
      <c r="D293" s="213" t="s">
        <v>238</v>
      </c>
      <c r="E293" s="214" t="s">
        <v>369</v>
      </c>
      <c r="F293" s="215" t="s">
        <v>370</v>
      </c>
      <c r="G293" s="216" t="s">
        <v>142</v>
      </c>
      <c r="H293" s="217">
        <v>5.0499999999999998</v>
      </c>
      <c r="I293" s="218"/>
      <c r="J293" s="219">
        <f>ROUND(I293*H293,2)</f>
        <v>0</v>
      </c>
      <c r="K293" s="215" t="s">
        <v>130</v>
      </c>
      <c r="L293" s="220"/>
      <c r="M293" s="221" t="s">
        <v>1</v>
      </c>
      <c r="N293" s="222" t="s">
        <v>43</v>
      </c>
      <c r="O293" s="65"/>
      <c r="P293" s="183">
        <f>O293*H293</f>
        <v>0</v>
      </c>
      <c r="Q293" s="183">
        <v>0.064000000000000001</v>
      </c>
      <c r="R293" s="183">
        <f>Q293*H293</f>
        <v>0.32319999999999999</v>
      </c>
      <c r="S293" s="183">
        <v>0</v>
      </c>
      <c r="T293" s="184">
        <f>S293*H293</f>
        <v>0</v>
      </c>
      <c r="AR293" s="17" t="s">
        <v>187</v>
      </c>
      <c r="AT293" s="17" t="s">
        <v>238</v>
      </c>
      <c r="AU293" s="17" t="s">
        <v>80</v>
      </c>
      <c r="AY293" s="17" t="s">
        <v>124</v>
      </c>
      <c r="BE293" s="185">
        <f>IF(N293="základní",J293,0)</f>
        <v>0</v>
      </c>
      <c r="BF293" s="185">
        <f>IF(N293="snížená",J293,0)</f>
        <v>0</v>
      </c>
      <c r="BG293" s="185">
        <f>IF(N293="zákl. přenesená",J293,0)</f>
        <v>0</v>
      </c>
      <c r="BH293" s="185">
        <f>IF(N293="sníž. přenesená",J293,0)</f>
        <v>0</v>
      </c>
      <c r="BI293" s="185">
        <f>IF(N293="nulová",J293,0)</f>
        <v>0</v>
      </c>
      <c r="BJ293" s="17" t="s">
        <v>76</v>
      </c>
      <c r="BK293" s="185">
        <f>ROUND(I293*H293,2)</f>
        <v>0</v>
      </c>
      <c r="BL293" s="17" t="s">
        <v>131</v>
      </c>
      <c r="BM293" s="17" t="s">
        <v>371</v>
      </c>
    </row>
    <row r="294" s="1" customFormat="1">
      <c r="B294" s="35"/>
      <c r="D294" s="186" t="s">
        <v>133</v>
      </c>
      <c r="F294" s="187" t="s">
        <v>370</v>
      </c>
      <c r="I294" s="119"/>
      <c r="L294" s="35"/>
      <c r="M294" s="188"/>
      <c r="N294" s="65"/>
      <c r="O294" s="65"/>
      <c r="P294" s="65"/>
      <c r="Q294" s="65"/>
      <c r="R294" s="65"/>
      <c r="S294" s="65"/>
      <c r="T294" s="66"/>
      <c r="AT294" s="17" t="s">
        <v>133</v>
      </c>
      <c r="AU294" s="17" t="s">
        <v>80</v>
      </c>
    </row>
    <row r="295" s="12" customFormat="1">
      <c r="B295" s="190"/>
      <c r="D295" s="186" t="s">
        <v>137</v>
      </c>
      <c r="E295" s="191" t="s">
        <v>1</v>
      </c>
      <c r="F295" s="192" t="s">
        <v>357</v>
      </c>
      <c r="H295" s="191" t="s">
        <v>1</v>
      </c>
      <c r="I295" s="193"/>
      <c r="L295" s="190"/>
      <c r="M295" s="194"/>
      <c r="N295" s="195"/>
      <c r="O295" s="195"/>
      <c r="P295" s="195"/>
      <c r="Q295" s="195"/>
      <c r="R295" s="195"/>
      <c r="S295" s="195"/>
      <c r="T295" s="196"/>
      <c r="AT295" s="191" t="s">
        <v>137</v>
      </c>
      <c r="AU295" s="191" t="s">
        <v>80</v>
      </c>
      <c r="AV295" s="12" t="s">
        <v>76</v>
      </c>
      <c r="AW295" s="12" t="s">
        <v>34</v>
      </c>
      <c r="AX295" s="12" t="s">
        <v>72</v>
      </c>
      <c r="AY295" s="191" t="s">
        <v>124</v>
      </c>
    </row>
    <row r="296" s="13" customFormat="1">
      <c r="B296" s="197"/>
      <c r="D296" s="186" t="s">
        <v>137</v>
      </c>
      <c r="E296" s="198" t="s">
        <v>1</v>
      </c>
      <c r="F296" s="199" t="s">
        <v>372</v>
      </c>
      <c r="H296" s="200">
        <v>5.0499999999999998</v>
      </c>
      <c r="I296" s="201"/>
      <c r="L296" s="197"/>
      <c r="M296" s="202"/>
      <c r="N296" s="203"/>
      <c r="O296" s="203"/>
      <c r="P296" s="203"/>
      <c r="Q296" s="203"/>
      <c r="R296" s="203"/>
      <c r="S296" s="203"/>
      <c r="T296" s="204"/>
      <c r="AT296" s="198" t="s">
        <v>137</v>
      </c>
      <c r="AU296" s="198" t="s">
        <v>80</v>
      </c>
      <c r="AV296" s="13" t="s">
        <v>80</v>
      </c>
      <c r="AW296" s="13" t="s">
        <v>34</v>
      </c>
      <c r="AX296" s="13" t="s">
        <v>76</v>
      </c>
      <c r="AY296" s="198" t="s">
        <v>124</v>
      </c>
    </row>
    <row r="297" s="1" customFormat="1" ht="16.5" customHeight="1">
      <c r="B297" s="173"/>
      <c r="C297" s="174" t="s">
        <v>373</v>
      </c>
      <c r="D297" s="174" t="s">
        <v>126</v>
      </c>
      <c r="E297" s="175" t="s">
        <v>374</v>
      </c>
      <c r="F297" s="176" t="s">
        <v>375</v>
      </c>
      <c r="G297" s="177" t="s">
        <v>142</v>
      </c>
      <c r="H297" s="178">
        <v>55</v>
      </c>
      <c r="I297" s="179"/>
      <c r="J297" s="180">
        <f>ROUND(I297*H297,2)</f>
        <v>0</v>
      </c>
      <c r="K297" s="176" t="s">
        <v>130</v>
      </c>
      <c r="L297" s="35"/>
      <c r="M297" s="181" t="s">
        <v>1</v>
      </c>
      <c r="N297" s="182" t="s">
        <v>43</v>
      </c>
      <c r="O297" s="65"/>
      <c r="P297" s="183">
        <f>O297*H297</f>
        <v>0</v>
      </c>
      <c r="Q297" s="183">
        <v>0.12949959999999999</v>
      </c>
      <c r="R297" s="183">
        <f>Q297*H297</f>
        <v>7.1224779999999992</v>
      </c>
      <c r="S297" s="183">
        <v>0</v>
      </c>
      <c r="T297" s="184">
        <f>S297*H297</f>
        <v>0</v>
      </c>
      <c r="AR297" s="17" t="s">
        <v>131</v>
      </c>
      <c r="AT297" s="17" t="s">
        <v>126</v>
      </c>
      <c r="AU297" s="17" t="s">
        <v>80</v>
      </c>
      <c r="AY297" s="17" t="s">
        <v>124</v>
      </c>
      <c r="BE297" s="185">
        <f>IF(N297="základní",J297,0)</f>
        <v>0</v>
      </c>
      <c r="BF297" s="185">
        <f>IF(N297="snížená",J297,0)</f>
        <v>0</v>
      </c>
      <c r="BG297" s="185">
        <f>IF(N297="zákl. přenesená",J297,0)</f>
        <v>0</v>
      </c>
      <c r="BH297" s="185">
        <f>IF(N297="sníž. přenesená",J297,0)</f>
        <v>0</v>
      </c>
      <c r="BI297" s="185">
        <f>IF(N297="nulová",J297,0)</f>
        <v>0</v>
      </c>
      <c r="BJ297" s="17" t="s">
        <v>76</v>
      </c>
      <c r="BK297" s="185">
        <f>ROUND(I297*H297,2)</f>
        <v>0</v>
      </c>
      <c r="BL297" s="17" t="s">
        <v>131</v>
      </c>
      <c r="BM297" s="17" t="s">
        <v>376</v>
      </c>
    </row>
    <row r="298" s="1" customFormat="1">
      <c r="B298" s="35"/>
      <c r="D298" s="186" t="s">
        <v>133</v>
      </c>
      <c r="F298" s="187" t="s">
        <v>377</v>
      </c>
      <c r="I298" s="119"/>
      <c r="L298" s="35"/>
      <c r="M298" s="188"/>
      <c r="N298" s="65"/>
      <c r="O298" s="65"/>
      <c r="P298" s="65"/>
      <c r="Q298" s="65"/>
      <c r="R298" s="65"/>
      <c r="S298" s="65"/>
      <c r="T298" s="66"/>
      <c r="AT298" s="17" t="s">
        <v>133</v>
      </c>
      <c r="AU298" s="17" t="s">
        <v>80</v>
      </c>
    </row>
    <row r="299" s="1" customFormat="1">
      <c r="B299" s="35"/>
      <c r="D299" s="186" t="s">
        <v>135</v>
      </c>
      <c r="F299" s="189" t="s">
        <v>378</v>
      </c>
      <c r="I299" s="119"/>
      <c r="L299" s="35"/>
      <c r="M299" s="188"/>
      <c r="N299" s="65"/>
      <c r="O299" s="65"/>
      <c r="P299" s="65"/>
      <c r="Q299" s="65"/>
      <c r="R299" s="65"/>
      <c r="S299" s="65"/>
      <c r="T299" s="66"/>
      <c r="AT299" s="17" t="s">
        <v>135</v>
      </c>
      <c r="AU299" s="17" t="s">
        <v>80</v>
      </c>
    </row>
    <row r="300" s="12" customFormat="1">
      <c r="B300" s="190"/>
      <c r="D300" s="186" t="s">
        <v>137</v>
      </c>
      <c r="E300" s="191" t="s">
        <v>1</v>
      </c>
      <c r="F300" s="192" t="s">
        <v>138</v>
      </c>
      <c r="H300" s="191" t="s">
        <v>1</v>
      </c>
      <c r="I300" s="193"/>
      <c r="L300" s="190"/>
      <c r="M300" s="194"/>
      <c r="N300" s="195"/>
      <c r="O300" s="195"/>
      <c r="P300" s="195"/>
      <c r="Q300" s="195"/>
      <c r="R300" s="195"/>
      <c r="S300" s="195"/>
      <c r="T300" s="196"/>
      <c r="AT300" s="191" t="s">
        <v>137</v>
      </c>
      <c r="AU300" s="191" t="s">
        <v>80</v>
      </c>
      <c r="AV300" s="12" t="s">
        <v>76</v>
      </c>
      <c r="AW300" s="12" t="s">
        <v>34</v>
      </c>
      <c r="AX300" s="12" t="s">
        <v>72</v>
      </c>
      <c r="AY300" s="191" t="s">
        <v>124</v>
      </c>
    </row>
    <row r="301" s="12" customFormat="1">
      <c r="B301" s="190"/>
      <c r="D301" s="186" t="s">
        <v>137</v>
      </c>
      <c r="E301" s="191" t="s">
        <v>1</v>
      </c>
      <c r="F301" s="192" t="s">
        <v>379</v>
      </c>
      <c r="H301" s="191" t="s">
        <v>1</v>
      </c>
      <c r="I301" s="193"/>
      <c r="L301" s="190"/>
      <c r="M301" s="194"/>
      <c r="N301" s="195"/>
      <c r="O301" s="195"/>
      <c r="P301" s="195"/>
      <c r="Q301" s="195"/>
      <c r="R301" s="195"/>
      <c r="S301" s="195"/>
      <c r="T301" s="196"/>
      <c r="AT301" s="191" t="s">
        <v>137</v>
      </c>
      <c r="AU301" s="191" t="s">
        <v>80</v>
      </c>
      <c r="AV301" s="12" t="s">
        <v>76</v>
      </c>
      <c r="AW301" s="12" t="s">
        <v>34</v>
      </c>
      <c r="AX301" s="12" t="s">
        <v>72</v>
      </c>
      <c r="AY301" s="191" t="s">
        <v>124</v>
      </c>
    </row>
    <row r="302" s="13" customFormat="1">
      <c r="B302" s="197"/>
      <c r="D302" s="186" t="s">
        <v>137</v>
      </c>
      <c r="E302" s="198" t="s">
        <v>1</v>
      </c>
      <c r="F302" s="199" t="s">
        <v>380</v>
      </c>
      <c r="H302" s="200">
        <v>55</v>
      </c>
      <c r="I302" s="201"/>
      <c r="L302" s="197"/>
      <c r="M302" s="202"/>
      <c r="N302" s="203"/>
      <c r="O302" s="203"/>
      <c r="P302" s="203"/>
      <c r="Q302" s="203"/>
      <c r="R302" s="203"/>
      <c r="S302" s="203"/>
      <c r="T302" s="204"/>
      <c r="AT302" s="198" t="s">
        <v>137</v>
      </c>
      <c r="AU302" s="198" t="s">
        <v>80</v>
      </c>
      <c r="AV302" s="13" t="s">
        <v>80</v>
      </c>
      <c r="AW302" s="13" t="s">
        <v>34</v>
      </c>
      <c r="AX302" s="13" t="s">
        <v>76</v>
      </c>
      <c r="AY302" s="198" t="s">
        <v>124</v>
      </c>
    </row>
    <row r="303" s="1" customFormat="1" ht="16.5" customHeight="1">
      <c r="B303" s="173"/>
      <c r="C303" s="213" t="s">
        <v>381</v>
      </c>
      <c r="D303" s="213" t="s">
        <v>238</v>
      </c>
      <c r="E303" s="214" t="s">
        <v>382</v>
      </c>
      <c r="F303" s="215" t="s">
        <v>383</v>
      </c>
      <c r="G303" s="216" t="s">
        <v>142</v>
      </c>
      <c r="H303" s="217">
        <v>55.549999999999997</v>
      </c>
      <c r="I303" s="218"/>
      <c r="J303" s="219">
        <f>ROUND(I303*H303,2)</f>
        <v>0</v>
      </c>
      <c r="K303" s="215" t="s">
        <v>130</v>
      </c>
      <c r="L303" s="220"/>
      <c r="M303" s="221" t="s">
        <v>1</v>
      </c>
      <c r="N303" s="222" t="s">
        <v>43</v>
      </c>
      <c r="O303" s="65"/>
      <c r="P303" s="183">
        <f>O303*H303</f>
        <v>0</v>
      </c>
      <c r="Q303" s="183">
        <v>0.045999999999999999</v>
      </c>
      <c r="R303" s="183">
        <f>Q303*H303</f>
        <v>2.5552999999999999</v>
      </c>
      <c r="S303" s="183">
        <v>0</v>
      </c>
      <c r="T303" s="184">
        <f>S303*H303</f>
        <v>0</v>
      </c>
      <c r="AR303" s="17" t="s">
        <v>187</v>
      </c>
      <c r="AT303" s="17" t="s">
        <v>238</v>
      </c>
      <c r="AU303" s="17" t="s">
        <v>80</v>
      </c>
      <c r="AY303" s="17" t="s">
        <v>124</v>
      </c>
      <c r="BE303" s="185">
        <f>IF(N303="základní",J303,0)</f>
        <v>0</v>
      </c>
      <c r="BF303" s="185">
        <f>IF(N303="snížená",J303,0)</f>
        <v>0</v>
      </c>
      <c r="BG303" s="185">
        <f>IF(N303="zákl. přenesená",J303,0)</f>
        <v>0</v>
      </c>
      <c r="BH303" s="185">
        <f>IF(N303="sníž. přenesená",J303,0)</f>
        <v>0</v>
      </c>
      <c r="BI303" s="185">
        <f>IF(N303="nulová",J303,0)</f>
        <v>0</v>
      </c>
      <c r="BJ303" s="17" t="s">
        <v>76</v>
      </c>
      <c r="BK303" s="185">
        <f>ROUND(I303*H303,2)</f>
        <v>0</v>
      </c>
      <c r="BL303" s="17" t="s">
        <v>131</v>
      </c>
      <c r="BM303" s="17" t="s">
        <v>384</v>
      </c>
    </row>
    <row r="304" s="1" customFormat="1">
      <c r="B304" s="35"/>
      <c r="D304" s="186" t="s">
        <v>133</v>
      </c>
      <c r="F304" s="187" t="s">
        <v>383</v>
      </c>
      <c r="I304" s="119"/>
      <c r="L304" s="35"/>
      <c r="M304" s="188"/>
      <c r="N304" s="65"/>
      <c r="O304" s="65"/>
      <c r="P304" s="65"/>
      <c r="Q304" s="65"/>
      <c r="R304" s="65"/>
      <c r="S304" s="65"/>
      <c r="T304" s="66"/>
      <c r="AT304" s="17" t="s">
        <v>133</v>
      </c>
      <c r="AU304" s="17" t="s">
        <v>80</v>
      </c>
    </row>
    <row r="305" s="12" customFormat="1">
      <c r="B305" s="190"/>
      <c r="D305" s="186" t="s">
        <v>137</v>
      </c>
      <c r="E305" s="191" t="s">
        <v>1</v>
      </c>
      <c r="F305" s="192" t="s">
        <v>385</v>
      </c>
      <c r="H305" s="191" t="s">
        <v>1</v>
      </c>
      <c r="I305" s="193"/>
      <c r="L305" s="190"/>
      <c r="M305" s="194"/>
      <c r="N305" s="195"/>
      <c r="O305" s="195"/>
      <c r="P305" s="195"/>
      <c r="Q305" s="195"/>
      <c r="R305" s="195"/>
      <c r="S305" s="195"/>
      <c r="T305" s="196"/>
      <c r="AT305" s="191" t="s">
        <v>137</v>
      </c>
      <c r="AU305" s="191" t="s">
        <v>80</v>
      </c>
      <c r="AV305" s="12" t="s">
        <v>76</v>
      </c>
      <c r="AW305" s="12" t="s">
        <v>34</v>
      </c>
      <c r="AX305" s="12" t="s">
        <v>72</v>
      </c>
      <c r="AY305" s="191" t="s">
        <v>124</v>
      </c>
    </row>
    <row r="306" s="13" customFormat="1">
      <c r="B306" s="197"/>
      <c r="D306" s="186" t="s">
        <v>137</v>
      </c>
      <c r="E306" s="198" t="s">
        <v>1</v>
      </c>
      <c r="F306" s="199" t="s">
        <v>386</v>
      </c>
      <c r="H306" s="200">
        <v>55.549999999999997</v>
      </c>
      <c r="I306" s="201"/>
      <c r="L306" s="197"/>
      <c r="M306" s="202"/>
      <c r="N306" s="203"/>
      <c r="O306" s="203"/>
      <c r="P306" s="203"/>
      <c r="Q306" s="203"/>
      <c r="R306" s="203"/>
      <c r="S306" s="203"/>
      <c r="T306" s="204"/>
      <c r="AT306" s="198" t="s">
        <v>137</v>
      </c>
      <c r="AU306" s="198" t="s">
        <v>80</v>
      </c>
      <c r="AV306" s="13" t="s">
        <v>80</v>
      </c>
      <c r="AW306" s="13" t="s">
        <v>34</v>
      </c>
      <c r="AX306" s="13" t="s">
        <v>76</v>
      </c>
      <c r="AY306" s="198" t="s">
        <v>124</v>
      </c>
    </row>
    <row r="307" s="1" customFormat="1" ht="16.5" customHeight="1">
      <c r="B307" s="173"/>
      <c r="C307" s="174" t="s">
        <v>387</v>
      </c>
      <c r="D307" s="174" t="s">
        <v>126</v>
      </c>
      <c r="E307" s="175" t="s">
        <v>388</v>
      </c>
      <c r="F307" s="176" t="s">
        <v>389</v>
      </c>
      <c r="G307" s="177" t="s">
        <v>158</v>
      </c>
      <c r="H307" s="178">
        <v>2.5899999999999999</v>
      </c>
      <c r="I307" s="179"/>
      <c r="J307" s="180">
        <f>ROUND(I307*H307,2)</f>
        <v>0</v>
      </c>
      <c r="K307" s="176" t="s">
        <v>130</v>
      </c>
      <c r="L307" s="35"/>
      <c r="M307" s="181" t="s">
        <v>1</v>
      </c>
      <c r="N307" s="182" t="s">
        <v>43</v>
      </c>
      <c r="O307" s="65"/>
      <c r="P307" s="183">
        <f>O307*H307</f>
        <v>0</v>
      </c>
      <c r="Q307" s="183">
        <v>2.2563399999999998</v>
      </c>
      <c r="R307" s="183">
        <f>Q307*H307</f>
        <v>5.8439205999999988</v>
      </c>
      <c r="S307" s="183">
        <v>0</v>
      </c>
      <c r="T307" s="184">
        <f>S307*H307</f>
        <v>0</v>
      </c>
      <c r="AR307" s="17" t="s">
        <v>131</v>
      </c>
      <c r="AT307" s="17" t="s">
        <v>126</v>
      </c>
      <c r="AU307" s="17" t="s">
        <v>80</v>
      </c>
      <c r="AY307" s="17" t="s">
        <v>124</v>
      </c>
      <c r="BE307" s="185">
        <f>IF(N307="základní",J307,0)</f>
        <v>0</v>
      </c>
      <c r="BF307" s="185">
        <f>IF(N307="snížená",J307,0)</f>
        <v>0</v>
      </c>
      <c r="BG307" s="185">
        <f>IF(N307="zákl. přenesená",J307,0)</f>
        <v>0</v>
      </c>
      <c r="BH307" s="185">
        <f>IF(N307="sníž. přenesená",J307,0)</f>
        <v>0</v>
      </c>
      <c r="BI307" s="185">
        <f>IF(N307="nulová",J307,0)</f>
        <v>0</v>
      </c>
      <c r="BJ307" s="17" t="s">
        <v>76</v>
      </c>
      <c r="BK307" s="185">
        <f>ROUND(I307*H307,2)</f>
        <v>0</v>
      </c>
      <c r="BL307" s="17" t="s">
        <v>131</v>
      </c>
      <c r="BM307" s="17" t="s">
        <v>390</v>
      </c>
    </row>
    <row r="308" s="1" customFormat="1">
      <c r="B308" s="35"/>
      <c r="D308" s="186" t="s">
        <v>133</v>
      </c>
      <c r="F308" s="187" t="s">
        <v>391</v>
      </c>
      <c r="I308" s="119"/>
      <c r="L308" s="35"/>
      <c r="M308" s="188"/>
      <c r="N308" s="65"/>
      <c r="O308" s="65"/>
      <c r="P308" s="65"/>
      <c r="Q308" s="65"/>
      <c r="R308" s="65"/>
      <c r="S308" s="65"/>
      <c r="T308" s="66"/>
      <c r="AT308" s="17" t="s">
        <v>133</v>
      </c>
      <c r="AU308" s="17" t="s">
        <v>80</v>
      </c>
    </row>
    <row r="309" s="12" customFormat="1">
      <c r="B309" s="190"/>
      <c r="D309" s="186" t="s">
        <v>137</v>
      </c>
      <c r="E309" s="191" t="s">
        <v>1</v>
      </c>
      <c r="F309" s="192" t="s">
        <v>138</v>
      </c>
      <c r="H309" s="191" t="s">
        <v>1</v>
      </c>
      <c r="I309" s="193"/>
      <c r="L309" s="190"/>
      <c r="M309" s="194"/>
      <c r="N309" s="195"/>
      <c r="O309" s="195"/>
      <c r="P309" s="195"/>
      <c r="Q309" s="195"/>
      <c r="R309" s="195"/>
      <c r="S309" s="195"/>
      <c r="T309" s="196"/>
      <c r="AT309" s="191" t="s">
        <v>137</v>
      </c>
      <c r="AU309" s="191" t="s">
        <v>80</v>
      </c>
      <c r="AV309" s="12" t="s">
        <v>76</v>
      </c>
      <c r="AW309" s="12" t="s">
        <v>34</v>
      </c>
      <c r="AX309" s="12" t="s">
        <v>72</v>
      </c>
      <c r="AY309" s="191" t="s">
        <v>124</v>
      </c>
    </row>
    <row r="310" s="12" customFormat="1">
      <c r="B310" s="190"/>
      <c r="D310" s="186" t="s">
        <v>137</v>
      </c>
      <c r="E310" s="191" t="s">
        <v>1</v>
      </c>
      <c r="F310" s="192" t="s">
        <v>392</v>
      </c>
      <c r="H310" s="191" t="s">
        <v>1</v>
      </c>
      <c r="I310" s="193"/>
      <c r="L310" s="190"/>
      <c r="M310" s="194"/>
      <c r="N310" s="195"/>
      <c r="O310" s="195"/>
      <c r="P310" s="195"/>
      <c r="Q310" s="195"/>
      <c r="R310" s="195"/>
      <c r="S310" s="195"/>
      <c r="T310" s="196"/>
      <c r="AT310" s="191" t="s">
        <v>137</v>
      </c>
      <c r="AU310" s="191" t="s">
        <v>80</v>
      </c>
      <c r="AV310" s="12" t="s">
        <v>76</v>
      </c>
      <c r="AW310" s="12" t="s">
        <v>34</v>
      </c>
      <c r="AX310" s="12" t="s">
        <v>72</v>
      </c>
      <c r="AY310" s="191" t="s">
        <v>124</v>
      </c>
    </row>
    <row r="311" s="13" customFormat="1">
      <c r="B311" s="197"/>
      <c r="D311" s="186" t="s">
        <v>137</v>
      </c>
      <c r="E311" s="198" t="s">
        <v>1</v>
      </c>
      <c r="F311" s="199" t="s">
        <v>393</v>
      </c>
      <c r="H311" s="200">
        <v>0.69999999999999996</v>
      </c>
      <c r="I311" s="201"/>
      <c r="L311" s="197"/>
      <c r="M311" s="202"/>
      <c r="N311" s="203"/>
      <c r="O311" s="203"/>
      <c r="P311" s="203"/>
      <c r="Q311" s="203"/>
      <c r="R311" s="203"/>
      <c r="S311" s="203"/>
      <c r="T311" s="204"/>
      <c r="AT311" s="198" t="s">
        <v>137</v>
      </c>
      <c r="AU311" s="198" t="s">
        <v>80</v>
      </c>
      <c r="AV311" s="13" t="s">
        <v>80</v>
      </c>
      <c r="AW311" s="13" t="s">
        <v>34</v>
      </c>
      <c r="AX311" s="13" t="s">
        <v>72</v>
      </c>
      <c r="AY311" s="198" t="s">
        <v>124</v>
      </c>
    </row>
    <row r="312" s="12" customFormat="1">
      <c r="B312" s="190"/>
      <c r="D312" s="186" t="s">
        <v>137</v>
      </c>
      <c r="E312" s="191" t="s">
        <v>1</v>
      </c>
      <c r="F312" s="192" t="s">
        <v>394</v>
      </c>
      <c r="H312" s="191" t="s">
        <v>1</v>
      </c>
      <c r="I312" s="193"/>
      <c r="L312" s="190"/>
      <c r="M312" s="194"/>
      <c r="N312" s="195"/>
      <c r="O312" s="195"/>
      <c r="P312" s="195"/>
      <c r="Q312" s="195"/>
      <c r="R312" s="195"/>
      <c r="S312" s="195"/>
      <c r="T312" s="196"/>
      <c r="AT312" s="191" t="s">
        <v>137</v>
      </c>
      <c r="AU312" s="191" t="s">
        <v>80</v>
      </c>
      <c r="AV312" s="12" t="s">
        <v>76</v>
      </c>
      <c r="AW312" s="12" t="s">
        <v>34</v>
      </c>
      <c r="AX312" s="12" t="s">
        <v>72</v>
      </c>
      <c r="AY312" s="191" t="s">
        <v>124</v>
      </c>
    </row>
    <row r="313" s="13" customFormat="1">
      <c r="B313" s="197"/>
      <c r="D313" s="186" t="s">
        <v>137</v>
      </c>
      <c r="E313" s="198" t="s">
        <v>1</v>
      </c>
      <c r="F313" s="199" t="s">
        <v>395</v>
      </c>
      <c r="H313" s="200">
        <v>0.59999999999999998</v>
      </c>
      <c r="I313" s="201"/>
      <c r="L313" s="197"/>
      <c r="M313" s="202"/>
      <c r="N313" s="203"/>
      <c r="O313" s="203"/>
      <c r="P313" s="203"/>
      <c r="Q313" s="203"/>
      <c r="R313" s="203"/>
      <c r="S313" s="203"/>
      <c r="T313" s="204"/>
      <c r="AT313" s="198" t="s">
        <v>137</v>
      </c>
      <c r="AU313" s="198" t="s">
        <v>80</v>
      </c>
      <c r="AV313" s="13" t="s">
        <v>80</v>
      </c>
      <c r="AW313" s="13" t="s">
        <v>34</v>
      </c>
      <c r="AX313" s="13" t="s">
        <v>72</v>
      </c>
      <c r="AY313" s="198" t="s">
        <v>124</v>
      </c>
    </row>
    <row r="314" s="12" customFormat="1">
      <c r="B314" s="190"/>
      <c r="D314" s="186" t="s">
        <v>137</v>
      </c>
      <c r="E314" s="191" t="s">
        <v>1</v>
      </c>
      <c r="F314" s="192" t="s">
        <v>345</v>
      </c>
      <c r="H314" s="191" t="s">
        <v>1</v>
      </c>
      <c r="I314" s="193"/>
      <c r="L314" s="190"/>
      <c r="M314" s="194"/>
      <c r="N314" s="195"/>
      <c r="O314" s="195"/>
      <c r="P314" s="195"/>
      <c r="Q314" s="195"/>
      <c r="R314" s="195"/>
      <c r="S314" s="195"/>
      <c r="T314" s="196"/>
      <c r="AT314" s="191" t="s">
        <v>137</v>
      </c>
      <c r="AU314" s="191" t="s">
        <v>80</v>
      </c>
      <c r="AV314" s="12" t="s">
        <v>76</v>
      </c>
      <c r="AW314" s="12" t="s">
        <v>34</v>
      </c>
      <c r="AX314" s="12" t="s">
        <v>72</v>
      </c>
      <c r="AY314" s="191" t="s">
        <v>124</v>
      </c>
    </row>
    <row r="315" s="13" customFormat="1">
      <c r="B315" s="197"/>
      <c r="D315" s="186" t="s">
        <v>137</v>
      </c>
      <c r="E315" s="198" t="s">
        <v>1</v>
      </c>
      <c r="F315" s="199" t="s">
        <v>396</v>
      </c>
      <c r="H315" s="200">
        <v>0.089999999999999997</v>
      </c>
      <c r="I315" s="201"/>
      <c r="L315" s="197"/>
      <c r="M315" s="202"/>
      <c r="N315" s="203"/>
      <c r="O315" s="203"/>
      <c r="P315" s="203"/>
      <c r="Q315" s="203"/>
      <c r="R315" s="203"/>
      <c r="S315" s="203"/>
      <c r="T315" s="204"/>
      <c r="AT315" s="198" t="s">
        <v>137</v>
      </c>
      <c r="AU315" s="198" t="s">
        <v>80</v>
      </c>
      <c r="AV315" s="13" t="s">
        <v>80</v>
      </c>
      <c r="AW315" s="13" t="s">
        <v>34</v>
      </c>
      <c r="AX315" s="13" t="s">
        <v>72</v>
      </c>
      <c r="AY315" s="198" t="s">
        <v>124</v>
      </c>
    </row>
    <row r="316" s="12" customFormat="1">
      <c r="B316" s="190"/>
      <c r="D316" s="186" t="s">
        <v>137</v>
      </c>
      <c r="E316" s="191" t="s">
        <v>1</v>
      </c>
      <c r="F316" s="192" t="s">
        <v>347</v>
      </c>
      <c r="H316" s="191" t="s">
        <v>1</v>
      </c>
      <c r="I316" s="193"/>
      <c r="L316" s="190"/>
      <c r="M316" s="194"/>
      <c r="N316" s="195"/>
      <c r="O316" s="195"/>
      <c r="P316" s="195"/>
      <c r="Q316" s="195"/>
      <c r="R316" s="195"/>
      <c r="S316" s="195"/>
      <c r="T316" s="196"/>
      <c r="AT316" s="191" t="s">
        <v>137</v>
      </c>
      <c r="AU316" s="191" t="s">
        <v>80</v>
      </c>
      <c r="AV316" s="12" t="s">
        <v>76</v>
      </c>
      <c r="AW316" s="12" t="s">
        <v>34</v>
      </c>
      <c r="AX316" s="12" t="s">
        <v>72</v>
      </c>
      <c r="AY316" s="191" t="s">
        <v>124</v>
      </c>
    </row>
    <row r="317" s="13" customFormat="1">
      <c r="B317" s="197"/>
      <c r="D317" s="186" t="s">
        <v>137</v>
      </c>
      <c r="E317" s="198" t="s">
        <v>1</v>
      </c>
      <c r="F317" s="199" t="s">
        <v>397</v>
      </c>
      <c r="H317" s="200">
        <v>0.125</v>
      </c>
      <c r="I317" s="201"/>
      <c r="L317" s="197"/>
      <c r="M317" s="202"/>
      <c r="N317" s="203"/>
      <c r="O317" s="203"/>
      <c r="P317" s="203"/>
      <c r="Q317" s="203"/>
      <c r="R317" s="203"/>
      <c r="S317" s="203"/>
      <c r="T317" s="204"/>
      <c r="AT317" s="198" t="s">
        <v>137</v>
      </c>
      <c r="AU317" s="198" t="s">
        <v>80</v>
      </c>
      <c r="AV317" s="13" t="s">
        <v>80</v>
      </c>
      <c r="AW317" s="13" t="s">
        <v>34</v>
      </c>
      <c r="AX317" s="13" t="s">
        <v>72</v>
      </c>
      <c r="AY317" s="198" t="s">
        <v>124</v>
      </c>
    </row>
    <row r="318" s="12" customFormat="1">
      <c r="B318" s="190"/>
      <c r="D318" s="186" t="s">
        <v>137</v>
      </c>
      <c r="E318" s="191" t="s">
        <v>1</v>
      </c>
      <c r="F318" s="192" t="s">
        <v>349</v>
      </c>
      <c r="H318" s="191" t="s">
        <v>1</v>
      </c>
      <c r="I318" s="193"/>
      <c r="L318" s="190"/>
      <c r="M318" s="194"/>
      <c r="N318" s="195"/>
      <c r="O318" s="195"/>
      <c r="P318" s="195"/>
      <c r="Q318" s="195"/>
      <c r="R318" s="195"/>
      <c r="S318" s="195"/>
      <c r="T318" s="196"/>
      <c r="AT318" s="191" t="s">
        <v>137</v>
      </c>
      <c r="AU318" s="191" t="s">
        <v>80</v>
      </c>
      <c r="AV318" s="12" t="s">
        <v>76</v>
      </c>
      <c r="AW318" s="12" t="s">
        <v>34</v>
      </c>
      <c r="AX318" s="12" t="s">
        <v>72</v>
      </c>
      <c r="AY318" s="191" t="s">
        <v>124</v>
      </c>
    </row>
    <row r="319" s="13" customFormat="1">
      <c r="B319" s="197"/>
      <c r="D319" s="186" t="s">
        <v>137</v>
      </c>
      <c r="E319" s="198" t="s">
        <v>1</v>
      </c>
      <c r="F319" s="199" t="s">
        <v>397</v>
      </c>
      <c r="H319" s="200">
        <v>0.125</v>
      </c>
      <c r="I319" s="201"/>
      <c r="L319" s="197"/>
      <c r="M319" s="202"/>
      <c r="N319" s="203"/>
      <c r="O319" s="203"/>
      <c r="P319" s="203"/>
      <c r="Q319" s="203"/>
      <c r="R319" s="203"/>
      <c r="S319" s="203"/>
      <c r="T319" s="204"/>
      <c r="AT319" s="198" t="s">
        <v>137</v>
      </c>
      <c r="AU319" s="198" t="s">
        <v>80</v>
      </c>
      <c r="AV319" s="13" t="s">
        <v>80</v>
      </c>
      <c r="AW319" s="13" t="s">
        <v>34</v>
      </c>
      <c r="AX319" s="13" t="s">
        <v>72</v>
      </c>
      <c r="AY319" s="198" t="s">
        <v>124</v>
      </c>
    </row>
    <row r="320" s="12" customFormat="1">
      <c r="B320" s="190"/>
      <c r="D320" s="186" t="s">
        <v>137</v>
      </c>
      <c r="E320" s="191" t="s">
        <v>1</v>
      </c>
      <c r="F320" s="192" t="s">
        <v>350</v>
      </c>
      <c r="H320" s="191" t="s">
        <v>1</v>
      </c>
      <c r="I320" s="193"/>
      <c r="L320" s="190"/>
      <c r="M320" s="194"/>
      <c r="N320" s="195"/>
      <c r="O320" s="195"/>
      <c r="P320" s="195"/>
      <c r="Q320" s="195"/>
      <c r="R320" s="195"/>
      <c r="S320" s="195"/>
      <c r="T320" s="196"/>
      <c r="AT320" s="191" t="s">
        <v>137</v>
      </c>
      <c r="AU320" s="191" t="s">
        <v>80</v>
      </c>
      <c r="AV320" s="12" t="s">
        <v>76</v>
      </c>
      <c r="AW320" s="12" t="s">
        <v>34</v>
      </c>
      <c r="AX320" s="12" t="s">
        <v>72</v>
      </c>
      <c r="AY320" s="191" t="s">
        <v>124</v>
      </c>
    </row>
    <row r="321" s="13" customFormat="1">
      <c r="B321" s="197"/>
      <c r="D321" s="186" t="s">
        <v>137</v>
      </c>
      <c r="E321" s="198" t="s">
        <v>1</v>
      </c>
      <c r="F321" s="199" t="s">
        <v>398</v>
      </c>
      <c r="H321" s="200">
        <v>0.074999999999999997</v>
      </c>
      <c r="I321" s="201"/>
      <c r="L321" s="197"/>
      <c r="M321" s="202"/>
      <c r="N321" s="203"/>
      <c r="O321" s="203"/>
      <c r="P321" s="203"/>
      <c r="Q321" s="203"/>
      <c r="R321" s="203"/>
      <c r="S321" s="203"/>
      <c r="T321" s="204"/>
      <c r="AT321" s="198" t="s">
        <v>137</v>
      </c>
      <c r="AU321" s="198" t="s">
        <v>80</v>
      </c>
      <c r="AV321" s="13" t="s">
        <v>80</v>
      </c>
      <c r="AW321" s="13" t="s">
        <v>34</v>
      </c>
      <c r="AX321" s="13" t="s">
        <v>72</v>
      </c>
      <c r="AY321" s="198" t="s">
        <v>124</v>
      </c>
    </row>
    <row r="322" s="12" customFormat="1">
      <c r="B322" s="190"/>
      <c r="D322" s="186" t="s">
        <v>137</v>
      </c>
      <c r="E322" s="191" t="s">
        <v>1</v>
      </c>
      <c r="F322" s="192" t="s">
        <v>352</v>
      </c>
      <c r="H322" s="191" t="s">
        <v>1</v>
      </c>
      <c r="I322" s="193"/>
      <c r="L322" s="190"/>
      <c r="M322" s="194"/>
      <c r="N322" s="195"/>
      <c r="O322" s="195"/>
      <c r="P322" s="195"/>
      <c r="Q322" s="195"/>
      <c r="R322" s="195"/>
      <c r="S322" s="195"/>
      <c r="T322" s="196"/>
      <c r="AT322" s="191" t="s">
        <v>137</v>
      </c>
      <c r="AU322" s="191" t="s">
        <v>80</v>
      </c>
      <c r="AV322" s="12" t="s">
        <v>76</v>
      </c>
      <c r="AW322" s="12" t="s">
        <v>34</v>
      </c>
      <c r="AX322" s="12" t="s">
        <v>72</v>
      </c>
      <c r="AY322" s="191" t="s">
        <v>124</v>
      </c>
    </row>
    <row r="323" s="13" customFormat="1">
      <c r="B323" s="197"/>
      <c r="D323" s="186" t="s">
        <v>137</v>
      </c>
      <c r="E323" s="198" t="s">
        <v>1</v>
      </c>
      <c r="F323" s="199" t="s">
        <v>399</v>
      </c>
      <c r="H323" s="200">
        <v>0.050000000000000003</v>
      </c>
      <c r="I323" s="201"/>
      <c r="L323" s="197"/>
      <c r="M323" s="202"/>
      <c r="N323" s="203"/>
      <c r="O323" s="203"/>
      <c r="P323" s="203"/>
      <c r="Q323" s="203"/>
      <c r="R323" s="203"/>
      <c r="S323" s="203"/>
      <c r="T323" s="204"/>
      <c r="AT323" s="198" t="s">
        <v>137</v>
      </c>
      <c r="AU323" s="198" t="s">
        <v>80</v>
      </c>
      <c r="AV323" s="13" t="s">
        <v>80</v>
      </c>
      <c r="AW323" s="13" t="s">
        <v>34</v>
      </c>
      <c r="AX323" s="13" t="s">
        <v>72</v>
      </c>
      <c r="AY323" s="198" t="s">
        <v>124</v>
      </c>
    </row>
    <row r="324" s="12" customFormat="1">
      <c r="B324" s="190"/>
      <c r="D324" s="186" t="s">
        <v>137</v>
      </c>
      <c r="E324" s="191" t="s">
        <v>1</v>
      </c>
      <c r="F324" s="192" t="s">
        <v>379</v>
      </c>
      <c r="H324" s="191" t="s">
        <v>1</v>
      </c>
      <c r="I324" s="193"/>
      <c r="L324" s="190"/>
      <c r="M324" s="194"/>
      <c r="N324" s="195"/>
      <c r="O324" s="195"/>
      <c r="P324" s="195"/>
      <c r="Q324" s="195"/>
      <c r="R324" s="195"/>
      <c r="S324" s="195"/>
      <c r="T324" s="196"/>
      <c r="AT324" s="191" t="s">
        <v>137</v>
      </c>
      <c r="AU324" s="191" t="s">
        <v>80</v>
      </c>
      <c r="AV324" s="12" t="s">
        <v>76</v>
      </c>
      <c r="AW324" s="12" t="s">
        <v>34</v>
      </c>
      <c r="AX324" s="12" t="s">
        <v>72</v>
      </c>
      <c r="AY324" s="191" t="s">
        <v>124</v>
      </c>
    </row>
    <row r="325" s="13" customFormat="1">
      <c r="B325" s="197"/>
      <c r="D325" s="186" t="s">
        <v>137</v>
      </c>
      <c r="E325" s="198" t="s">
        <v>1</v>
      </c>
      <c r="F325" s="199" t="s">
        <v>400</v>
      </c>
      <c r="H325" s="200">
        <v>0.82499999999999996</v>
      </c>
      <c r="I325" s="201"/>
      <c r="L325" s="197"/>
      <c r="M325" s="202"/>
      <c r="N325" s="203"/>
      <c r="O325" s="203"/>
      <c r="P325" s="203"/>
      <c r="Q325" s="203"/>
      <c r="R325" s="203"/>
      <c r="S325" s="203"/>
      <c r="T325" s="204"/>
      <c r="AT325" s="198" t="s">
        <v>137</v>
      </c>
      <c r="AU325" s="198" t="s">
        <v>80</v>
      </c>
      <c r="AV325" s="13" t="s">
        <v>80</v>
      </c>
      <c r="AW325" s="13" t="s">
        <v>34</v>
      </c>
      <c r="AX325" s="13" t="s">
        <v>72</v>
      </c>
      <c r="AY325" s="198" t="s">
        <v>124</v>
      </c>
    </row>
    <row r="326" s="14" customFormat="1">
      <c r="B326" s="205"/>
      <c r="D326" s="186" t="s">
        <v>137</v>
      </c>
      <c r="E326" s="206" t="s">
        <v>1</v>
      </c>
      <c r="F326" s="207" t="s">
        <v>148</v>
      </c>
      <c r="H326" s="208">
        <v>2.5899999999999999</v>
      </c>
      <c r="I326" s="209"/>
      <c r="L326" s="205"/>
      <c r="M326" s="210"/>
      <c r="N326" s="211"/>
      <c r="O326" s="211"/>
      <c r="P326" s="211"/>
      <c r="Q326" s="211"/>
      <c r="R326" s="211"/>
      <c r="S326" s="211"/>
      <c r="T326" s="212"/>
      <c r="AT326" s="206" t="s">
        <v>137</v>
      </c>
      <c r="AU326" s="206" t="s">
        <v>80</v>
      </c>
      <c r="AV326" s="14" t="s">
        <v>131</v>
      </c>
      <c r="AW326" s="14" t="s">
        <v>34</v>
      </c>
      <c r="AX326" s="14" t="s">
        <v>76</v>
      </c>
      <c r="AY326" s="206" t="s">
        <v>124</v>
      </c>
    </row>
    <row r="327" s="1" customFormat="1" ht="16.5" customHeight="1">
      <c r="B327" s="173"/>
      <c r="C327" s="174" t="s">
        <v>401</v>
      </c>
      <c r="D327" s="174" t="s">
        <v>126</v>
      </c>
      <c r="E327" s="175" t="s">
        <v>402</v>
      </c>
      <c r="F327" s="176" t="s">
        <v>403</v>
      </c>
      <c r="G327" s="177" t="s">
        <v>260</v>
      </c>
      <c r="H327" s="178">
        <v>2</v>
      </c>
      <c r="I327" s="179"/>
      <c r="J327" s="180">
        <f>ROUND(I327*H327,2)</f>
        <v>0</v>
      </c>
      <c r="K327" s="176" t="s">
        <v>130</v>
      </c>
      <c r="L327" s="35"/>
      <c r="M327" s="181" t="s">
        <v>1</v>
      </c>
      <c r="N327" s="182" t="s">
        <v>43</v>
      </c>
      <c r="O327" s="65"/>
      <c r="P327" s="183">
        <f>O327*H327</f>
        <v>0</v>
      </c>
      <c r="Q327" s="183">
        <v>0</v>
      </c>
      <c r="R327" s="183">
        <f>Q327*H327</f>
        <v>0</v>
      </c>
      <c r="S327" s="183">
        <v>0.082000000000000003</v>
      </c>
      <c r="T327" s="184">
        <f>S327*H327</f>
        <v>0.16400000000000001</v>
      </c>
      <c r="AR327" s="17" t="s">
        <v>131</v>
      </c>
      <c r="AT327" s="17" t="s">
        <v>126</v>
      </c>
      <c r="AU327" s="17" t="s">
        <v>80</v>
      </c>
      <c r="AY327" s="17" t="s">
        <v>124</v>
      </c>
      <c r="BE327" s="185">
        <f>IF(N327="základní",J327,0)</f>
        <v>0</v>
      </c>
      <c r="BF327" s="185">
        <f>IF(N327="snížená",J327,0)</f>
        <v>0</v>
      </c>
      <c r="BG327" s="185">
        <f>IF(N327="zákl. přenesená",J327,0)</f>
        <v>0</v>
      </c>
      <c r="BH327" s="185">
        <f>IF(N327="sníž. přenesená",J327,0)</f>
        <v>0</v>
      </c>
      <c r="BI327" s="185">
        <f>IF(N327="nulová",J327,0)</f>
        <v>0</v>
      </c>
      <c r="BJ327" s="17" t="s">
        <v>76</v>
      </c>
      <c r="BK327" s="185">
        <f>ROUND(I327*H327,2)</f>
        <v>0</v>
      </c>
      <c r="BL327" s="17" t="s">
        <v>131</v>
      </c>
      <c r="BM327" s="17" t="s">
        <v>404</v>
      </c>
    </row>
    <row r="328" s="1" customFormat="1">
      <c r="B328" s="35"/>
      <c r="D328" s="186" t="s">
        <v>133</v>
      </c>
      <c r="F328" s="187" t="s">
        <v>405</v>
      </c>
      <c r="I328" s="119"/>
      <c r="L328" s="35"/>
      <c r="M328" s="188"/>
      <c r="N328" s="65"/>
      <c r="O328" s="65"/>
      <c r="P328" s="65"/>
      <c r="Q328" s="65"/>
      <c r="R328" s="65"/>
      <c r="S328" s="65"/>
      <c r="T328" s="66"/>
      <c r="AT328" s="17" t="s">
        <v>133</v>
      </c>
      <c r="AU328" s="17" t="s">
        <v>80</v>
      </c>
    </row>
    <row r="329" s="1" customFormat="1">
      <c r="B329" s="35"/>
      <c r="D329" s="186" t="s">
        <v>135</v>
      </c>
      <c r="F329" s="189" t="s">
        <v>406</v>
      </c>
      <c r="I329" s="119"/>
      <c r="L329" s="35"/>
      <c r="M329" s="188"/>
      <c r="N329" s="65"/>
      <c r="O329" s="65"/>
      <c r="P329" s="65"/>
      <c r="Q329" s="65"/>
      <c r="R329" s="65"/>
      <c r="S329" s="65"/>
      <c r="T329" s="66"/>
      <c r="AT329" s="17" t="s">
        <v>135</v>
      </c>
      <c r="AU329" s="17" t="s">
        <v>80</v>
      </c>
    </row>
    <row r="330" s="12" customFormat="1">
      <c r="B330" s="190"/>
      <c r="D330" s="186" t="s">
        <v>137</v>
      </c>
      <c r="E330" s="191" t="s">
        <v>1</v>
      </c>
      <c r="F330" s="192" t="s">
        <v>138</v>
      </c>
      <c r="H330" s="191" t="s">
        <v>1</v>
      </c>
      <c r="I330" s="193"/>
      <c r="L330" s="190"/>
      <c r="M330" s="194"/>
      <c r="N330" s="195"/>
      <c r="O330" s="195"/>
      <c r="P330" s="195"/>
      <c r="Q330" s="195"/>
      <c r="R330" s="195"/>
      <c r="S330" s="195"/>
      <c r="T330" s="196"/>
      <c r="AT330" s="191" t="s">
        <v>137</v>
      </c>
      <c r="AU330" s="191" t="s">
        <v>80</v>
      </c>
      <c r="AV330" s="12" t="s">
        <v>76</v>
      </c>
      <c r="AW330" s="12" t="s">
        <v>34</v>
      </c>
      <c r="AX330" s="12" t="s">
        <v>72</v>
      </c>
      <c r="AY330" s="191" t="s">
        <v>124</v>
      </c>
    </row>
    <row r="331" s="13" customFormat="1">
      <c r="B331" s="197"/>
      <c r="D331" s="186" t="s">
        <v>137</v>
      </c>
      <c r="E331" s="198" t="s">
        <v>1</v>
      </c>
      <c r="F331" s="199" t="s">
        <v>346</v>
      </c>
      <c r="H331" s="200">
        <v>2</v>
      </c>
      <c r="I331" s="201"/>
      <c r="L331" s="197"/>
      <c r="M331" s="202"/>
      <c r="N331" s="203"/>
      <c r="O331" s="203"/>
      <c r="P331" s="203"/>
      <c r="Q331" s="203"/>
      <c r="R331" s="203"/>
      <c r="S331" s="203"/>
      <c r="T331" s="204"/>
      <c r="AT331" s="198" t="s">
        <v>137</v>
      </c>
      <c r="AU331" s="198" t="s">
        <v>80</v>
      </c>
      <c r="AV331" s="13" t="s">
        <v>80</v>
      </c>
      <c r="AW331" s="13" t="s">
        <v>34</v>
      </c>
      <c r="AX331" s="13" t="s">
        <v>76</v>
      </c>
      <c r="AY331" s="198" t="s">
        <v>124</v>
      </c>
    </row>
    <row r="332" s="1" customFormat="1" ht="16.5" customHeight="1">
      <c r="B332" s="173"/>
      <c r="C332" s="174" t="s">
        <v>407</v>
      </c>
      <c r="D332" s="174" t="s">
        <v>126</v>
      </c>
      <c r="E332" s="175" t="s">
        <v>408</v>
      </c>
      <c r="F332" s="176" t="s">
        <v>409</v>
      </c>
      <c r="G332" s="177" t="s">
        <v>260</v>
      </c>
      <c r="H332" s="178">
        <v>3</v>
      </c>
      <c r="I332" s="179"/>
      <c r="J332" s="180">
        <f>ROUND(I332*H332,2)</f>
        <v>0</v>
      </c>
      <c r="K332" s="176" t="s">
        <v>130</v>
      </c>
      <c r="L332" s="35"/>
      <c r="M332" s="181" t="s">
        <v>1</v>
      </c>
      <c r="N332" s="182" t="s">
        <v>43</v>
      </c>
      <c r="O332" s="65"/>
      <c r="P332" s="183">
        <f>O332*H332</f>
        <v>0</v>
      </c>
      <c r="Q332" s="183">
        <v>0</v>
      </c>
      <c r="R332" s="183">
        <f>Q332*H332</f>
        <v>0</v>
      </c>
      <c r="S332" s="183">
        <v>0.0040000000000000001</v>
      </c>
      <c r="T332" s="184">
        <f>S332*H332</f>
        <v>0.012</v>
      </c>
      <c r="AR332" s="17" t="s">
        <v>131</v>
      </c>
      <c r="AT332" s="17" t="s">
        <v>126</v>
      </c>
      <c r="AU332" s="17" t="s">
        <v>80</v>
      </c>
      <c r="AY332" s="17" t="s">
        <v>124</v>
      </c>
      <c r="BE332" s="185">
        <f>IF(N332="základní",J332,0)</f>
        <v>0</v>
      </c>
      <c r="BF332" s="185">
        <f>IF(N332="snížená",J332,0)</f>
        <v>0</v>
      </c>
      <c r="BG332" s="185">
        <f>IF(N332="zákl. přenesená",J332,0)</f>
        <v>0</v>
      </c>
      <c r="BH332" s="185">
        <f>IF(N332="sníž. přenesená",J332,0)</f>
        <v>0</v>
      </c>
      <c r="BI332" s="185">
        <f>IF(N332="nulová",J332,0)</f>
        <v>0</v>
      </c>
      <c r="BJ332" s="17" t="s">
        <v>76</v>
      </c>
      <c r="BK332" s="185">
        <f>ROUND(I332*H332,2)</f>
        <v>0</v>
      </c>
      <c r="BL332" s="17" t="s">
        <v>131</v>
      </c>
      <c r="BM332" s="17" t="s">
        <v>410</v>
      </c>
    </row>
    <row r="333" s="1" customFormat="1">
      <c r="B333" s="35"/>
      <c r="D333" s="186" t="s">
        <v>133</v>
      </c>
      <c r="F333" s="187" t="s">
        <v>411</v>
      </c>
      <c r="I333" s="119"/>
      <c r="L333" s="35"/>
      <c r="M333" s="188"/>
      <c r="N333" s="65"/>
      <c r="O333" s="65"/>
      <c r="P333" s="65"/>
      <c r="Q333" s="65"/>
      <c r="R333" s="65"/>
      <c r="S333" s="65"/>
      <c r="T333" s="66"/>
      <c r="AT333" s="17" t="s">
        <v>133</v>
      </c>
      <c r="AU333" s="17" t="s">
        <v>80</v>
      </c>
    </row>
    <row r="334" s="1" customFormat="1">
      <c r="B334" s="35"/>
      <c r="D334" s="186" t="s">
        <v>135</v>
      </c>
      <c r="F334" s="189" t="s">
        <v>412</v>
      </c>
      <c r="I334" s="119"/>
      <c r="L334" s="35"/>
      <c r="M334" s="188"/>
      <c r="N334" s="65"/>
      <c r="O334" s="65"/>
      <c r="P334" s="65"/>
      <c r="Q334" s="65"/>
      <c r="R334" s="65"/>
      <c r="S334" s="65"/>
      <c r="T334" s="66"/>
      <c r="AT334" s="17" t="s">
        <v>135</v>
      </c>
      <c r="AU334" s="17" t="s">
        <v>80</v>
      </c>
    </row>
    <row r="335" s="12" customFormat="1">
      <c r="B335" s="190"/>
      <c r="D335" s="186" t="s">
        <v>137</v>
      </c>
      <c r="E335" s="191" t="s">
        <v>1</v>
      </c>
      <c r="F335" s="192" t="s">
        <v>138</v>
      </c>
      <c r="H335" s="191" t="s">
        <v>1</v>
      </c>
      <c r="I335" s="193"/>
      <c r="L335" s="190"/>
      <c r="M335" s="194"/>
      <c r="N335" s="195"/>
      <c r="O335" s="195"/>
      <c r="P335" s="195"/>
      <c r="Q335" s="195"/>
      <c r="R335" s="195"/>
      <c r="S335" s="195"/>
      <c r="T335" s="196"/>
      <c r="AT335" s="191" t="s">
        <v>137</v>
      </c>
      <c r="AU335" s="191" t="s">
        <v>80</v>
      </c>
      <c r="AV335" s="12" t="s">
        <v>76</v>
      </c>
      <c r="AW335" s="12" t="s">
        <v>34</v>
      </c>
      <c r="AX335" s="12" t="s">
        <v>72</v>
      </c>
      <c r="AY335" s="191" t="s">
        <v>124</v>
      </c>
    </row>
    <row r="336" s="13" customFormat="1">
      <c r="B336" s="197"/>
      <c r="D336" s="186" t="s">
        <v>137</v>
      </c>
      <c r="E336" s="198" t="s">
        <v>1</v>
      </c>
      <c r="F336" s="199" t="s">
        <v>413</v>
      </c>
      <c r="H336" s="200">
        <v>1</v>
      </c>
      <c r="I336" s="201"/>
      <c r="L336" s="197"/>
      <c r="M336" s="202"/>
      <c r="N336" s="203"/>
      <c r="O336" s="203"/>
      <c r="P336" s="203"/>
      <c r="Q336" s="203"/>
      <c r="R336" s="203"/>
      <c r="S336" s="203"/>
      <c r="T336" s="204"/>
      <c r="AT336" s="198" t="s">
        <v>137</v>
      </c>
      <c r="AU336" s="198" t="s">
        <v>80</v>
      </c>
      <c r="AV336" s="13" t="s">
        <v>80</v>
      </c>
      <c r="AW336" s="13" t="s">
        <v>34</v>
      </c>
      <c r="AX336" s="13" t="s">
        <v>72</v>
      </c>
      <c r="AY336" s="198" t="s">
        <v>124</v>
      </c>
    </row>
    <row r="337" s="13" customFormat="1">
      <c r="B337" s="197"/>
      <c r="D337" s="186" t="s">
        <v>137</v>
      </c>
      <c r="E337" s="198" t="s">
        <v>1</v>
      </c>
      <c r="F337" s="199" t="s">
        <v>277</v>
      </c>
      <c r="H337" s="200">
        <v>2</v>
      </c>
      <c r="I337" s="201"/>
      <c r="L337" s="197"/>
      <c r="M337" s="202"/>
      <c r="N337" s="203"/>
      <c r="O337" s="203"/>
      <c r="P337" s="203"/>
      <c r="Q337" s="203"/>
      <c r="R337" s="203"/>
      <c r="S337" s="203"/>
      <c r="T337" s="204"/>
      <c r="AT337" s="198" t="s">
        <v>137</v>
      </c>
      <c r="AU337" s="198" t="s">
        <v>80</v>
      </c>
      <c r="AV337" s="13" t="s">
        <v>80</v>
      </c>
      <c r="AW337" s="13" t="s">
        <v>34</v>
      </c>
      <c r="AX337" s="13" t="s">
        <v>72</v>
      </c>
      <c r="AY337" s="198" t="s">
        <v>124</v>
      </c>
    </row>
    <row r="338" s="14" customFormat="1">
      <c r="B338" s="205"/>
      <c r="D338" s="186" t="s">
        <v>137</v>
      </c>
      <c r="E338" s="206" t="s">
        <v>1</v>
      </c>
      <c r="F338" s="207" t="s">
        <v>148</v>
      </c>
      <c r="H338" s="208">
        <v>3</v>
      </c>
      <c r="I338" s="209"/>
      <c r="L338" s="205"/>
      <c r="M338" s="210"/>
      <c r="N338" s="211"/>
      <c r="O338" s="211"/>
      <c r="P338" s="211"/>
      <c r="Q338" s="211"/>
      <c r="R338" s="211"/>
      <c r="S338" s="211"/>
      <c r="T338" s="212"/>
      <c r="AT338" s="206" t="s">
        <v>137</v>
      </c>
      <c r="AU338" s="206" t="s">
        <v>80</v>
      </c>
      <c r="AV338" s="14" t="s">
        <v>131</v>
      </c>
      <c r="AW338" s="14" t="s">
        <v>34</v>
      </c>
      <c r="AX338" s="14" t="s">
        <v>76</v>
      </c>
      <c r="AY338" s="206" t="s">
        <v>124</v>
      </c>
    </row>
    <row r="339" s="1" customFormat="1" ht="16.5" customHeight="1">
      <c r="B339" s="173"/>
      <c r="C339" s="174" t="s">
        <v>414</v>
      </c>
      <c r="D339" s="174" t="s">
        <v>126</v>
      </c>
      <c r="E339" s="175" t="s">
        <v>415</v>
      </c>
      <c r="F339" s="176" t="s">
        <v>416</v>
      </c>
      <c r="G339" s="177" t="s">
        <v>129</v>
      </c>
      <c r="H339" s="178">
        <v>50</v>
      </c>
      <c r="I339" s="179"/>
      <c r="J339" s="180">
        <f>ROUND(I339*H339,2)</f>
        <v>0</v>
      </c>
      <c r="K339" s="176" t="s">
        <v>130</v>
      </c>
      <c r="L339" s="35"/>
      <c r="M339" s="181" t="s">
        <v>1</v>
      </c>
      <c r="N339" s="182" t="s">
        <v>43</v>
      </c>
      <c r="O339" s="65"/>
      <c r="P339" s="183">
        <f>O339*H339</f>
        <v>0</v>
      </c>
      <c r="Q339" s="183">
        <v>0</v>
      </c>
      <c r="R339" s="183">
        <f>Q339*H339</f>
        <v>0</v>
      </c>
      <c r="S339" s="183">
        <v>0</v>
      </c>
      <c r="T339" s="184">
        <f>S339*H339</f>
        <v>0</v>
      </c>
      <c r="AR339" s="17" t="s">
        <v>131</v>
      </c>
      <c r="AT339" s="17" t="s">
        <v>126</v>
      </c>
      <c r="AU339" s="17" t="s">
        <v>80</v>
      </c>
      <c r="AY339" s="17" t="s">
        <v>124</v>
      </c>
      <c r="BE339" s="185">
        <f>IF(N339="základní",J339,0)</f>
        <v>0</v>
      </c>
      <c r="BF339" s="185">
        <f>IF(N339="snížená",J339,0)</f>
        <v>0</v>
      </c>
      <c r="BG339" s="185">
        <f>IF(N339="zákl. přenesená",J339,0)</f>
        <v>0</v>
      </c>
      <c r="BH339" s="185">
        <f>IF(N339="sníž. přenesená",J339,0)</f>
        <v>0</v>
      </c>
      <c r="BI339" s="185">
        <f>IF(N339="nulová",J339,0)</f>
        <v>0</v>
      </c>
      <c r="BJ339" s="17" t="s">
        <v>76</v>
      </c>
      <c r="BK339" s="185">
        <f>ROUND(I339*H339,2)</f>
        <v>0</v>
      </c>
      <c r="BL339" s="17" t="s">
        <v>131</v>
      </c>
      <c r="BM339" s="17" t="s">
        <v>417</v>
      </c>
    </row>
    <row r="340" s="1" customFormat="1">
      <c r="B340" s="35"/>
      <c r="D340" s="186" t="s">
        <v>133</v>
      </c>
      <c r="F340" s="187" t="s">
        <v>418</v>
      </c>
      <c r="I340" s="119"/>
      <c r="L340" s="35"/>
      <c r="M340" s="188"/>
      <c r="N340" s="65"/>
      <c r="O340" s="65"/>
      <c r="P340" s="65"/>
      <c r="Q340" s="65"/>
      <c r="R340" s="65"/>
      <c r="S340" s="65"/>
      <c r="T340" s="66"/>
      <c r="AT340" s="17" t="s">
        <v>133</v>
      </c>
      <c r="AU340" s="17" t="s">
        <v>80</v>
      </c>
    </row>
    <row r="341" s="1" customFormat="1">
      <c r="B341" s="35"/>
      <c r="D341" s="186" t="s">
        <v>135</v>
      </c>
      <c r="F341" s="189" t="s">
        <v>419</v>
      </c>
      <c r="I341" s="119"/>
      <c r="L341" s="35"/>
      <c r="M341" s="188"/>
      <c r="N341" s="65"/>
      <c r="O341" s="65"/>
      <c r="P341" s="65"/>
      <c r="Q341" s="65"/>
      <c r="R341" s="65"/>
      <c r="S341" s="65"/>
      <c r="T341" s="66"/>
      <c r="AT341" s="17" t="s">
        <v>135</v>
      </c>
      <c r="AU341" s="17" t="s">
        <v>80</v>
      </c>
    </row>
    <row r="342" s="12" customFormat="1">
      <c r="B342" s="190"/>
      <c r="D342" s="186" t="s">
        <v>137</v>
      </c>
      <c r="E342" s="191" t="s">
        <v>1</v>
      </c>
      <c r="F342" s="192" t="s">
        <v>138</v>
      </c>
      <c r="H342" s="191" t="s">
        <v>1</v>
      </c>
      <c r="I342" s="193"/>
      <c r="L342" s="190"/>
      <c r="M342" s="194"/>
      <c r="N342" s="195"/>
      <c r="O342" s="195"/>
      <c r="P342" s="195"/>
      <c r="Q342" s="195"/>
      <c r="R342" s="195"/>
      <c r="S342" s="195"/>
      <c r="T342" s="196"/>
      <c r="AT342" s="191" t="s">
        <v>137</v>
      </c>
      <c r="AU342" s="191" t="s">
        <v>80</v>
      </c>
      <c r="AV342" s="12" t="s">
        <v>76</v>
      </c>
      <c r="AW342" s="12" t="s">
        <v>34</v>
      </c>
      <c r="AX342" s="12" t="s">
        <v>72</v>
      </c>
      <c r="AY342" s="191" t="s">
        <v>124</v>
      </c>
    </row>
    <row r="343" s="13" customFormat="1">
      <c r="B343" s="197"/>
      <c r="D343" s="186" t="s">
        <v>137</v>
      </c>
      <c r="E343" s="198" t="s">
        <v>1</v>
      </c>
      <c r="F343" s="199" t="s">
        <v>420</v>
      </c>
      <c r="H343" s="200">
        <v>50</v>
      </c>
      <c r="I343" s="201"/>
      <c r="L343" s="197"/>
      <c r="M343" s="202"/>
      <c r="N343" s="203"/>
      <c r="O343" s="203"/>
      <c r="P343" s="203"/>
      <c r="Q343" s="203"/>
      <c r="R343" s="203"/>
      <c r="S343" s="203"/>
      <c r="T343" s="204"/>
      <c r="AT343" s="198" t="s">
        <v>137</v>
      </c>
      <c r="AU343" s="198" t="s">
        <v>80</v>
      </c>
      <c r="AV343" s="13" t="s">
        <v>80</v>
      </c>
      <c r="AW343" s="13" t="s">
        <v>34</v>
      </c>
      <c r="AX343" s="13" t="s">
        <v>76</v>
      </c>
      <c r="AY343" s="198" t="s">
        <v>124</v>
      </c>
    </row>
    <row r="344" s="1" customFormat="1" ht="22.5" customHeight="1">
      <c r="B344" s="173"/>
      <c r="C344" s="174" t="s">
        <v>421</v>
      </c>
      <c r="D344" s="174" t="s">
        <v>126</v>
      </c>
      <c r="E344" s="175" t="s">
        <v>422</v>
      </c>
      <c r="F344" s="176" t="s">
        <v>423</v>
      </c>
      <c r="G344" s="177" t="s">
        <v>260</v>
      </c>
      <c r="H344" s="178">
        <v>1</v>
      </c>
      <c r="I344" s="179"/>
      <c r="J344" s="180">
        <f>ROUND(I344*H344,2)</f>
        <v>0</v>
      </c>
      <c r="K344" s="176" t="s">
        <v>1</v>
      </c>
      <c r="L344" s="35"/>
      <c r="M344" s="181" t="s">
        <v>1</v>
      </c>
      <c r="N344" s="182" t="s">
        <v>43</v>
      </c>
      <c r="O344" s="65"/>
      <c r="P344" s="183">
        <f>O344*H344</f>
        <v>0</v>
      </c>
      <c r="Q344" s="183">
        <v>0</v>
      </c>
      <c r="R344" s="183">
        <f>Q344*H344</f>
        <v>0</v>
      </c>
      <c r="S344" s="183">
        <v>0</v>
      </c>
      <c r="T344" s="184">
        <f>S344*H344</f>
        <v>0</v>
      </c>
      <c r="AR344" s="17" t="s">
        <v>131</v>
      </c>
      <c r="AT344" s="17" t="s">
        <v>126</v>
      </c>
      <c r="AU344" s="17" t="s">
        <v>80</v>
      </c>
      <c r="AY344" s="17" t="s">
        <v>124</v>
      </c>
      <c r="BE344" s="185">
        <f>IF(N344="základní",J344,0)</f>
        <v>0</v>
      </c>
      <c r="BF344" s="185">
        <f>IF(N344="snížená",J344,0)</f>
        <v>0</v>
      </c>
      <c r="BG344" s="185">
        <f>IF(N344="zákl. přenesená",J344,0)</f>
        <v>0</v>
      </c>
      <c r="BH344" s="185">
        <f>IF(N344="sníž. přenesená",J344,0)</f>
        <v>0</v>
      </c>
      <c r="BI344" s="185">
        <f>IF(N344="nulová",J344,0)</f>
        <v>0</v>
      </c>
      <c r="BJ344" s="17" t="s">
        <v>76</v>
      </c>
      <c r="BK344" s="185">
        <f>ROUND(I344*H344,2)</f>
        <v>0</v>
      </c>
      <c r="BL344" s="17" t="s">
        <v>131</v>
      </c>
      <c r="BM344" s="17" t="s">
        <v>424</v>
      </c>
    </row>
    <row r="345" s="1" customFormat="1">
      <c r="B345" s="35"/>
      <c r="D345" s="186" t="s">
        <v>133</v>
      </c>
      <c r="F345" s="187" t="s">
        <v>423</v>
      </c>
      <c r="I345" s="119"/>
      <c r="L345" s="35"/>
      <c r="M345" s="188"/>
      <c r="N345" s="65"/>
      <c r="O345" s="65"/>
      <c r="P345" s="65"/>
      <c r="Q345" s="65"/>
      <c r="R345" s="65"/>
      <c r="S345" s="65"/>
      <c r="T345" s="66"/>
      <c r="AT345" s="17" t="s">
        <v>133</v>
      </c>
      <c r="AU345" s="17" t="s">
        <v>80</v>
      </c>
    </row>
    <row r="346" s="12" customFormat="1">
      <c r="B346" s="190"/>
      <c r="D346" s="186" t="s">
        <v>137</v>
      </c>
      <c r="E346" s="191" t="s">
        <v>1</v>
      </c>
      <c r="F346" s="192" t="s">
        <v>138</v>
      </c>
      <c r="H346" s="191" t="s">
        <v>1</v>
      </c>
      <c r="I346" s="193"/>
      <c r="L346" s="190"/>
      <c r="M346" s="194"/>
      <c r="N346" s="195"/>
      <c r="O346" s="195"/>
      <c r="P346" s="195"/>
      <c r="Q346" s="195"/>
      <c r="R346" s="195"/>
      <c r="S346" s="195"/>
      <c r="T346" s="196"/>
      <c r="AT346" s="191" t="s">
        <v>137</v>
      </c>
      <c r="AU346" s="191" t="s">
        <v>80</v>
      </c>
      <c r="AV346" s="12" t="s">
        <v>76</v>
      </c>
      <c r="AW346" s="12" t="s">
        <v>34</v>
      </c>
      <c r="AX346" s="12" t="s">
        <v>72</v>
      </c>
      <c r="AY346" s="191" t="s">
        <v>124</v>
      </c>
    </row>
    <row r="347" s="13" customFormat="1">
      <c r="B347" s="197"/>
      <c r="D347" s="186" t="s">
        <v>137</v>
      </c>
      <c r="E347" s="198" t="s">
        <v>1</v>
      </c>
      <c r="F347" s="199" t="s">
        <v>413</v>
      </c>
      <c r="H347" s="200">
        <v>1</v>
      </c>
      <c r="I347" s="201"/>
      <c r="L347" s="197"/>
      <c r="M347" s="202"/>
      <c r="N347" s="203"/>
      <c r="O347" s="203"/>
      <c r="P347" s="203"/>
      <c r="Q347" s="203"/>
      <c r="R347" s="203"/>
      <c r="S347" s="203"/>
      <c r="T347" s="204"/>
      <c r="AT347" s="198" t="s">
        <v>137</v>
      </c>
      <c r="AU347" s="198" t="s">
        <v>80</v>
      </c>
      <c r="AV347" s="13" t="s">
        <v>80</v>
      </c>
      <c r="AW347" s="13" t="s">
        <v>34</v>
      </c>
      <c r="AX347" s="13" t="s">
        <v>76</v>
      </c>
      <c r="AY347" s="198" t="s">
        <v>124</v>
      </c>
    </row>
    <row r="348" s="11" customFormat="1" ht="22.8" customHeight="1">
      <c r="B348" s="160"/>
      <c r="D348" s="161" t="s">
        <v>71</v>
      </c>
      <c r="E348" s="171" t="s">
        <v>425</v>
      </c>
      <c r="F348" s="171" t="s">
        <v>426</v>
      </c>
      <c r="I348" s="163"/>
      <c r="J348" s="172">
        <f>BK348</f>
        <v>0</v>
      </c>
      <c r="L348" s="160"/>
      <c r="M348" s="165"/>
      <c r="N348" s="166"/>
      <c r="O348" s="166"/>
      <c r="P348" s="167">
        <f>SUM(P349:P372)</f>
        <v>0</v>
      </c>
      <c r="Q348" s="166"/>
      <c r="R348" s="167">
        <f>SUM(R349:R372)</f>
        <v>0</v>
      </c>
      <c r="S348" s="166"/>
      <c r="T348" s="168">
        <f>SUM(T349:T372)</f>
        <v>0</v>
      </c>
      <c r="AR348" s="161" t="s">
        <v>76</v>
      </c>
      <c r="AT348" s="169" t="s">
        <v>71</v>
      </c>
      <c r="AU348" s="169" t="s">
        <v>76</v>
      </c>
      <c r="AY348" s="161" t="s">
        <v>124</v>
      </c>
      <c r="BK348" s="170">
        <f>SUM(BK349:BK372)</f>
        <v>0</v>
      </c>
    </row>
    <row r="349" s="1" customFormat="1" ht="16.5" customHeight="1">
      <c r="B349" s="173"/>
      <c r="C349" s="174" t="s">
        <v>427</v>
      </c>
      <c r="D349" s="174" t="s">
        <v>126</v>
      </c>
      <c r="E349" s="175" t="s">
        <v>428</v>
      </c>
      <c r="F349" s="176" t="s">
        <v>429</v>
      </c>
      <c r="G349" s="177" t="s">
        <v>198</v>
      </c>
      <c r="H349" s="178">
        <v>61.014000000000003</v>
      </c>
      <c r="I349" s="179"/>
      <c r="J349" s="180">
        <f>ROUND(I349*H349,2)</f>
        <v>0</v>
      </c>
      <c r="K349" s="176" t="s">
        <v>130</v>
      </c>
      <c r="L349" s="35"/>
      <c r="M349" s="181" t="s">
        <v>1</v>
      </c>
      <c r="N349" s="182" t="s">
        <v>43</v>
      </c>
      <c r="O349" s="65"/>
      <c r="P349" s="183">
        <f>O349*H349</f>
        <v>0</v>
      </c>
      <c r="Q349" s="183">
        <v>0</v>
      </c>
      <c r="R349" s="183">
        <f>Q349*H349</f>
        <v>0</v>
      </c>
      <c r="S349" s="183">
        <v>0</v>
      </c>
      <c r="T349" s="184">
        <f>S349*H349</f>
        <v>0</v>
      </c>
      <c r="AR349" s="17" t="s">
        <v>131</v>
      </c>
      <c r="AT349" s="17" t="s">
        <v>126</v>
      </c>
      <c r="AU349" s="17" t="s">
        <v>80</v>
      </c>
      <c r="AY349" s="17" t="s">
        <v>124</v>
      </c>
      <c r="BE349" s="185">
        <f>IF(N349="základní",J349,0)</f>
        <v>0</v>
      </c>
      <c r="BF349" s="185">
        <f>IF(N349="snížená",J349,0)</f>
        <v>0</v>
      </c>
      <c r="BG349" s="185">
        <f>IF(N349="zákl. přenesená",J349,0)</f>
        <v>0</v>
      </c>
      <c r="BH349" s="185">
        <f>IF(N349="sníž. přenesená",J349,0)</f>
        <v>0</v>
      </c>
      <c r="BI349" s="185">
        <f>IF(N349="nulová",J349,0)</f>
        <v>0</v>
      </c>
      <c r="BJ349" s="17" t="s">
        <v>76</v>
      </c>
      <c r="BK349" s="185">
        <f>ROUND(I349*H349,2)</f>
        <v>0</v>
      </c>
      <c r="BL349" s="17" t="s">
        <v>131</v>
      </c>
      <c r="BM349" s="17" t="s">
        <v>430</v>
      </c>
    </row>
    <row r="350" s="1" customFormat="1">
      <c r="B350" s="35"/>
      <c r="D350" s="186" t="s">
        <v>133</v>
      </c>
      <c r="F350" s="187" t="s">
        <v>431</v>
      </c>
      <c r="I350" s="119"/>
      <c r="L350" s="35"/>
      <c r="M350" s="188"/>
      <c r="N350" s="65"/>
      <c r="O350" s="65"/>
      <c r="P350" s="65"/>
      <c r="Q350" s="65"/>
      <c r="R350" s="65"/>
      <c r="S350" s="65"/>
      <c r="T350" s="66"/>
      <c r="AT350" s="17" t="s">
        <v>133</v>
      </c>
      <c r="AU350" s="17" t="s">
        <v>80</v>
      </c>
    </row>
    <row r="351" s="1" customFormat="1">
      <c r="B351" s="35"/>
      <c r="D351" s="186" t="s">
        <v>135</v>
      </c>
      <c r="F351" s="189" t="s">
        <v>432</v>
      </c>
      <c r="I351" s="119"/>
      <c r="L351" s="35"/>
      <c r="M351" s="188"/>
      <c r="N351" s="65"/>
      <c r="O351" s="65"/>
      <c r="P351" s="65"/>
      <c r="Q351" s="65"/>
      <c r="R351" s="65"/>
      <c r="S351" s="65"/>
      <c r="T351" s="66"/>
      <c r="AT351" s="17" t="s">
        <v>135</v>
      </c>
      <c r="AU351" s="17" t="s">
        <v>80</v>
      </c>
    </row>
    <row r="352" s="13" customFormat="1">
      <c r="B352" s="197"/>
      <c r="D352" s="186" t="s">
        <v>137</v>
      </c>
      <c r="E352" s="198" t="s">
        <v>1</v>
      </c>
      <c r="F352" s="199" t="s">
        <v>433</v>
      </c>
      <c r="H352" s="200">
        <v>39.825000000000003</v>
      </c>
      <c r="I352" s="201"/>
      <c r="L352" s="197"/>
      <c r="M352" s="202"/>
      <c r="N352" s="203"/>
      <c r="O352" s="203"/>
      <c r="P352" s="203"/>
      <c r="Q352" s="203"/>
      <c r="R352" s="203"/>
      <c r="S352" s="203"/>
      <c r="T352" s="204"/>
      <c r="AT352" s="198" t="s">
        <v>137</v>
      </c>
      <c r="AU352" s="198" t="s">
        <v>80</v>
      </c>
      <c r="AV352" s="13" t="s">
        <v>80</v>
      </c>
      <c r="AW352" s="13" t="s">
        <v>34</v>
      </c>
      <c r="AX352" s="13" t="s">
        <v>72</v>
      </c>
      <c r="AY352" s="198" t="s">
        <v>124</v>
      </c>
    </row>
    <row r="353" s="13" customFormat="1">
      <c r="B353" s="197"/>
      <c r="D353" s="186" t="s">
        <v>137</v>
      </c>
      <c r="E353" s="198" t="s">
        <v>1</v>
      </c>
      <c r="F353" s="199" t="s">
        <v>434</v>
      </c>
      <c r="H353" s="200">
        <v>16.195</v>
      </c>
      <c r="I353" s="201"/>
      <c r="L353" s="197"/>
      <c r="M353" s="202"/>
      <c r="N353" s="203"/>
      <c r="O353" s="203"/>
      <c r="P353" s="203"/>
      <c r="Q353" s="203"/>
      <c r="R353" s="203"/>
      <c r="S353" s="203"/>
      <c r="T353" s="204"/>
      <c r="AT353" s="198" t="s">
        <v>137</v>
      </c>
      <c r="AU353" s="198" t="s">
        <v>80</v>
      </c>
      <c r="AV353" s="13" t="s">
        <v>80</v>
      </c>
      <c r="AW353" s="13" t="s">
        <v>34</v>
      </c>
      <c r="AX353" s="13" t="s">
        <v>72</v>
      </c>
      <c r="AY353" s="198" t="s">
        <v>124</v>
      </c>
    </row>
    <row r="354" s="13" customFormat="1">
      <c r="B354" s="197"/>
      <c r="D354" s="186" t="s">
        <v>137</v>
      </c>
      <c r="E354" s="198" t="s">
        <v>1</v>
      </c>
      <c r="F354" s="199" t="s">
        <v>435</v>
      </c>
      <c r="H354" s="200">
        <v>4.8300000000000001</v>
      </c>
      <c r="I354" s="201"/>
      <c r="L354" s="197"/>
      <c r="M354" s="202"/>
      <c r="N354" s="203"/>
      <c r="O354" s="203"/>
      <c r="P354" s="203"/>
      <c r="Q354" s="203"/>
      <c r="R354" s="203"/>
      <c r="S354" s="203"/>
      <c r="T354" s="204"/>
      <c r="AT354" s="198" t="s">
        <v>137</v>
      </c>
      <c r="AU354" s="198" t="s">
        <v>80</v>
      </c>
      <c r="AV354" s="13" t="s">
        <v>80</v>
      </c>
      <c r="AW354" s="13" t="s">
        <v>34</v>
      </c>
      <c r="AX354" s="13" t="s">
        <v>72</v>
      </c>
      <c r="AY354" s="198" t="s">
        <v>124</v>
      </c>
    </row>
    <row r="355" s="13" customFormat="1">
      <c r="B355" s="197"/>
      <c r="D355" s="186" t="s">
        <v>137</v>
      </c>
      <c r="E355" s="198" t="s">
        <v>1</v>
      </c>
      <c r="F355" s="199" t="s">
        <v>436</v>
      </c>
      <c r="H355" s="200">
        <v>0.16400000000000001</v>
      </c>
      <c r="I355" s="201"/>
      <c r="L355" s="197"/>
      <c r="M355" s="202"/>
      <c r="N355" s="203"/>
      <c r="O355" s="203"/>
      <c r="P355" s="203"/>
      <c r="Q355" s="203"/>
      <c r="R355" s="203"/>
      <c r="S355" s="203"/>
      <c r="T355" s="204"/>
      <c r="AT355" s="198" t="s">
        <v>137</v>
      </c>
      <c r="AU355" s="198" t="s">
        <v>80</v>
      </c>
      <c r="AV355" s="13" t="s">
        <v>80</v>
      </c>
      <c r="AW355" s="13" t="s">
        <v>34</v>
      </c>
      <c r="AX355" s="13" t="s">
        <v>72</v>
      </c>
      <c r="AY355" s="198" t="s">
        <v>124</v>
      </c>
    </row>
    <row r="356" s="14" customFormat="1">
      <c r="B356" s="205"/>
      <c r="D356" s="186" t="s">
        <v>137</v>
      </c>
      <c r="E356" s="206" t="s">
        <v>1</v>
      </c>
      <c r="F356" s="207" t="s">
        <v>148</v>
      </c>
      <c r="H356" s="208">
        <v>61.014000000000003</v>
      </c>
      <c r="I356" s="209"/>
      <c r="L356" s="205"/>
      <c r="M356" s="210"/>
      <c r="N356" s="211"/>
      <c r="O356" s="211"/>
      <c r="P356" s="211"/>
      <c r="Q356" s="211"/>
      <c r="R356" s="211"/>
      <c r="S356" s="211"/>
      <c r="T356" s="212"/>
      <c r="AT356" s="206" t="s">
        <v>137</v>
      </c>
      <c r="AU356" s="206" t="s">
        <v>80</v>
      </c>
      <c r="AV356" s="14" t="s">
        <v>131</v>
      </c>
      <c r="AW356" s="14" t="s">
        <v>34</v>
      </c>
      <c r="AX356" s="14" t="s">
        <v>76</v>
      </c>
      <c r="AY356" s="206" t="s">
        <v>124</v>
      </c>
    </row>
    <row r="357" s="1" customFormat="1" ht="16.5" customHeight="1">
      <c r="B357" s="173"/>
      <c r="C357" s="174" t="s">
        <v>437</v>
      </c>
      <c r="D357" s="174" t="s">
        <v>126</v>
      </c>
      <c r="E357" s="175" t="s">
        <v>438</v>
      </c>
      <c r="F357" s="176" t="s">
        <v>439</v>
      </c>
      <c r="G357" s="177" t="s">
        <v>198</v>
      </c>
      <c r="H357" s="178">
        <v>244.05600000000001</v>
      </c>
      <c r="I357" s="179"/>
      <c r="J357" s="180">
        <f>ROUND(I357*H357,2)</f>
        <v>0</v>
      </c>
      <c r="K357" s="176" t="s">
        <v>130</v>
      </c>
      <c r="L357" s="35"/>
      <c r="M357" s="181" t="s">
        <v>1</v>
      </c>
      <c r="N357" s="182" t="s">
        <v>43</v>
      </c>
      <c r="O357" s="65"/>
      <c r="P357" s="183">
        <f>O357*H357</f>
        <v>0</v>
      </c>
      <c r="Q357" s="183">
        <v>0</v>
      </c>
      <c r="R357" s="183">
        <f>Q357*H357</f>
        <v>0</v>
      </c>
      <c r="S357" s="183">
        <v>0</v>
      </c>
      <c r="T357" s="184">
        <f>S357*H357</f>
        <v>0</v>
      </c>
      <c r="AR357" s="17" t="s">
        <v>131</v>
      </c>
      <c r="AT357" s="17" t="s">
        <v>126</v>
      </c>
      <c r="AU357" s="17" t="s">
        <v>80</v>
      </c>
      <c r="AY357" s="17" t="s">
        <v>124</v>
      </c>
      <c r="BE357" s="185">
        <f>IF(N357="základní",J357,0)</f>
        <v>0</v>
      </c>
      <c r="BF357" s="185">
        <f>IF(N357="snížená",J357,0)</f>
        <v>0</v>
      </c>
      <c r="BG357" s="185">
        <f>IF(N357="zákl. přenesená",J357,0)</f>
        <v>0</v>
      </c>
      <c r="BH357" s="185">
        <f>IF(N357="sníž. přenesená",J357,0)</f>
        <v>0</v>
      </c>
      <c r="BI357" s="185">
        <f>IF(N357="nulová",J357,0)</f>
        <v>0</v>
      </c>
      <c r="BJ357" s="17" t="s">
        <v>76</v>
      </c>
      <c r="BK357" s="185">
        <f>ROUND(I357*H357,2)</f>
        <v>0</v>
      </c>
      <c r="BL357" s="17" t="s">
        <v>131</v>
      </c>
      <c r="BM357" s="17" t="s">
        <v>440</v>
      </c>
    </row>
    <row r="358" s="1" customFormat="1">
      <c r="B358" s="35"/>
      <c r="D358" s="186" t="s">
        <v>133</v>
      </c>
      <c r="F358" s="187" t="s">
        <v>441</v>
      </c>
      <c r="I358" s="119"/>
      <c r="L358" s="35"/>
      <c r="M358" s="188"/>
      <c r="N358" s="65"/>
      <c r="O358" s="65"/>
      <c r="P358" s="65"/>
      <c r="Q358" s="65"/>
      <c r="R358" s="65"/>
      <c r="S358" s="65"/>
      <c r="T358" s="66"/>
      <c r="AT358" s="17" t="s">
        <v>133</v>
      </c>
      <c r="AU358" s="17" t="s">
        <v>80</v>
      </c>
    </row>
    <row r="359" s="1" customFormat="1">
      <c r="B359" s="35"/>
      <c r="D359" s="186" t="s">
        <v>135</v>
      </c>
      <c r="F359" s="189" t="s">
        <v>432</v>
      </c>
      <c r="I359" s="119"/>
      <c r="L359" s="35"/>
      <c r="M359" s="188"/>
      <c r="N359" s="65"/>
      <c r="O359" s="65"/>
      <c r="P359" s="65"/>
      <c r="Q359" s="65"/>
      <c r="R359" s="65"/>
      <c r="S359" s="65"/>
      <c r="T359" s="66"/>
      <c r="AT359" s="17" t="s">
        <v>135</v>
      </c>
      <c r="AU359" s="17" t="s">
        <v>80</v>
      </c>
    </row>
    <row r="360" s="12" customFormat="1">
      <c r="B360" s="190"/>
      <c r="D360" s="186" t="s">
        <v>137</v>
      </c>
      <c r="E360" s="191" t="s">
        <v>1</v>
      </c>
      <c r="F360" s="192" t="s">
        <v>442</v>
      </c>
      <c r="H360" s="191" t="s">
        <v>1</v>
      </c>
      <c r="I360" s="193"/>
      <c r="L360" s="190"/>
      <c r="M360" s="194"/>
      <c r="N360" s="195"/>
      <c r="O360" s="195"/>
      <c r="P360" s="195"/>
      <c r="Q360" s="195"/>
      <c r="R360" s="195"/>
      <c r="S360" s="195"/>
      <c r="T360" s="196"/>
      <c r="AT360" s="191" t="s">
        <v>137</v>
      </c>
      <c r="AU360" s="191" t="s">
        <v>80</v>
      </c>
      <c r="AV360" s="12" t="s">
        <v>76</v>
      </c>
      <c r="AW360" s="12" t="s">
        <v>34</v>
      </c>
      <c r="AX360" s="12" t="s">
        <v>72</v>
      </c>
      <c r="AY360" s="191" t="s">
        <v>124</v>
      </c>
    </row>
    <row r="361" s="13" customFormat="1">
      <c r="B361" s="197"/>
      <c r="D361" s="186" t="s">
        <v>137</v>
      </c>
      <c r="E361" s="198" t="s">
        <v>1</v>
      </c>
      <c r="F361" s="199" t="s">
        <v>443</v>
      </c>
      <c r="H361" s="200">
        <v>244.05600000000001</v>
      </c>
      <c r="I361" s="201"/>
      <c r="L361" s="197"/>
      <c r="M361" s="202"/>
      <c r="N361" s="203"/>
      <c r="O361" s="203"/>
      <c r="P361" s="203"/>
      <c r="Q361" s="203"/>
      <c r="R361" s="203"/>
      <c r="S361" s="203"/>
      <c r="T361" s="204"/>
      <c r="AT361" s="198" t="s">
        <v>137</v>
      </c>
      <c r="AU361" s="198" t="s">
        <v>80</v>
      </c>
      <c r="AV361" s="13" t="s">
        <v>80</v>
      </c>
      <c r="AW361" s="13" t="s">
        <v>34</v>
      </c>
      <c r="AX361" s="13" t="s">
        <v>76</v>
      </c>
      <c r="AY361" s="198" t="s">
        <v>124</v>
      </c>
    </row>
    <row r="362" s="1" customFormat="1" ht="16.5" customHeight="1">
      <c r="B362" s="173"/>
      <c r="C362" s="174" t="s">
        <v>444</v>
      </c>
      <c r="D362" s="174" t="s">
        <v>126</v>
      </c>
      <c r="E362" s="175" t="s">
        <v>445</v>
      </c>
      <c r="F362" s="176" t="s">
        <v>446</v>
      </c>
      <c r="G362" s="177" t="s">
        <v>198</v>
      </c>
      <c r="H362" s="178">
        <v>56.183999999999998</v>
      </c>
      <c r="I362" s="179"/>
      <c r="J362" s="180">
        <f>ROUND(I362*H362,2)</f>
        <v>0</v>
      </c>
      <c r="K362" s="176" t="s">
        <v>130</v>
      </c>
      <c r="L362" s="35"/>
      <c r="M362" s="181" t="s">
        <v>1</v>
      </c>
      <c r="N362" s="182" t="s">
        <v>43</v>
      </c>
      <c r="O362" s="65"/>
      <c r="P362" s="183">
        <f>O362*H362</f>
        <v>0</v>
      </c>
      <c r="Q362" s="183">
        <v>0</v>
      </c>
      <c r="R362" s="183">
        <f>Q362*H362</f>
        <v>0</v>
      </c>
      <c r="S362" s="183">
        <v>0</v>
      </c>
      <c r="T362" s="184">
        <f>S362*H362</f>
        <v>0</v>
      </c>
      <c r="AR362" s="17" t="s">
        <v>131</v>
      </c>
      <c r="AT362" s="17" t="s">
        <v>126</v>
      </c>
      <c r="AU362" s="17" t="s">
        <v>80</v>
      </c>
      <c r="AY362" s="17" t="s">
        <v>124</v>
      </c>
      <c r="BE362" s="185">
        <f>IF(N362="základní",J362,0)</f>
        <v>0</v>
      </c>
      <c r="BF362" s="185">
        <f>IF(N362="snížená",J362,0)</f>
        <v>0</v>
      </c>
      <c r="BG362" s="185">
        <f>IF(N362="zákl. přenesená",J362,0)</f>
        <v>0</v>
      </c>
      <c r="BH362" s="185">
        <f>IF(N362="sníž. přenesená",J362,0)</f>
        <v>0</v>
      </c>
      <c r="BI362" s="185">
        <f>IF(N362="nulová",J362,0)</f>
        <v>0</v>
      </c>
      <c r="BJ362" s="17" t="s">
        <v>76</v>
      </c>
      <c r="BK362" s="185">
        <f>ROUND(I362*H362,2)</f>
        <v>0</v>
      </c>
      <c r="BL362" s="17" t="s">
        <v>131</v>
      </c>
      <c r="BM362" s="17" t="s">
        <v>447</v>
      </c>
    </row>
    <row r="363" s="1" customFormat="1">
      <c r="B363" s="35"/>
      <c r="D363" s="186" t="s">
        <v>133</v>
      </c>
      <c r="F363" s="187" t="s">
        <v>448</v>
      </c>
      <c r="I363" s="119"/>
      <c r="L363" s="35"/>
      <c r="M363" s="188"/>
      <c r="N363" s="65"/>
      <c r="O363" s="65"/>
      <c r="P363" s="65"/>
      <c r="Q363" s="65"/>
      <c r="R363" s="65"/>
      <c r="S363" s="65"/>
      <c r="T363" s="66"/>
      <c r="AT363" s="17" t="s">
        <v>133</v>
      </c>
      <c r="AU363" s="17" t="s">
        <v>80</v>
      </c>
    </row>
    <row r="364" s="1" customFormat="1">
      <c r="B364" s="35"/>
      <c r="D364" s="186" t="s">
        <v>135</v>
      </c>
      <c r="F364" s="189" t="s">
        <v>449</v>
      </c>
      <c r="I364" s="119"/>
      <c r="L364" s="35"/>
      <c r="M364" s="188"/>
      <c r="N364" s="65"/>
      <c r="O364" s="65"/>
      <c r="P364" s="65"/>
      <c r="Q364" s="65"/>
      <c r="R364" s="65"/>
      <c r="S364" s="65"/>
      <c r="T364" s="66"/>
      <c r="AT364" s="17" t="s">
        <v>135</v>
      </c>
      <c r="AU364" s="17" t="s">
        <v>80</v>
      </c>
    </row>
    <row r="365" s="13" customFormat="1">
      <c r="B365" s="197"/>
      <c r="D365" s="186" t="s">
        <v>137</v>
      </c>
      <c r="E365" s="198" t="s">
        <v>1</v>
      </c>
      <c r="F365" s="199" t="s">
        <v>433</v>
      </c>
      <c r="H365" s="200">
        <v>39.825000000000003</v>
      </c>
      <c r="I365" s="201"/>
      <c r="L365" s="197"/>
      <c r="M365" s="202"/>
      <c r="N365" s="203"/>
      <c r="O365" s="203"/>
      <c r="P365" s="203"/>
      <c r="Q365" s="203"/>
      <c r="R365" s="203"/>
      <c r="S365" s="203"/>
      <c r="T365" s="204"/>
      <c r="AT365" s="198" t="s">
        <v>137</v>
      </c>
      <c r="AU365" s="198" t="s">
        <v>80</v>
      </c>
      <c r="AV365" s="13" t="s">
        <v>80</v>
      </c>
      <c r="AW365" s="13" t="s">
        <v>34</v>
      </c>
      <c r="AX365" s="13" t="s">
        <v>72</v>
      </c>
      <c r="AY365" s="198" t="s">
        <v>124</v>
      </c>
    </row>
    <row r="366" s="13" customFormat="1">
      <c r="B366" s="197"/>
      <c r="D366" s="186" t="s">
        <v>137</v>
      </c>
      <c r="E366" s="198" t="s">
        <v>1</v>
      </c>
      <c r="F366" s="199" t="s">
        <v>434</v>
      </c>
      <c r="H366" s="200">
        <v>16.195</v>
      </c>
      <c r="I366" s="201"/>
      <c r="L366" s="197"/>
      <c r="M366" s="202"/>
      <c r="N366" s="203"/>
      <c r="O366" s="203"/>
      <c r="P366" s="203"/>
      <c r="Q366" s="203"/>
      <c r="R366" s="203"/>
      <c r="S366" s="203"/>
      <c r="T366" s="204"/>
      <c r="AT366" s="198" t="s">
        <v>137</v>
      </c>
      <c r="AU366" s="198" t="s">
        <v>80</v>
      </c>
      <c r="AV366" s="13" t="s">
        <v>80</v>
      </c>
      <c r="AW366" s="13" t="s">
        <v>34</v>
      </c>
      <c r="AX366" s="13" t="s">
        <v>72</v>
      </c>
      <c r="AY366" s="198" t="s">
        <v>124</v>
      </c>
    </row>
    <row r="367" s="13" customFormat="1">
      <c r="B367" s="197"/>
      <c r="D367" s="186" t="s">
        <v>137</v>
      </c>
      <c r="E367" s="198" t="s">
        <v>1</v>
      </c>
      <c r="F367" s="199" t="s">
        <v>436</v>
      </c>
      <c r="H367" s="200">
        <v>0.16400000000000001</v>
      </c>
      <c r="I367" s="201"/>
      <c r="L367" s="197"/>
      <c r="M367" s="202"/>
      <c r="N367" s="203"/>
      <c r="O367" s="203"/>
      <c r="P367" s="203"/>
      <c r="Q367" s="203"/>
      <c r="R367" s="203"/>
      <c r="S367" s="203"/>
      <c r="T367" s="204"/>
      <c r="AT367" s="198" t="s">
        <v>137</v>
      </c>
      <c r="AU367" s="198" t="s">
        <v>80</v>
      </c>
      <c r="AV367" s="13" t="s">
        <v>80</v>
      </c>
      <c r="AW367" s="13" t="s">
        <v>34</v>
      </c>
      <c r="AX367" s="13" t="s">
        <v>72</v>
      </c>
      <c r="AY367" s="198" t="s">
        <v>124</v>
      </c>
    </row>
    <row r="368" s="14" customFormat="1">
      <c r="B368" s="205"/>
      <c r="D368" s="186" t="s">
        <v>137</v>
      </c>
      <c r="E368" s="206" t="s">
        <v>1</v>
      </c>
      <c r="F368" s="207" t="s">
        <v>148</v>
      </c>
      <c r="H368" s="208">
        <v>56.183999999999998</v>
      </c>
      <c r="I368" s="209"/>
      <c r="L368" s="205"/>
      <c r="M368" s="210"/>
      <c r="N368" s="211"/>
      <c r="O368" s="211"/>
      <c r="P368" s="211"/>
      <c r="Q368" s="211"/>
      <c r="R368" s="211"/>
      <c r="S368" s="211"/>
      <c r="T368" s="212"/>
      <c r="AT368" s="206" t="s">
        <v>137</v>
      </c>
      <c r="AU368" s="206" t="s">
        <v>80</v>
      </c>
      <c r="AV368" s="14" t="s">
        <v>131</v>
      </c>
      <c r="AW368" s="14" t="s">
        <v>34</v>
      </c>
      <c r="AX368" s="14" t="s">
        <v>76</v>
      </c>
      <c r="AY368" s="206" t="s">
        <v>124</v>
      </c>
    </row>
    <row r="369" s="1" customFormat="1" ht="16.5" customHeight="1">
      <c r="B369" s="173"/>
      <c r="C369" s="174" t="s">
        <v>450</v>
      </c>
      <c r="D369" s="174" t="s">
        <v>126</v>
      </c>
      <c r="E369" s="175" t="s">
        <v>451</v>
      </c>
      <c r="F369" s="176" t="s">
        <v>452</v>
      </c>
      <c r="G369" s="177" t="s">
        <v>198</v>
      </c>
      <c r="H369" s="178">
        <v>4.8300000000000001</v>
      </c>
      <c r="I369" s="179"/>
      <c r="J369" s="180">
        <f>ROUND(I369*H369,2)</f>
        <v>0</v>
      </c>
      <c r="K369" s="176" t="s">
        <v>130</v>
      </c>
      <c r="L369" s="35"/>
      <c r="M369" s="181" t="s">
        <v>1</v>
      </c>
      <c r="N369" s="182" t="s">
        <v>43</v>
      </c>
      <c r="O369" s="65"/>
      <c r="P369" s="183">
        <f>O369*H369</f>
        <v>0</v>
      </c>
      <c r="Q369" s="183">
        <v>0</v>
      </c>
      <c r="R369" s="183">
        <f>Q369*H369</f>
        <v>0</v>
      </c>
      <c r="S369" s="183">
        <v>0</v>
      </c>
      <c r="T369" s="184">
        <f>S369*H369</f>
        <v>0</v>
      </c>
      <c r="AR369" s="17" t="s">
        <v>131</v>
      </c>
      <c r="AT369" s="17" t="s">
        <v>126</v>
      </c>
      <c r="AU369" s="17" t="s">
        <v>80</v>
      </c>
      <c r="AY369" s="17" t="s">
        <v>124</v>
      </c>
      <c r="BE369" s="185">
        <f>IF(N369="základní",J369,0)</f>
        <v>0</v>
      </c>
      <c r="BF369" s="185">
        <f>IF(N369="snížená",J369,0)</f>
        <v>0</v>
      </c>
      <c r="BG369" s="185">
        <f>IF(N369="zákl. přenesená",J369,0)</f>
        <v>0</v>
      </c>
      <c r="BH369" s="185">
        <f>IF(N369="sníž. přenesená",J369,0)</f>
        <v>0</v>
      </c>
      <c r="BI369" s="185">
        <f>IF(N369="nulová",J369,0)</f>
        <v>0</v>
      </c>
      <c r="BJ369" s="17" t="s">
        <v>76</v>
      </c>
      <c r="BK369" s="185">
        <f>ROUND(I369*H369,2)</f>
        <v>0</v>
      </c>
      <c r="BL369" s="17" t="s">
        <v>131</v>
      </c>
      <c r="BM369" s="17" t="s">
        <v>453</v>
      </c>
    </row>
    <row r="370" s="1" customFormat="1">
      <c r="B370" s="35"/>
      <c r="D370" s="186" t="s">
        <v>133</v>
      </c>
      <c r="F370" s="187" t="s">
        <v>200</v>
      </c>
      <c r="I370" s="119"/>
      <c r="L370" s="35"/>
      <c r="M370" s="188"/>
      <c r="N370" s="65"/>
      <c r="O370" s="65"/>
      <c r="P370" s="65"/>
      <c r="Q370" s="65"/>
      <c r="R370" s="65"/>
      <c r="S370" s="65"/>
      <c r="T370" s="66"/>
      <c r="AT370" s="17" t="s">
        <v>133</v>
      </c>
      <c r="AU370" s="17" t="s">
        <v>80</v>
      </c>
    </row>
    <row r="371" s="1" customFormat="1">
      <c r="B371" s="35"/>
      <c r="D371" s="186" t="s">
        <v>135</v>
      </c>
      <c r="F371" s="189" t="s">
        <v>449</v>
      </c>
      <c r="I371" s="119"/>
      <c r="L371" s="35"/>
      <c r="M371" s="188"/>
      <c r="N371" s="65"/>
      <c r="O371" s="65"/>
      <c r="P371" s="65"/>
      <c r="Q371" s="65"/>
      <c r="R371" s="65"/>
      <c r="S371" s="65"/>
      <c r="T371" s="66"/>
      <c r="AT371" s="17" t="s">
        <v>135</v>
      </c>
      <c r="AU371" s="17" t="s">
        <v>80</v>
      </c>
    </row>
    <row r="372" s="13" customFormat="1">
      <c r="B372" s="197"/>
      <c r="D372" s="186" t="s">
        <v>137</v>
      </c>
      <c r="E372" s="198" t="s">
        <v>1</v>
      </c>
      <c r="F372" s="199" t="s">
        <v>435</v>
      </c>
      <c r="H372" s="200">
        <v>4.8300000000000001</v>
      </c>
      <c r="I372" s="201"/>
      <c r="L372" s="197"/>
      <c r="M372" s="202"/>
      <c r="N372" s="203"/>
      <c r="O372" s="203"/>
      <c r="P372" s="203"/>
      <c r="Q372" s="203"/>
      <c r="R372" s="203"/>
      <c r="S372" s="203"/>
      <c r="T372" s="204"/>
      <c r="AT372" s="198" t="s">
        <v>137</v>
      </c>
      <c r="AU372" s="198" t="s">
        <v>80</v>
      </c>
      <c r="AV372" s="13" t="s">
        <v>80</v>
      </c>
      <c r="AW372" s="13" t="s">
        <v>34</v>
      </c>
      <c r="AX372" s="13" t="s">
        <v>76</v>
      </c>
      <c r="AY372" s="198" t="s">
        <v>124</v>
      </c>
    </row>
    <row r="373" s="11" customFormat="1" ht="22.8" customHeight="1">
      <c r="B373" s="160"/>
      <c r="D373" s="161" t="s">
        <v>71</v>
      </c>
      <c r="E373" s="171" t="s">
        <v>454</v>
      </c>
      <c r="F373" s="171" t="s">
        <v>455</v>
      </c>
      <c r="I373" s="163"/>
      <c r="J373" s="172">
        <f>BK373</f>
        <v>0</v>
      </c>
      <c r="L373" s="160"/>
      <c r="M373" s="165"/>
      <c r="N373" s="166"/>
      <c r="O373" s="166"/>
      <c r="P373" s="167">
        <f>SUM(P374:P375)</f>
        <v>0</v>
      </c>
      <c r="Q373" s="166"/>
      <c r="R373" s="167">
        <f>SUM(R374:R375)</f>
        <v>0</v>
      </c>
      <c r="S373" s="166"/>
      <c r="T373" s="168">
        <f>SUM(T374:T375)</f>
        <v>0</v>
      </c>
      <c r="AR373" s="161" t="s">
        <v>76</v>
      </c>
      <c r="AT373" s="169" t="s">
        <v>71</v>
      </c>
      <c r="AU373" s="169" t="s">
        <v>76</v>
      </c>
      <c r="AY373" s="161" t="s">
        <v>124</v>
      </c>
      <c r="BK373" s="170">
        <f>SUM(BK374:BK375)</f>
        <v>0</v>
      </c>
    </row>
    <row r="374" s="1" customFormat="1" ht="16.5" customHeight="1">
      <c r="B374" s="173"/>
      <c r="C374" s="174" t="s">
        <v>456</v>
      </c>
      <c r="D374" s="174" t="s">
        <v>126</v>
      </c>
      <c r="E374" s="175" t="s">
        <v>457</v>
      </c>
      <c r="F374" s="176" t="s">
        <v>458</v>
      </c>
      <c r="G374" s="177" t="s">
        <v>198</v>
      </c>
      <c r="H374" s="178">
        <v>66.623000000000005</v>
      </c>
      <c r="I374" s="179"/>
      <c r="J374" s="180">
        <f>ROUND(I374*H374,2)</f>
        <v>0</v>
      </c>
      <c r="K374" s="176" t="s">
        <v>130</v>
      </c>
      <c r="L374" s="35"/>
      <c r="M374" s="181" t="s">
        <v>1</v>
      </c>
      <c r="N374" s="182" t="s">
        <v>43</v>
      </c>
      <c r="O374" s="65"/>
      <c r="P374" s="183">
        <f>O374*H374</f>
        <v>0</v>
      </c>
      <c r="Q374" s="183">
        <v>0</v>
      </c>
      <c r="R374" s="183">
        <f>Q374*H374</f>
        <v>0</v>
      </c>
      <c r="S374" s="183">
        <v>0</v>
      </c>
      <c r="T374" s="184">
        <f>S374*H374</f>
        <v>0</v>
      </c>
      <c r="AR374" s="17" t="s">
        <v>131</v>
      </c>
      <c r="AT374" s="17" t="s">
        <v>126</v>
      </c>
      <c r="AU374" s="17" t="s">
        <v>80</v>
      </c>
      <c r="AY374" s="17" t="s">
        <v>124</v>
      </c>
      <c r="BE374" s="185">
        <f>IF(N374="základní",J374,0)</f>
        <v>0</v>
      </c>
      <c r="BF374" s="185">
        <f>IF(N374="snížená",J374,0)</f>
        <v>0</v>
      </c>
      <c r="BG374" s="185">
        <f>IF(N374="zákl. přenesená",J374,0)</f>
        <v>0</v>
      </c>
      <c r="BH374" s="185">
        <f>IF(N374="sníž. přenesená",J374,0)</f>
        <v>0</v>
      </c>
      <c r="BI374" s="185">
        <f>IF(N374="nulová",J374,0)</f>
        <v>0</v>
      </c>
      <c r="BJ374" s="17" t="s">
        <v>76</v>
      </c>
      <c r="BK374" s="185">
        <f>ROUND(I374*H374,2)</f>
        <v>0</v>
      </c>
      <c r="BL374" s="17" t="s">
        <v>131</v>
      </c>
      <c r="BM374" s="17" t="s">
        <v>459</v>
      </c>
    </row>
    <row r="375" s="1" customFormat="1">
      <c r="B375" s="35"/>
      <c r="D375" s="186" t="s">
        <v>133</v>
      </c>
      <c r="F375" s="187" t="s">
        <v>460</v>
      </c>
      <c r="I375" s="119"/>
      <c r="L375" s="35"/>
      <c r="M375" s="223"/>
      <c r="N375" s="224"/>
      <c r="O375" s="224"/>
      <c r="P375" s="224"/>
      <c r="Q375" s="224"/>
      <c r="R375" s="224"/>
      <c r="S375" s="224"/>
      <c r="T375" s="225"/>
      <c r="AT375" s="17" t="s">
        <v>133</v>
      </c>
      <c r="AU375" s="17" t="s">
        <v>80</v>
      </c>
    </row>
    <row r="376" s="1" customFormat="1" ht="6.96" customHeight="1">
      <c r="B376" s="50"/>
      <c r="C376" s="51"/>
      <c r="D376" s="51"/>
      <c r="E376" s="51"/>
      <c r="F376" s="51"/>
      <c r="G376" s="51"/>
      <c r="H376" s="51"/>
      <c r="I376" s="135"/>
      <c r="J376" s="51"/>
      <c r="K376" s="51"/>
      <c r="L376" s="35"/>
    </row>
  </sheetData>
  <autoFilter ref="C90:K375"/>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6" t="s">
        <v>5</v>
      </c>
      <c r="AT2" s="17" t="s">
        <v>88</v>
      </c>
    </row>
    <row r="3" ht="6.96" customHeight="1">
      <c r="B3" s="18"/>
      <c r="C3" s="19"/>
      <c r="D3" s="19"/>
      <c r="E3" s="19"/>
      <c r="F3" s="19"/>
      <c r="G3" s="19"/>
      <c r="H3" s="19"/>
      <c r="I3" s="117"/>
      <c r="J3" s="19"/>
      <c r="K3" s="19"/>
      <c r="L3" s="20"/>
      <c r="AT3" s="17" t="s">
        <v>80</v>
      </c>
    </row>
    <row r="4" ht="24.96" customHeight="1">
      <c r="B4" s="20"/>
      <c r="D4" s="21" t="s">
        <v>93</v>
      </c>
      <c r="L4" s="20"/>
      <c r="M4" s="22" t="s">
        <v>10</v>
      </c>
      <c r="AT4" s="17" t="s">
        <v>3</v>
      </c>
    </row>
    <row r="5" ht="6.96" customHeight="1">
      <c r="B5" s="20"/>
      <c r="L5" s="20"/>
    </row>
    <row r="6" ht="12" customHeight="1">
      <c r="B6" s="20"/>
      <c r="D6" s="29" t="s">
        <v>16</v>
      </c>
      <c r="L6" s="20"/>
    </row>
    <row r="7" ht="16.5" customHeight="1">
      <c r="B7" s="20"/>
      <c r="E7" s="118" t="str">
        <f>'Rekapitulace stavby'!K6</f>
        <v>Úprava cyklopřejezdu ul. Jívavská</v>
      </c>
      <c r="F7" s="29"/>
      <c r="G7" s="29"/>
      <c r="H7" s="29"/>
      <c r="L7" s="20"/>
    </row>
    <row r="8" ht="12" customHeight="1">
      <c r="B8" s="20"/>
      <c r="D8" s="29" t="s">
        <v>94</v>
      </c>
      <c r="L8" s="20"/>
    </row>
    <row r="9" s="1" customFormat="1" ht="16.5" customHeight="1">
      <c r="B9" s="35"/>
      <c r="E9" s="118" t="s">
        <v>95</v>
      </c>
      <c r="F9" s="1"/>
      <c r="G9" s="1"/>
      <c r="H9" s="1"/>
      <c r="I9" s="119"/>
      <c r="L9" s="35"/>
    </row>
    <row r="10" s="1" customFormat="1" ht="12" customHeight="1">
      <c r="B10" s="35"/>
      <c r="D10" s="29" t="s">
        <v>96</v>
      </c>
      <c r="I10" s="119"/>
      <c r="L10" s="35"/>
    </row>
    <row r="11" s="1" customFormat="1" ht="36.96" customHeight="1">
      <c r="B11" s="35"/>
      <c r="E11" s="56" t="s">
        <v>461</v>
      </c>
      <c r="F11" s="1"/>
      <c r="G11" s="1"/>
      <c r="H11" s="1"/>
      <c r="I11" s="119"/>
      <c r="L11" s="35"/>
    </row>
    <row r="12" s="1" customFormat="1">
      <c r="B12" s="35"/>
      <c r="I12" s="119"/>
      <c r="L12" s="35"/>
    </row>
    <row r="13" s="1" customFormat="1" ht="12" customHeight="1">
      <c r="B13" s="35"/>
      <c r="D13" s="29" t="s">
        <v>18</v>
      </c>
      <c r="F13" s="17" t="s">
        <v>1</v>
      </c>
      <c r="I13" s="120" t="s">
        <v>19</v>
      </c>
      <c r="J13" s="17" t="s">
        <v>1</v>
      </c>
      <c r="L13" s="35"/>
    </row>
    <row r="14" s="1" customFormat="1" ht="12" customHeight="1">
      <c r="B14" s="35"/>
      <c r="D14" s="29" t="s">
        <v>20</v>
      </c>
      <c r="F14" s="17" t="s">
        <v>21</v>
      </c>
      <c r="I14" s="120" t="s">
        <v>22</v>
      </c>
      <c r="J14" s="58" t="str">
        <f>'Rekapitulace stavby'!AN8</f>
        <v>23. 4. 2019</v>
      </c>
      <c r="L14" s="35"/>
    </row>
    <row r="15" s="1" customFormat="1" ht="10.8" customHeight="1">
      <c r="B15" s="35"/>
      <c r="I15" s="119"/>
      <c r="L15" s="35"/>
    </row>
    <row r="16" s="1" customFormat="1" ht="12" customHeight="1">
      <c r="B16" s="35"/>
      <c r="D16" s="29" t="s">
        <v>24</v>
      </c>
      <c r="I16" s="120" t="s">
        <v>25</v>
      </c>
      <c r="J16" s="17" t="s">
        <v>26</v>
      </c>
      <c r="L16" s="35"/>
    </row>
    <row r="17" s="1" customFormat="1" ht="18" customHeight="1">
      <c r="B17" s="35"/>
      <c r="E17" s="17" t="s">
        <v>27</v>
      </c>
      <c r="I17" s="120" t="s">
        <v>28</v>
      </c>
      <c r="J17" s="17" t="s">
        <v>1</v>
      </c>
      <c r="L17" s="35"/>
    </row>
    <row r="18" s="1" customFormat="1" ht="6.96" customHeight="1">
      <c r="B18" s="35"/>
      <c r="I18" s="119"/>
      <c r="L18" s="35"/>
    </row>
    <row r="19" s="1" customFormat="1" ht="12" customHeight="1">
      <c r="B19" s="35"/>
      <c r="D19" s="29" t="s">
        <v>29</v>
      </c>
      <c r="I19" s="120" t="s">
        <v>25</v>
      </c>
      <c r="J19" s="30" t="str">
        <f>'Rekapitulace stavby'!AN13</f>
        <v>Vyplň údaj</v>
      </c>
      <c r="L19" s="35"/>
    </row>
    <row r="20" s="1" customFormat="1" ht="18" customHeight="1">
      <c r="B20" s="35"/>
      <c r="E20" s="30" t="str">
        <f>'Rekapitulace stavby'!E14</f>
        <v>Vyplň údaj</v>
      </c>
      <c r="F20" s="17"/>
      <c r="G20" s="17"/>
      <c r="H20" s="17"/>
      <c r="I20" s="120" t="s">
        <v>28</v>
      </c>
      <c r="J20" s="30" t="str">
        <f>'Rekapitulace stavby'!AN14</f>
        <v>Vyplň údaj</v>
      </c>
      <c r="L20" s="35"/>
    </row>
    <row r="21" s="1" customFormat="1" ht="6.96" customHeight="1">
      <c r="B21" s="35"/>
      <c r="I21" s="119"/>
      <c r="L21" s="35"/>
    </row>
    <row r="22" s="1" customFormat="1" ht="12" customHeight="1">
      <c r="B22" s="35"/>
      <c r="D22" s="29" t="s">
        <v>31</v>
      </c>
      <c r="I22" s="120" t="s">
        <v>25</v>
      </c>
      <c r="J22" s="17" t="s">
        <v>32</v>
      </c>
      <c r="L22" s="35"/>
    </row>
    <row r="23" s="1" customFormat="1" ht="18" customHeight="1">
      <c r="B23" s="35"/>
      <c r="E23" s="17" t="s">
        <v>33</v>
      </c>
      <c r="I23" s="120" t="s">
        <v>28</v>
      </c>
      <c r="J23" s="17" t="s">
        <v>1</v>
      </c>
      <c r="L23" s="35"/>
    </row>
    <row r="24" s="1" customFormat="1" ht="6.96" customHeight="1">
      <c r="B24" s="35"/>
      <c r="I24" s="119"/>
      <c r="L24" s="35"/>
    </row>
    <row r="25" s="1" customFormat="1" ht="12" customHeight="1">
      <c r="B25" s="35"/>
      <c r="D25" s="29" t="s">
        <v>35</v>
      </c>
      <c r="I25" s="120" t="s">
        <v>25</v>
      </c>
      <c r="J25" s="17" t="s">
        <v>1</v>
      </c>
      <c r="L25" s="35"/>
    </row>
    <row r="26" s="1" customFormat="1" ht="18" customHeight="1">
      <c r="B26" s="35"/>
      <c r="E26" s="17" t="s">
        <v>36</v>
      </c>
      <c r="I26" s="120" t="s">
        <v>28</v>
      </c>
      <c r="J26" s="17" t="s">
        <v>1</v>
      </c>
      <c r="L26" s="35"/>
    </row>
    <row r="27" s="1" customFormat="1" ht="6.96" customHeight="1">
      <c r="B27" s="35"/>
      <c r="I27" s="119"/>
      <c r="L27" s="35"/>
    </row>
    <row r="28" s="1" customFormat="1" ht="12" customHeight="1">
      <c r="B28" s="35"/>
      <c r="D28" s="29" t="s">
        <v>37</v>
      </c>
      <c r="I28" s="119"/>
      <c r="L28" s="35"/>
    </row>
    <row r="29" s="7" customFormat="1" ht="16.5" customHeight="1">
      <c r="B29" s="121"/>
      <c r="E29" s="33" t="s">
        <v>1</v>
      </c>
      <c r="F29" s="33"/>
      <c r="G29" s="33"/>
      <c r="H29" s="33"/>
      <c r="I29" s="122"/>
      <c r="L29" s="121"/>
    </row>
    <row r="30" s="1" customFormat="1" ht="6.96" customHeight="1">
      <c r="B30" s="35"/>
      <c r="I30" s="119"/>
      <c r="L30" s="35"/>
    </row>
    <row r="31" s="1" customFormat="1" ht="6.96" customHeight="1">
      <c r="B31" s="35"/>
      <c r="D31" s="61"/>
      <c r="E31" s="61"/>
      <c r="F31" s="61"/>
      <c r="G31" s="61"/>
      <c r="H31" s="61"/>
      <c r="I31" s="123"/>
      <c r="J31" s="61"/>
      <c r="K31" s="61"/>
      <c r="L31" s="35"/>
    </row>
    <row r="32" s="1" customFormat="1" ht="25.44" customHeight="1">
      <c r="B32" s="35"/>
      <c r="D32" s="124" t="s">
        <v>38</v>
      </c>
      <c r="I32" s="119"/>
      <c r="J32" s="82">
        <f>ROUND(J90, 2)</f>
        <v>0</v>
      </c>
      <c r="L32" s="35"/>
    </row>
    <row r="33" s="1" customFormat="1" ht="6.96" customHeight="1">
      <c r="B33" s="35"/>
      <c r="D33" s="61"/>
      <c r="E33" s="61"/>
      <c r="F33" s="61"/>
      <c r="G33" s="61"/>
      <c r="H33" s="61"/>
      <c r="I33" s="123"/>
      <c r="J33" s="61"/>
      <c r="K33" s="61"/>
      <c r="L33" s="35"/>
    </row>
    <row r="34" s="1" customFormat="1" ht="14.4" customHeight="1">
      <c r="B34" s="35"/>
      <c r="F34" s="39" t="s">
        <v>40</v>
      </c>
      <c r="I34" s="125" t="s">
        <v>39</v>
      </c>
      <c r="J34" s="39" t="s">
        <v>41</v>
      </c>
      <c r="L34" s="35"/>
    </row>
    <row r="35" s="1" customFormat="1" ht="14.4" customHeight="1">
      <c r="B35" s="35"/>
      <c r="D35" s="29" t="s">
        <v>42</v>
      </c>
      <c r="E35" s="29" t="s">
        <v>43</v>
      </c>
      <c r="F35" s="126">
        <f>ROUND((SUM(BE90:BE107)),  2)</f>
        <v>0</v>
      </c>
      <c r="I35" s="127">
        <v>0.20999999999999999</v>
      </c>
      <c r="J35" s="126">
        <f>ROUND(((SUM(BE90:BE107))*I35),  2)</f>
        <v>0</v>
      </c>
      <c r="L35" s="35"/>
    </row>
    <row r="36" s="1" customFormat="1" ht="14.4" customHeight="1">
      <c r="B36" s="35"/>
      <c r="E36" s="29" t="s">
        <v>44</v>
      </c>
      <c r="F36" s="126">
        <f>ROUND((SUM(BF90:BF107)),  2)</f>
        <v>0</v>
      </c>
      <c r="I36" s="127">
        <v>0.14999999999999999</v>
      </c>
      <c r="J36" s="126">
        <f>ROUND(((SUM(BF90:BF107))*I36),  2)</f>
        <v>0</v>
      </c>
      <c r="L36" s="35"/>
    </row>
    <row r="37" hidden="1" s="1" customFormat="1" ht="14.4" customHeight="1">
      <c r="B37" s="35"/>
      <c r="E37" s="29" t="s">
        <v>45</v>
      </c>
      <c r="F37" s="126">
        <f>ROUND((SUM(BG90:BG107)),  2)</f>
        <v>0</v>
      </c>
      <c r="I37" s="127">
        <v>0.20999999999999999</v>
      </c>
      <c r="J37" s="126">
        <f>0</f>
        <v>0</v>
      </c>
      <c r="L37" s="35"/>
    </row>
    <row r="38" hidden="1" s="1" customFormat="1" ht="14.4" customHeight="1">
      <c r="B38" s="35"/>
      <c r="E38" s="29" t="s">
        <v>46</v>
      </c>
      <c r="F38" s="126">
        <f>ROUND((SUM(BH90:BH107)),  2)</f>
        <v>0</v>
      </c>
      <c r="I38" s="127">
        <v>0.14999999999999999</v>
      </c>
      <c r="J38" s="126">
        <f>0</f>
        <v>0</v>
      </c>
      <c r="L38" s="35"/>
    </row>
    <row r="39" hidden="1" s="1" customFormat="1" ht="14.4" customHeight="1">
      <c r="B39" s="35"/>
      <c r="E39" s="29" t="s">
        <v>47</v>
      </c>
      <c r="F39" s="126">
        <f>ROUND((SUM(BI90:BI107)),  2)</f>
        <v>0</v>
      </c>
      <c r="I39" s="127">
        <v>0</v>
      </c>
      <c r="J39" s="126">
        <f>0</f>
        <v>0</v>
      </c>
      <c r="L39" s="35"/>
    </row>
    <row r="40" s="1" customFormat="1" ht="6.96" customHeight="1">
      <c r="B40" s="35"/>
      <c r="I40" s="119"/>
      <c r="L40" s="35"/>
    </row>
    <row r="41" s="1" customFormat="1" ht="25.44" customHeight="1">
      <c r="B41" s="35"/>
      <c r="C41" s="128"/>
      <c r="D41" s="129" t="s">
        <v>48</v>
      </c>
      <c r="E41" s="69"/>
      <c r="F41" s="69"/>
      <c r="G41" s="130" t="s">
        <v>49</v>
      </c>
      <c r="H41" s="131" t="s">
        <v>50</v>
      </c>
      <c r="I41" s="132"/>
      <c r="J41" s="133">
        <f>SUM(J32:J39)</f>
        <v>0</v>
      </c>
      <c r="K41" s="134"/>
      <c r="L41" s="35"/>
    </row>
    <row r="42" s="1" customFormat="1" ht="14.4" customHeight="1">
      <c r="B42" s="50"/>
      <c r="C42" s="51"/>
      <c r="D42" s="51"/>
      <c r="E42" s="51"/>
      <c r="F42" s="51"/>
      <c r="G42" s="51"/>
      <c r="H42" s="51"/>
      <c r="I42" s="135"/>
      <c r="J42" s="51"/>
      <c r="K42" s="51"/>
      <c r="L42" s="35"/>
    </row>
    <row r="46" s="1" customFormat="1" ht="6.96" customHeight="1">
      <c r="B46" s="52"/>
      <c r="C46" s="53"/>
      <c r="D46" s="53"/>
      <c r="E46" s="53"/>
      <c r="F46" s="53"/>
      <c r="G46" s="53"/>
      <c r="H46" s="53"/>
      <c r="I46" s="136"/>
      <c r="J46" s="53"/>
      <c r="K46" s="53"/>
      <c r="L46" s="35"/>
    </row>
    <row r="47" s="1" customFormat="1" ht="24.96" customHeight="1">
      <c r="B47" s="35"/>
      <c r="C47" s="21" t="s">
        <v>98</v>
      </c>
      <c r="I47" s="119"/>
      <c r="L47" s="35"/>
    </row>
    <row r="48" s="1" customFormat="1" ht="6.96" customHeight="1">
      <c r="B48" s="35"/>
      <c r="I48" s="119"/>
      <c r="L48" s="35"/>
    </row>
    <row r="49" s="1" customFormat="1" ht="12" customHeight="1">
      <c r="B49" s="35"/>
      <c r="C49" s="29" t="s">
        <v>16</v>
      </c>
      <c r="I49" s="119"/>
      <c r="L49" s="35"/>
    </row>
    <row r="50" s="1" customFormat="1" ht="16.5" customHeight="1">
      <c r="B50" s="35"/>
      <c r="E50" s="118" t="str">
        <f>E7</f>
        <v>Úprava cyklopřejezdu ul. Jívavská</v>
      </c>
      <c r="F50" s="29"/>
      <c r="G50" s="29"/>
      <c r="H50" s="29"/>
      <c r="I50" s="119"/>
      <c r="L50" s="35"/>
    </row>
    <row r="51" ht="12" customHeight="1">
      <c r="B51" s="20"/>
      <c r="C51" s="29" t="s">
        <v>94</v>
      </c>
      <c r="L51" s="20"/>
    </row>
    <row r="52" s="1" customFormat="1" ht="16.5" customHeight="1">
      <c r="B52" s="35"/>
      <c r="E52" s="118" t="s">
        <v>95</v>
      </c>
      <c r="F52" s="1"/>
      <c r="G52" s="1"/>
      <c r="H52" s="1"/>
      <c r="I52" s="119"/>
      <c r="L52" s="35"/>
    </row>
    <row r="53" s="1" customFormat="1" ht="12" customHeight="1">
      <c r="B53" s="35"/>
      <c r="C53" s="29" t="s">
        <v>96</v>
      </c>
      <c r="I53" s="119"/>
      <c r="L53" s="35"/>
    </row>
    <row r="54" s="1" customFormat="1" ht="16.5" customHeight="1">
      <c r="B54" s="35"/>
      <c r="E54" s="56" t="str">
        <f>E11</f>
        <v>12 - Vedlejší a ostatní náklady</v>
      </c>
      <c r="F54" s="1"/>
      <c r="G54" s="1"/>
      <c r="H54" s="1"/>
      <c r="I54" s="119"/>
      <c r="L54" s="35"/>
    </row>
    <row r="55" s="1" customFormat="1" ht="6.96" customHeight="1">
      <c r="B55" s="35"/>
      <c r="I55" s="119"/>
      <c r="L55" s="35"/>
    </row>
    <row r="56" s="1" customFormat="1" ht="12" customHeight="1">
      <c r="B56" s="35"/>
      <c r="C56" s="29" t="s">
        <v>20</v>
      </c>
      <c r="F56" s="17" t="str">
        <f>F14</f>
        <v>Šternberk</v>
      </c>
      <c r="I56" s="120" t="s">
        <v>22</v>
      </c>
      <c r="J56" s="58" t="str">
        <f>IF(J14="","",J14)</f>
        <v>23. 4. 2019</v>
      </c>
      <c r="L56" s="35"/>
    </row>
    <row r="57" s="1" customFormat="1" ht="6.96" customHeight="1">
      <c r="B57" s="35"/>
      <c r="I57" s="119"/>
      <c r="L57" s="35"/>
    </row>
    <row r="58" s="1" customFormat="1" ht="13.65" customHeight="1">
      <c r="B58" s="35"/>
      <c r="C58" s="29" t="s">
        <v>24</v>
      </c>
      <c r="F58" s="17" t="str">
        <f>E17</f>
        <v>Město Šternberk, Horní nám. 16, 785 01 Šternberk</v>
      </c>
      <c r="I58" s="120" t="s">
        <v>31</v>
      </c>
      <c r="J58" s="33" t="str">
        <f>E23</f>
        <v>Ing. Linda Smítalová – Atelis</v>
      </c>
      <c r="L58" s="35"/>
    </row>
    <row r="59" s="1" customFormat="1" ht="13.65" customHeight="1">
      <c r="B59" s="35"/>
      <c r="C59" s="29" t="s">
        <v>29</v>
      </c>
      <c r="F59" s="17" t="str">
        <f>IF(E20="","",E20)</f>
        <v>Vyplň údaj</v>
      </c>
      <c r="I59" s="120" t="s">
        <v>35</v>
      </c>
      <c r="J59" s="33" t="str">
        <f>E26</f>
        <v>Čiklová</v>
      </c>
      <c r="L59" s="35"/>
    </row>
    <row r="60" s="1" customFormat="1" ht="10.32" customHeight="1">
      <c r="B60" s="35"/>
      <c r="I60" s="119"/>
      <c r="L60" s="35"/>
    </row>
    <row r="61" s="1" customFormat="1" ht="29.28" customHeight="1">
      <c r="B61" s="35"/>
      <c r="C61" s="137" t="s">
        <v>99</v>
      </c>
      <c r="D61" s="128"/>
      <c r="E61" s="128"/>
      <c r="F61" s="128"/>
      <c r="G61" s="128"/>
      <c r="H61" s="128"/>
      <c r="I61" s="138"/>
      <c r="J61" s="139" t="s">
        <v>100</v>
      </c>
      <c r="K61" s="128"/>
      <c r="L61" s="35"/>
    </row>
    <row r="62" s="1" customFormat="1" ht="10.32" customHeight="1">
      <c r="B62" s="35"/>
      <c r="I62" s="119"/>
      <c r="L62" s="35"/>
    </row>
    <row r="63" s="1" customFormat="1" ht="22.8" customHeight="1">
      <c r="B63" s="35"/>
      <c r="C63" s="140" t="s">
        <v>101</v>
      </c>
      <c r="I63" s="119"/>
      <c r="J63" s="82">
        <f>J90</f>
        <v>0</v>
      </c>
      <c r="L63" s="35"/>
      <c r="AU63" s="17" t="s">
        <v>102</v>
      </c>
    </row>
    <row r="64" s="8" customFormat="1" ht="24.96" customHeight="1">
      <c r="B64" s="141"/>
      <c r="D64" s="142" t="s">
        <v>103</v>
      </c>
      <c r="E64" s="143"/>
      <c r="F64" s="143"/>
      <c r="G64" s="143"/>
      <c r="H64" s="143"/>
      <c r="I64" s="144"/>
      <c r="J64" s="145">
        <f>J91</f>
        <v>0</v>
      </c>
      <c r="L64" s="141"/>
    </row>
    <row r="65" s="9" customFormat="1" ht="19.92" customHeight="1">
      <c r="B65" s="146"/>
      <c r="D65" s="147" t="s">
        <v>462</v>
      </c>
      <c r="E65" s="148"/>
      <c r="F65" s="148"/>
      <c r="G65" s="148"/>
      <c r="H65" s="148"/>
      <c r="I65" s="149"/>
      <c r="J65" s="150">
        <f>J92</f>
        <v>0</v>
      </c>
      <c r="L65" s="146"/>
    </row>
    <row r="66" s="8" customFormat="1" ht="24.96" customHeight="1">
      <c r="B66" s="141"/>
      <c r="D66" s="142" t="s">
        <v>463</v>
      </c>
      <c r="E66" s="143"/>
      <c r="F66" s="143"/>
      <c r="G66" s="143"/>
      <c r="H66" s="143"/>
      <c r="I66" s="144"/>
      <c r="J66" s="145">
        <f>J101</f>
        <v>0</v>
      </c>
      <c r="L66" s="141"/>
    </row>
    <row r="67" s="9" customFormat="1" ht="19.92" customHeight="1">
      <c r="B67" s="146"/>
      <c r="D67" s="147" t="s">
        <v>464</v>
      </c>
      <c r="E67" s="148"/>
      <c r="F67" s="148"/>
      <c r="G67" s="148"/>
      <c r="H67" s="148"/>
      <c r="I67" s="149"/>
      <c r="J67" s="150">
        <f>J102</f>
        <v>0</v>
      </c>
      <c r="L67" s="146"/>
    </row>
    <row r="68" s="9" customFormat="1" ht="19.92" customHeight="1">
      <c r="B68" s="146"/>
      <c r="D68" s="147" t="s">
        <v>465</v>
      </c>
      <c r="E68" s="148"/>
      <c r="F68" s="148"/>
      <c r="G68" s="148"/>
      <c r="H68" s="148"/>
      <c r="I68" s="149"/>
      <c r="J68" s="150">
        <f>J105</f>
        <v>0</v>
      </c>
      <c r="L68" s="146"/>
    </row>
    <row r="69" s="1" customFormat="1" ht="21.84" customHeight="1">
      <c r="B69" s="35"/>
      <c r="I69" s="119"/>
      <c r="L69" s="35"/>
    </row>
    <row r="70" s="1" customFormat="1" ht="6.96" customHeight="1">
      <c r="B70" s="50"/>
      <c r="C70" s="51"/>
      <c r="D70" s="51"/>
      <c r="E70" s="51"/>
      <c r="F70" s="51"/>
      <c r="G70" s="51"/>
      <c r="H70" s="51"/>
      <c r="I70" s="135"/>
      <c r="J70" s="51"/>
      <c r="K70" s="51"/>
      <c r="L70" s="35"/>
    </row>
    <row r="74" s="1" customFormat="1" ht="6.96" customHeight="1">
      <c r="B74" s="52"/>
      <c r="C74" s="53"/>
      <c r="D74" s="53"/>
      <c r="E74" s="53"/>
      <c r="F74" s="53"/>
      <c r="G74" s="53"/>
      <c r="H74" s="53"/>
      <c r="I74" s="136"/>
      <c r="J74" s="53"/>
      <c r="K74" s="53"/>
      <c r="L74" s="35"/>
    </row>
    <row r="75" s="1" customFormat="1" ht="24.96" customHeight="1">
      <c r="B75" s="35"/>
      <c r="C75" s="21" t="s">
        <v>109</v>
      </c>
      <c r="I75" s="119"/>
      <c r="L75" s="35"/>
    </row>
    <row r="76" s="1" customFormat="1" ht="6.96" customHeight="1">
      <c r="B76" s="35"/>
      <c r="I76" s="119"/>
      <c r="L76" s="35"/>
    </row>
    <row r="77" s="1" customFormat="1" ht="12" customHeight="1">
      <c r="B77" s="35"/>
      <c r="C77" s="29" t="s">
        <v>16</v>
      </c>
      <c r="I77" s="119"/>
      <c r="L77" s="35"/>
    </row>
    <row r="78" s="1" customFormat="1" ht="16.5" customHeight="1">
      <c r="B78" s="35"/>
      <c r="E78" s="118" t="str">
        <f>E7</f>
        <v>Úprava cyklopřejezdu ul. Jívavská</v>
      </c>
      <c r="F78" s="29"/>
      <c r="G78" s="29"/>
      <c r="H78" s="29"/>
      <c r="I78" s="119"/>
      <c r="L78" s="35"/>
    </row>
    <row r="79" ht="12" customHeight="1">
      <c r="B79" s="20"/>
      <c r="C79" s="29" t="s">
        <v>94</v>
      </c>
      <c r="L79" s="20"/>
    </row>
    <row r="80" s="1" customFormat="1" ht="16.5" customHeight="1">
      <c r="B80" s="35"/>
      <c r="E80" s="118" t="s">
        <v>95</v>
      </c>
      <c r="F80" s="1"/>
      <c r="G80" s="1"/>
      <c r="H80" s="1"/>
      <c r="I80" s="119"/>
      <c r="L80" s="35"/>
    </row>
    <row r="81" s="1" customFormat="1" ht="12" customHeight="1">
      <c r="B81" s="35"/>
      <c r="C81" s="29" t="s">
        <v>96</v>
      </c>
      <c r="I81" s="119"/>
      <c r="L81" s="35"/>
    </row>
    <row r="82" s="1" customFormat="1" ht="16.5" customHeight="1">
      <c r="B82" s="35"/>
      <c r="E82" s="56" t="str">
        <f>E11</f>
        <v>12 - Vedlejší a ostatní náklady</v>
      </c>
      <c r="F82" s="1"/>
      <c r="G82" s="1"/>
      <c r="H82" s="1"/>
      <c r="I82" s="119"/>
      <c r="L82" s="35"/>
    </row>
    <row r="83" s="1" customFormat="1" ht="6.96" customHeight="1">
      <c r="B83" s="35"/>
      <c r="I83" s="119"/>
      <c r="L83" s="35"/>
    </row>
    <row r="84" s="1" customFormat="1" ht="12" customHeight="1">
      <c r="B84" s="35"/>
      <c r="C84" s="29" t="s">
        <v>20</v>
      </c>
      <c r="F84" s="17" t="str">
        <f>F14</f>
        <v>Šternberk</v>
      </c>
      <c r="I84" s="120" t="s">
        <v>22</v>
      </c>
      <c r="J84" s="58" t="str">
        <f>IF(J14="","",J14)</f>
        <v>23. 4. 2019</v>
      </c>
      <c r="L84" s="35"/>
    </row>
    <row r="85" s="1" customFormat="1" ht="6.96" customHeight="1">
      <c r="B85" s="35"/>
      <c r="I85" s="119"/>
      <c r="L85" s="35"/>
    </row>
    <row r="86" s="1" customFormat="1" ht="13.65" customHeight="1">
      <c r="B86" s="35"/>
      <c r="C86" s="29" t="s">
        <v>24</v>
      </c>
      <c r="F86" s="17" t="str">
        <f>E17</f>
        <v>Město Šternberk, Horní nám. 16, 785 01 Šternberk</v>
      </c>
      <c r="I86" s="120" t="s">
        <v>31</v>
      </c>
      <c r="J86" s="33" t="str">
        <f>E23</f>
        <v>Ing. Linda Smítalová – Atelis</v>
      </c>
      <c r="L86" s="35"/>
    </row>
    <row r="87" s="1" customFormat="1" ht="13.65" customHeight="1">
      <c r="B87" s="35"/>
      <c r="C87" s="29" t="s">
        <v>29</v>
      </c>
      <c r="F87" s="17" t="str">
        <f>IF(E20="","",E20)</f>
        <v>Vyplň údaj</v>
      </c>
      <c r="I87" s="120" t="s">
        <v>35</v>
      </c>
      <c r="J87" s="33" t="str">
        <f>E26</f>
        <v>Čiklová</v>
      </c>
      <c r="L87" s="35"/>
    </row>
    <row r="88" s="1" customFormat="1" ht="10.32" customHeight="1">
      <c r="B88" s="35"/>
      <c r="I88" s="119"/>
      <c r="L88" s="35"/>
    </row>
    <row r="89" s="10" customFormat="1" ht="29.28" customHeight="1">
      <c r="B89" s="151"/>
      <c r="C89" s="152" t="s">
        <v>110</v>
      </c>
      <c r="D89" s="153" t="s">
        <v>57</v>
      </c>
      <c r="E89" s="153" t="s">
        <v>53</v>
      </c>
      <c r="F89" s="153" t="s">
        <v>54</v>
      </c>
      <c r="G89" s="153" t="s">
        <v>111</v>
      </c>
      <c r="H89" s="153" t="s">
        <v>112</v>
      </c>
      <c r="I89" s="154" t="s">
        <v>113</v>
      </c>
      <c r="J89" s="153" t="s">
        <v>100</v>
      </c>
      <c r="K89" s="155" t="s">
        <v>114</v>
      </c>
      <c r="L89" s="151"/>
      <c r="M89" s="74" t="s">
        <v>1</v>
      </c>
      <c r="N89" s="75" t="s">
        <v>42</v>
      </c>
      <c r="O89" s="75" t="s">
        <v>115</v>
      </c>
      <c r="P89" s="75" t="s">
        <v>116</v>
      </c>
      <c r="Q89" s="75" t="s">
        <v>117</v>
      </c>
      <c r="R89" s="75" t="s">
        <v>118</v>
      </c>
      <c r="S89" s="75" t="s">
        <v>119</v>
      </c>
      <c r="T89" s="76" t="s">
        <v>120</v>
      </c>
    </row>
    <row r="90" s="1" customFormat="1" ht="22.8" customHeight="1">
      <c r="B90" s="35"/>
      <c r="C90" s="79" t="s">
        <v>121</v>
      </c>
      <c r="I90" s="119"/>
      <c r="J90" s="156">
        <f>BK90</f>
        <v>0</v>
      </c>
      <c r="L90" s="35"/>
      <c r="M90" s="77"/>
      <c r="N90" s="61"/>
      <c r="O90" s="61"/>
      <c r="P90" s="157">
        <f>P91+P101</f>
        <v>0</v>
      </c>
      <c r="Q90" s="61"/>
      <c r="R90" s="157">
        <f>R91+R101</f>
        <v>0</v>
      </c>
      <c r="S90" s="61"/>
      <c r="T90" s="158">
        <f>T91+T101</f>
        <v>0</v>
      </c>
      <c r="AT90" s="17" t="s">
        <v>71</v>
      </c>
      <c r="AU90" s="17" t="s">
        <v>102</v>
      </c>
      <c r="BK90" s="159">
        <f>BK91+BK101</f>
        <v>0</v>
      </c>
    </row>
    <row r="91" s="11" customFormat="1" ht="25.92" customHeight="1">
      <c r="B91" s="160"/>
      <c r="D91" s="161" t="s">
        <v>71</v>
      </c>
      <c r="E91" s="162" t="s">
        <v>122</v>
      </c>
      <c r="F91" s="162" t="s">
        <v>123</v>
      </c>
      <c r="I91" s="163"/>
      <c r="J91" s="164">
        <f>BK91</f>
        <v>0</v>
      </c>
      <c r="L91" s="160"/>
      <c r="M91" s="165"/>
      <c r="N91" s="166"/>
      <c r="O91" s="166"/>
      <c r="P91" s="167">
        <f>P92</f>
        <v>0</v>
      </c>
      <c r="Q91" s="166"/>
      <c r="R91" s="167">
        <f>R92</f>
        <v>0</v>
      </c>
      <c r="S91" s="166"/>
      <c r="T91" s="168">
        <f>T92</f>
        <v>0</v>
      </c>
      <c r="AR91" s="161" t="s">
        <v>163</v>
      </c>
      <c r="AT91" s="169" t="s">
        <v>71</v>
      </c>
      <c r="AU91" s="169" t="s">
        <v>72</v>
      </c>
      <c r="AY91" s="161" t="s">
        <v>124</v>
      </c>
      <c r="BK91" s="170">
        <f>BK92</f>
        <v>0</v>
      </c>
    </row>
    <row r="92" s="11" customFormat="1" ht="22.8" customHeight="1">
      <c r="B92" s="160"/>
      <c r="D92" s="161" t="s">
        <v>71</v>
      </c>
      <c r="E92" s="171" t="s">
        <v>466</v>
      </c>
      <c r="F92" s="171" t="s">
        <v>467</v>
      </c>
      <c r="I92" s="163"/>
      <c r="J92" s="172">
        <f>BK92</f>
        <v>0</v>
      </c>
      <c r="L92" s="160"/>
      <c r="M92" s="165"/>
      <c r="N92" s="166"/>
      <c r="O92" s="166"/>
      <c r="P92" s="167">
        <f>SUM(P93:P100)</f>
        <v>0</v>
      </c>
      <c r="Q92" s="166"/>
      <c r="R92" s="167">
        <f>SUM(R93:R100)</f>
        <v>0</v>
      </c>
      <c r="S92" s="166"/>
      <c r="T92" s="168">
        <f>SUM(T93:T100)</f>
        <v>0</v>
      </c>
      <c r="AR92" s="161" t="s">
        <v>163</v>
      </c>
      <c r="AT92" s="169" t="s">
        <v>71</v>
      </c>
      <c r="AU92" s="169" t="s">
        <v>76</v>
      </c>
      <c r="AY92" s="161" t="s">
        <v>124</v>
      </c>
      <c r="BK92" s="170">
        <f>SUM(BK93:BK100)</f>
        <v>0</v>
      </c>
    </row>
    <row r="93" s="1" customFormat="1" ht="16.5" customHeight="1">
      <c r="B93" s="173"/>
      <c r="C93" s="174" t="s">
        <v>76</v>
      </c>
      <c r="D93" s="174" t="s">
        <v>126</v>
      </c>
      <c r="E93" s="175" t="s">
        <v>468</v>
      </c>
      <c r="F93" s="176" t="s">
        <v>469</v>
      </c>
      <c r="G93" s="177" t="s">
        <v>470</v>
      </c>
      <c r="H93" s="178">
        <v>1</v>
      </c>
      <c r="I93" s="179"/>
      <c r="J93" s="180">
        <f>ROUND(I93*H93,2)</f>
        <v>0</v>
      </c>
      <c r="K93" s="176" t="s">
        <v>1</v>
      </c>
      <c r="L93" s="35"/>
      <c r="M93" s="181" t="s">
        <v>1</v>
      </c>
      <c r="N93" s="182" t="s">
        <v>43</v>
      </c>
      <c r="O93" s="65"/>
      <c r="P93" s="183">
        <f>O93*H93</f>
        <v>0</v>
      </c>
      <c r="Q93" s="183">
        <v>0</v>
      </c>
      <c r="R93" s="183">
        <f>Q93*H93</f>
        <v>0</v>
      </c>
      <c r="S93" s="183">
        <v>0</v>
      </c>
      <c r="T93" s="184">
        <f>S93*H93</f>
        <v>0</v>
      </c>
      <c r="AR93" s="17" t="s">
        <v>471</v>
      </c>
      <c r="AT93" s="17" t="s">
        <v>126</v>
      </c>
      <c r="AU93" s="17" t="s">
        <v>80</v>
      </c>
      <c r="AY93" s="17" t="s">
        <v>124</v>
      </c>
      <c r="BE93" s="185">
        <f>IF(N93="základní",J93,0)</f>
        <v>0</v>
      </c>
      <c r="BF93" s="185">
        <f>IF(N93="snížená",J93,0)</f>
        <v>0</v>
      </c>
      <c r="BG93" s="185">
        <f>IF(N93="zákl. přenesená",J93,0)</f>
        <v>0</v>
      </c>
      <c r="BH93" s="185">
        <f>IF(N93="sníž. přenesená",J93,0)</f>
        <v>0</v>
      </c>
      <c r="BI93" s="185">
        <f>IF(N93="nulová",J93,0)</f>
        <v>0</v>
      </c>
      <c r="BJ93" s="17" t="s">
        <v>76</v>
      </c>
      <c r="BK93" s="185">
        <f>ROUND(I93*H93,2)</f>
        <v>0</v>
      </c>
      <c r="BL93" s="17" t="s">
        <v>471</v>
      </c>
      <c r="BM93" s="17" t="s">
        <v>472</v>
      </c>
    </row>
    <row r="94" s="1" customFormat="1">
      <c r="B94" s="35"/>
      <c r="D94" s="186" t="s">
        <v>133</v>
      </c>
      <c r="F94" s="187" t="s">
        <v>469</v>
      </c>
      <c r="I94" s="119"/>
      <c r="L94" s="35"/>
      <c r="M94" s="188"/>
      <c r="N94" s="65"/>
      <c r="O94" s="65"/>
      <c r="P94" s="65"/>
      <c r="Q94" s="65"/>
      <c r="R94" s="65"/>
      <c r="S94" s="65"/>
      <c r="T94" s="66"/>
      <c r="AT94" s="17" t="s">
        <v>133</v>
      </c>
      <c r="AU94" s="17" t="s">
        <v>80</v>
      </c>
    </row>
    <row r="95" s="1" customFormat="1" ht="16.5" customHeight="1">
      <c r="B95" s="173"/>
      <c r="C95" s="174" t="s">
        <v>80</v>
      </c>
      <c r="D95" s="174" t="s">
        <v>126</v>
      </c>
      <c r="E95" s="175" t="s">
        <v>473</v>
      </c>
      <c r="F95" s="176" t="s">
        <v>474</v>
      </c>
      <c r="G95" s="177" t="s">
        <v>470</v>
      </c>
      <c r="H95" s="178">
        <v>1</v>
      </c>
      <c r="I95" s="179"/>
      <c r="J95" s="180">
        <f>ROUND(I95*H95,2)</f>
        <v>0</v>
      </c>
      <c r="K95" s="176" t="s">
        <v>130</v>
      </c>
      <c r="L95" s="35"/>
      <c r="M95" s="181" t="s">
        <v>1</v>
      </c>
      <c r="N95" s="182" t="s">
        <v>43</v>
      </c>
      <c r="O95" s="65"/>
      <c r="P95" s="183">
        <f>O95*H95</f>
        <v>0</v>
      </c>
      <c r="Q95" s="183">
        <v>0</v>
      </c>
      <c r="R95" s="183">
        <f>Q95*H95</f>
        <v>0</v>
      </c>
      <c r="S95" s="183">
        <v>0</v>
      </c>
      <c r="T95" s="184">
        <f>S95*H95</f>
        <v>0</v>
      </c>
      <c r="AR95" s="17" t="s">
        <v>471</v>
      </c>
      <c r="AT95" s="17" t="s">
        <v>126</v>
      </c>
      <c r="AU95" s="17" t="s">
        <v>80</v>
      </c>
      <c r="AY95" s="17" t="s">
        <v>124</v>
      </c>
      <c r="BE95" s="185">
        <f>IF(N95="základní",J95,0)</f>
        <v>0</v>
      </c>
      <c r="BF95" s="185">
        <f>IF(N95="snížená",J95,0)</f>
        <v>0</v>
      </c>
      <c r="BG95" s="185">
        <f>IF(N95="zákl. přenesená",J95,0)</f>
        <v>0</v>
      </c>
      <c r="BH95" s="185">
        <f>IF(N95="sníž. přenesená",J95,0)</f>
        <v>0</v>
      </c>
      <c r="BI95" s="185">
        <f>IF(N95="nulová",J95,0)</f>
        <v>0</v>
      </c>
      <c r="BJ95" s="17" t="s">
        <v>76</v>
      </c>
      <c r="BK95" s="185">
        <f>ROUND(I95*H95,2)</f>
        <v>0</v>
      </c>
      <c r="BL95" s="17" t="s">
        <v>471</v>
      </c>
      <c r="BM95" s="17" t="s">
        <v>475</v>
      </c>
    </row>
    <row r="96" s="1" customFormat="1">
      <c r="B96" s="35"/>
      <c r="D96" s="186" t="s">
        <v>133</v>
      </c>
      <c r="F96" s="187" t="s">
        <v>474</v>
      </c>
      <c r="I96" s="119"/>
      <c r="L96" s="35"/>
      <c r="M96" s="188"/>
      <c r="N96" s="65"/>
      <c r="O96" s="65"/>
      <c r="P96" s="65"/>
      <c r="Q96" s="65"/>
      <c r="R96" s="65"/>
      <c r="S96" s="65"/>
      <c r="T96" s="66"/>
      <c r="AT96" s="17" t="s">
        <v>133</v>
      </c>
      <c r="AU96" s="17" t="s">
        <v>80</v>
      </c>
    </row>
    <row r="97" s="1" customFormat="1" ht="16.5" customHeight="1">
      <c r="B97" s="173"/>
      <c r="C97" s="174" t="s">
        <v>149</v>
      </c>
      <c r="D97" s="174" t="s">
        <v>126</v>
      </c>
      <c r="E97" s="175" t="s">
        <v>476</v>
      </c>
      <c r="F97" s="176" t="s">
        <v>477</v>
      </c>
      <c r="G97" s="177" t="s">
        <v>470</v>
      </c>
      <c r="H97" s="178">
        <v>1</v>
      </c>
      <c r="I97" s="179"/>
      <c r="J97" s="180">
        <f>ROUND(I97*H97,2)</f>
        <v>0</v>
      </c>
      <c r="K97" s="176" t="s">
        <v>130</v>
      </c>
      <c r="L97" s="35"/>
      <c r="M97" s="181" t="s">
        <v>1</v>
      </c>
      <c r="N97" s="182" t="s">
        <v>43</v>
      </c>
      <c r="O97" s="65"/>
      <c r="P97" s="183">
        <f>O97*H97</f>
        <v>0</v>
      </c>
      <c r="Q97" s="183">
        <v>0</v>
      </c>
      <c r="R97" s="183">
        <f>Q97*H97</f>
        <v>0</v>
      </c>
      <c r="S97" s="183">
        <v>0</v>
      </c>
      <c r="T97" s="184">
        <f>S97*H97</f>
        <v>0</v>
      </c>
      <c r="AR97" s="17" t="s">
        <v>471</v>
      </c>
      <c r="AT97" s="17" t="s">
        <v>126</v>
      </c>
      <c r="AU97" s="17" t="s">
        <v>80</v>
      </c>
      <c r="AY97" s="17" t="s">
        <v>124</v>
      </c>
      <c r="BE97" s="185">
        <f>IF(N97="základní",J97,0)</f>
        <v>0</v>
      </c>
      <c r="BF97" s="185">
        <f>IF(N97="snížená",J97,0)</f>
        <v>0</v>
      </c>
      <c r="BG97" s="185">
        <f>IF(N97="zákl. přenesená",J97,0)</f>
        <v>0</v>
      </c>
      <c r="BH97" s="185">
        <f>IF(N97="sníž. přenesená",J97,0)</f>
        <v>0</v>
      </c>
      <c r="BI97" s="185">
        <f>IF(N97="nulová",J97,0)</f>
        <v>0</v>
      </c>
      <c r="BJ97" s="17" t="s">
        <v>76</v>
      </c>
      <c r="BK97" s="185">
        <f>ROUND(I97*H97,2)</f>
        <v>0</v>
      </c>
      <c r="BL97" s="17" t="s">
        <v>471</v>
      </c>
      <c r="BM97" s="17" t="s">
        <v>478</v>
      </c>
    </row>
    <row r="98" s="1" customFormat="1">
      <c r="B98" s="35"/>
      <c r="D98" s="186" t="s">
        <v>133</v>
      </c>
      <c r="F98" s="187" t="s">
        <v>477</v>
      </c>
      <c r="I98" s="119"/>
      <c r="L98" s="35"/>
      <c r="M98" s="188"/>
      <c r="N98" s="65"/>
      <c r="O98" s="65"/>
      <c r="P98" s="65"/>
      <c r="Q98" s="65"/>
      <c r="R98" s="65"/>
      <c r="S98" s="65"/>
      <c r="T98" s="66"/>
      <c r="AT98" s="17" t="s">
        <v>133</v>
      </c>
      <c r="AU98" s="17" t="s">
        <v>80</v>
      </c>
    </row>
    <row r="99" s="12" customFormat="1">
      <c r="B99" s="190"/>
      <c r="D99" s="186" t="s">
        <v>137</v>
      </c>
      <c r="E99" s="191" t="s">
        <v>1</v>
      </c>
      <c r="F99" s="192" t="s">
        <v>479</v>
      </c>
      <c r="H99" s="191" t="s">
        <v>1</v>
      </c>
      <c r="I99" s="193"/>
      <c r="L99" s="190"/>
      <c r="M99" s="194"/>
      <c r="N99" s="195"/>
      <c r="O99" s="195"/>
      <c r="P99" s="195"/>
      <c r="Q99" s="195"/>
      <c r="R99" s="195"/>
      <c r="S99" s="195"/>
      <c r="T99" s="196"/>
      <c r="AT99" s="191" t="s">
        <v>137</v>
      </c>
      <c r="AU99" s="191" t="s">
        <v>80</v>
      </c>
      <c r="AV99" s="12" t="s">
        <v>76</v>
      </c>
      <c r="AW99" s="12" t="s">
        <v>34</v>
      </c>
      <c r="AX99" s="12" t="s">
        <v>72</v>
      </c>
      <c r="AY99" s="191" t="s">
        <v>124</v>
      </c>
    </row>
    <row r="100" s="13" customFormat="1">
      <c r="B100" s="197"/>
      <c r="D100" s="186" t="s">
        <v>137</v>
      </c>
      <c r="E100" s="198" t="s">
        <v>1</v>
      </c>
      <c r="F100" s="199" t="s">
        <v>413</v>
      </c>
      <c r="H100" s="200">
        <v>1</v>
      </c>
      <c r="I100" s="201"/>
      <c r="L100" s="197"/>
      <c r="M100" s="202"/>
      <c r="N100" s="203"/>
      <c r="O100" s="203"/>
      <c r="P100" s="203"/>
      <c r="Q100" s="203"/>
      <c r="R100" s="203"/>
      <c r="S100" s="203"/>
      <c r="T100" s="204"/>
      <c r="AT100" s="198" t="s">
        <v>137</v>
      </c>
      <c r="AU100" s="198" t="s">
        <v>80</v>
      </c>
      <c r="AV100" s="13" t="s">
        <v>80</v>
      </c>
      <c r="AW100" s="13" t="s">
        <v>34</v>
      </c>
      <c r="AX100" s="13" t="s">
        <v>76</v>
      </c>
      <c r="AY100" s="198" t="s">
        <v>124</v>
      </c>
    </row>
    <row r="101" s="11" customFormat="1" ht="25.92" customHeight="1">
      <c r="B101" s="160"/>
      <c r="D101" s="161" t="s">
        <v>71</v>
      </c>
      <c r="E101" s="162" t="s">
        <v>480</v>
      </c>
      <c r="F101" s="162" t="s">
        <v>481</v>
      </c>
      <c r="I101" s="163"/>
      <c r="J101" s="164">
        <f>BK101</f>
        <v>0</v>
      </c>
      <c r="L101" s="160"/>
      <c r="M101" s="165"/>
      <c r="N101" s="166"/>
      <c r="O101" s="166"/>
      <c r="P101" s="167">
        <f>P102+P105</f>
        <v>0</v>
      </c>
      <c r="Q101" s="166"/>
      <c r="R101" s="167">
        <f>R102+R105</f>
        <v>0</v>
      </c>
      <c r="S101" s="166"/>
      <c r="T101" s="168">
        <f>T102+T105</f>
        <v>0</v>
      </c>
      <c r="AR101" s="161" t="s">
        <v>163</v>
      </c>
      <c r="AT101" s="169" t="s">
        <v>71</v>
      </c>
      <c r="AU101" s="169" t="s">
        <v>72</v>
      </c>
      <c r="AY101" s="161" t="s">
        <v>124</v>
      </c>
      <c r="BK101" s="170">
        <f>BK102+BK105</f>
        <v>0</v>
      </c>
    </row>
    <row r="102" s="11" customFormat="1" ht="22.8" customHeight="1">
      <c r="B102" s="160"/>
      <c r="D102" s="161" t="s">
        <v>71</v>
      </c>
      <c r="E102" s="171" t="s">
        <v>482</v>
      </c>
      <c r="F102" s="171" t="s">
        <v>483</v>
      </c>
      <c r="I102" s="163"/>
      <c r="J102" s="172">
        <f>BK102</f>
        <v>0</v>
      </c>
      <c r="L102" s="160"/>
      <c r="M102" s="165"/>
      <c r="N102" s="166"/>
      <c r="O102" s="166"/>
      <c r="P102" s="167">
        <f>SUM(P103:P104)</f>
        <v>0</v>
      </c>
      <c r="Q102" s="166"/>
      <c r="R102" s="167">
        <f>SUM(R103:R104)</f>
        <v>0</v>
      </c>
      <c r="S102" s="166"/>
      <c r="T102" s="168">
        <f>SUM(T103:T104)</f>
        <v>0</v>
      </c>
      <c r="AR102" s="161" t="s">
        <v>163</v>
      </c>
      <c r="AT102" s="169" t="s">
        <v>71</v>
      </c>
      <c r="AU102" s="169" t="s">
        <v>76</v>
      </c>
      <c r="AY102" s="161" t="s">
        <v>124</v>
      </c>
      <c r="BK102" s="170">
        <f>SUM(BK103:BK104)</f>
        <v>0</v>
      </c>
    </row>
    <row r="103" s="1" customFormat="1" ht="16.5" customHeight="1">
      <c r="B103" s="173"/>
      <c r="C103" s="174" t="s">
        <v>131</v>
      </c>
      <c r="D103" s="174" t="s">
        <v>126</v>
      </c>
      <c r="E103" s="175" t="s">
        <v>484</v>
      </c>
      <c r="F103" s="176" t="s">
        <v>485</v>
      </c>
      <c r="G103" s="177" t="s">
        <v>470</v>
      </c>
      <c r="H103" s="178">
        <v>1</v>
      </c>
      <c r="I103" s="179"/>
      <c r="J103" s="180">
        <f>ROUND(I103*H103,2)</f>
        <v>0</v>
      </c>
      <c r="K103" s="176" t="s">
        <v>130</v>
      </c>
      <c r="L103" s="35"/>
      <c r="M103" s="181" t="s">
        <v>1</v>
      </c>
      <c r="N103" s="182" t="s">
        <v>43</v>
      </c>
      <c r="O103" s="65"/>
      <c r="P103" s="183">
        <f>O103*H103</f>
        <v>0</v>
      </c>
      <c r="Q103" s="183">
        <v>0</v>
      </c>
      <c r="R103" s="183">
        <f>Q103*H103</f>
        <v>0</v>
      </c>
      <c r="S103" s="183">
        <v>0</v>
      </c>
      <c r="T103" s="184">
        <f>S103*H103</f>
        <v>0</v>
      </c>
      <c r="AR103" s="17" t="s">
        <v>471</v>
      </c>
      <c r="AT103" s="17" t="s">
        <v>126</v>
      </c>
      <c r="AU103" s="17" t="s">
        <v>80</v>
      </c>
      <c r="AY103" s="17" t="s">
        <v>124</v>
      </c>
      <c r="BE103" s="185">
        <f>IF(N103="základní",J103,0)</f>
        <v>0</v>
      </c>
      <c r="BF103" s="185">
        <f>IF(N103="snížená",J103,0)</f>
        <v>0</v>
      </c>
      <c r="BG103" s="185">
        <f>IF(N103="zákl. přenesená",J103,0)</f>
        <v>0</v>
      </c>
      <c r="BH103" s="185">
        <f>IF(N103="sníž. přenesená",J103,0)</f>
        <v>0</v>
      </c>
      <c r="BI103" s="185">
        <f>IF(N103="nulová",J103,0)</f>
        <v>0</v>
      </c>
      <c r="BJ103" s="17" t="s">
        <v>76</v>
      </c>
      <c r="BK103" s="185">
        <f>ROUND(I103*H103,2)</f>
        <v>0</v>
      </c>
      <c r="BL103" s="17" t="s">
        <v>471</v>
      </c>
      <c r="BM103" s="17" t="s">
        <v>486</v>
      </c>
    </row>
    <row r="104" s="1" customFormat="1">
      <c r="B104" s="35"/>
      <c r="D104" s="186" t="s">
        <v>133</v>
      </c>
      <c r="F104" s="187" t="s">
        <v>485</v>
      </c>
      <c r="I104" s="119"/>
      <c r="L104" s="35"/>
      <c r="M104" s="188"/>
      <c r="N104" s="65"/>
      <c r="O104" s="65"/>
      <c r="P104" s="65"/>
      <c r="Q104" s="65"/>
      <c r="R104" s="65"/>
      <c r="S104" s="65"/>
      <c r="T104" s="66"/>
      <c r="AT104" s="17" t="s">
        <v>133</v>
      </c>
      <c r="AU104" s="17" t="s">
        <v>80</v>
      </c>
    </row>
    <row r="105" s="11" customFormat="1" ht="22.8" customHeight="1">
      <c r="B105" s="160"/>
      <c r="D105" s="161" t="s">
        <v>71</v>
      </c>
      <c r="E105" s="171" t="s">
        <v>487</v>
      </c>
      <c r="F105" s="171" t="s">
        <v>488</v>
      </c>
      <c r="I105" s="163"/>
      <c r="J105" s="172">
        <f>BK105</f>
        <v>0</v>
      </c>
      <c r="L105" s="160"/>
      <c r="M105" s="165"/>
      <c r="N105" s="166"/>
      <c r="O105" s="166"/>
      <c r="P105" s="167">
        <f>SUM(P106:P107)</f>
        <v>0</v>
      </c>
      <c r="Q105" s="166"/>
      <c r="R105" s="167">
        <f>SUM(R106:R107)</f>
        <v>0</v>
      </c>
      <c r="S105" s="166"/>
      <c r="T105" s="168">
        <f>SUM(T106:T107)</f>
        <v>0</v>
      </c>
      <c r="AR105" s="161" t="s">
        <v>163</v>
      </c>
      <c r="AT105" s="169" t="s">
        <v>71</v>
      </c>
      <c r="AU105" s="169" t="s">
        <v>76</v>
      </c>
      <c r="AY105" s="161" t="s">
        <v>124</v>
      </c>
      <c r="BK105" s="170">
        <f>SUM(BK106:BK107)</f>
        <v>0</v>
      </c>
    </row>
    <row r="106" s="1" customFormat="1" ht="16.5" customHeight="1">
      <c r="B106" s="173"/>
      <c r="C106" s="174" t="s">
        <v>163</v>
      </c>
      <c r="D106" s="174" t="s">
        <v>126</v>
      </c>
      <c r="E106" s="175" t="s">
        <v>489</v>
      </c>
      <c r="F106" s="176" t="s">
        <v>488</v>
      </c>
      <c r="G106" s="177" t="s">
        <v>470</v>
      </c>
      <c r="H106" s="178">
        <v>1</v>
      </c>
      <c r="I106" s="179"/>
      <c r="J106" s="180">
        <f>ROUND(I106*H106,2)</f>
        <v>0</v>
      </c>
      <c r="K106" s="176" t="s">
        <v>130</v>
      </c>
      <c r="L106" s="35"/>
      <c r="M106" s="181" t="s">
        <v>1</v>
      </c>
      <c r="N106" s="182" t="s">
        <v>43</v>
      </c>
      <c r="O106" s="65"/>
      <c r="P106" s="183">
        <f>O106*H106</f>
        <v>0</v>
      </c>
      <c r="Q106" s="183">
        <v>0</v>
      </c>
      <c r="R106" s="183">
        <f>Q106*H106</f>
        <v>0</v>
      </c>
      <c r="S106" s="183">
        <v>0</v>
      </c>
      <c r="T106" s="184">
        <f>S106*H106</f>
        <v>0</v>
      </c>
      <c r="AR106" s="17" t="s">
        <v>471</v>
      </c>
      <c r="AT106" s="17" t="s">
        <v>126</v>
      </c>
      <c r="AU106" s="17" t="s">
        <v>80</v>
      </c>
      <c r="AY106" s="17" t="s">
        <v>124</v>
      </c>
      <c r="BE106" s="185">
        <f>IF(N106="základní",J106,0)</f>
        <v>0</v>
      </c>
      <c r="BF106" s="185">
        <f>IF(N106="snížená",J106,0)</f>
        <v>0</v>
      </c>
      <c r="BG106" s="185">
        <f>IF(N106="zákl. přenesená",J106,0)</f>
        <v>0</v>
      </c>
      <c r="BH106" s="185">
        <f>IF(N106="sníž. přenesená",J106,0)</f>
        <v>0</v>
      </c>
      <c r="BI106" s="185">
        <f>IF(N106="nulová",J106,0)</f>
        <v>0</v>
      </c>
      <c r="BJ106" s="17" t="s">
        <v>76</v>
      </c>
      <c r="BK106" s="185">
        <f>ROUND(I106*H106,2)</f>
        <v>0</v>
      </c>
      <c r="BL106" s="17" t="s">
        <v>471</v>
      </c>
      <c r="BM106" s="17" t="s">
        <v>490</v>
      </c>
    </row>
    <row r="107" s="1" customFormat="1">
      <c r="B107" s="35"/>
      <c r="D107" s="186" t="s">
        <v>133</v>
      </c>
      <c r="F107" s="187" t="s">
        <v>488</v>
      </c>
      <c r="I107" s="119"/>
      <c r="L107" s="35"/>
      <c r="M107" s="223"/>
      <c r="N107" s="224"/>
      <c r="O107" s="224"/>
      <c r="P107" s="224"/>
      <c r="Q107" s="224"/>
      <c r="R107" s="224"/>
      <c r="S107" s="224"/>
      <c r="T107" s="225"/>
      <c r="AT107" s="17" t="s">
        <v>133</v>
      </c>
      <c r="AU107" s="17" t="s">
        <v>80</v>
      </c>
    </row>
    <row r="108" s="1" customFormat="1" ht="6.96" customHeight="1">
      <c r="B108" s="50"/>
      <c r="C108" s="51"/>
      <c r="D108" s="51"/>
      <c r="E108" s="51"/>
      <c r="F108" s="51"/>
      <c r="G108" s="51"/>
      <c r="H108" s="51"/>
      <c r="I108" s="135"/>
      <c r="J108" s="51"/>
      <c r="K108" s="51"/>
      <c r="L108" s="35"/>
    </row>
  </sheetData>
  <autoFilter ref="C89:K107"/>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6" t="s">
        <v>5</v>
      </c>
      <c r="AT2" s="17" t="s">
        <v>92</v>
      </c>
    </row>
    <row r="3" ht="6.96" customHeight="1">
      <c r="B3" s="18"/>
      <c r="C3" s="19"/>
      <c r="D3" s="19"/>
      <c r="E3" s="19"/>
      <c r="F3" s="19"/>
      <c r="G3" s="19"/>
      <c r="H3" s="19"/>
      <c r="I3" s="117"/>
      <c r="J3" s="19"/>
      <c r="K3" s="19"/>
      <c r="L3" s="20"/>
      <c r="AT3" s="17" t="s">
        <v>80</v>
      </c>
    </row>
    <row r="4" ht="24.96" customHeight="1">
      <c r="B4" s="20"/>
      <c r="D4" s="21" t="s">
        <v>93</v>
      </c>
      <c r="L4" s="20"/>
      <c r="M4" s="22" t="s">
        <v>10</v>
      </c>
      <c r="AT4" s="17" t="s">
        <v>3</v>
      </c>
    </row>
    <row r="5" ht="6.96" customHeight="1">
      <c r="B5" s="20"/>
      <c r="L5" s="20"/>
    </row>
    <row r="6" ht="12" customHeight="1">
      <c r="B6" s="20"/>
      <c r="D6" s="29" t="s">
        <v>16</v>
      </c>
      <c r="L6" s="20"/>
    </row>
    <row r="7" ht="16.5" customHeight="1">
      <c r="B7" s="20"/>
      <c r="E7" s="118" t="str">
        <f>'Rekapitulace stavby'!K6</f>
        <v>Úprava cyklopřejezdu ul. Jívavská</v>
      </c>
      <c r="F7" s="29"/>
      <c r="G7" s="29"/>
      <c r="H7" s="29"/>
      <c r="L7" s="20"/>
    </row>
    <row r="8" ht="12" customHeight="1">
      <c r="B8" s="20"/>
      <c r="D8" s="29" t="s">
        <v>94</v>
      </c>
      <c r="L8" s="20"/>
    </row>
    <row r="9" s="1" customFormat="1" ht="16.5" customHeight="1">
      <c r="B9" s="35"/>
      <c r="E9" s="118" t="s">
        <v>491</v>
      </c>
      <c r="F9" s="1"/>
      <c r="G9" s="1"/>
      <c r="H9" s="1"/>
      <c r="I9" s="119"/>
      <c r="L9" s="35"/>
    </row>
    <row r="10" s="1" customFormat="1" ht="12" customHeight="1">
      <c r="B10" s="35"/>
      <c r="D10" s="29" t="s">
        <v>96</v>
      </c>
      <c r="I10" s="119"/>
      <c r="L10" s="35"/>
    </row>
    <row r="11" s="1" customFormat="1" ht="36.96" customHeight="1">
      <c r="B11" s="35"/>
      <c r="E11" s="56" t="s">
        <v>492</v>
      </c>
      <c r="F11" s="1"/>
      <c r="G11" s="1"/>
      <c r="H11" s="1"/>
      <c r="I11" s="119"/>
      <c r="L11" s="35"/>
    </row>
    <row r="12" s="1" customFormat="1">
      <c r="B12" s="35"/>
      <c r="I12" s="119"/>
      <c r="L12" s="35"/>
    </row>
    <row r="13" s="1" customFormat="1" ht="12" customHeight="1">
      <c r="B13" s="35"/>
      <c r="D13" s="29" t="s">
        <v>18</v>
      </c>
      <c r="F13" s="17" t="s">
        <v>1</v>
      </c>
      <c r="I13" s="120" t="s">
        <v>19</v>
      </c>
      <c r="J13" s="17" t="s">
        <v>1</v>
      </c>
      <c r="L13" s="35"/>
    </row>
    <row r="14" s="1" customFormat="1" ht="12" customHeight="1">
      <c r="B14" s="35"/>
      <c r="D14" s="29" t="s">
        <v>20</v>
      </c>
      <c r="F14" s="17" t="s">
        <v>21</v>
      </c>
      <c r="I14" s="120" t="s">
        <v>22</v>
      </c>
      <c r="J14" s="58" t="str">
        <f>'Rekapitulace stavby'!AN8</f>
        <v>23. 4. 2019</v>
      </c>
      <c r="L14" s="35"/>
    </row>
    <row r="15" s="1" customFormat="1" ht="10.8" customHeight="1">
      <c r="B15" s="35"/>
      <c r="I15" s="119"/>
      <c r="L15" s="35"/>
    </row>
    <row r="16" s="1" customFormat="1" ht="12" customHeight="1">
      <c r="B16" s="35"/>
      <c r="D16" s="29" t="s">
        <v>24</v>
      </c>
      <c r="I16" s="120" t="s">
        <v>25</v>
      </c>
      <c r="J16" s="17" t="s">
        <v>26</v>
      </c>
      <c r="L16" s="35"/>
    </row>
    <row r="17" s="1" customFormat="1" ht="18" customHeight="1">
      <c r="B17" s="35"/>
      <c r="E17" s="17" t="s">
        <v>27</v>
      </c>
      <c r="I17" s="120" t="s">
        <v>28</v>
      </c>
      <c r="J17" s="17" t="s">
        <v>1</v>
      </c>
      <c r="L17" s="35"/>
    </row>
    <row r="18" s="1" customFormat="1" ht="6.96" customHeight="1">
      <c r="B18" s="35"/>
      <c r="I18" s="119"/>
      <c r="L18" s="35"/>
    </row>
    <row r="19" s="1" customFormat="1" ht="12" customHeight="1">
      <c r="B19" s="35"/>
      <c r="D19" s="29" t="s">
        <v>29</v>
      </c>
      <c r="I19" s="120" t="s">
        <v>25</v>
      </c>
      <c r="J19" s="30" t="str">
        <f>'Rekapitulace stavby'!AN13</f>
        <v>Vyplň údaj</v>
      </c>
      <c r="L19" s="35"/>
    </row>
    <row r="20" s="1" customFormat="1" ht="18" customHeight="1">
      <c r="B20" s="35"/>
      <c r="E20" s="30" t="str">
        <f>'Rekapitulace stavby'!E14</f>
        <v>Vyplň údaj</v>
      </c>
      <c r="F20" s="17"/>
      <c r="G20" s="17"/>
      <c r="H20" s="17"/>
      <c r="I20" s="120" t="s">
        <v>28</v>
      </c>
      <c r="J20" s="30" t="str">
        <f>'Rekapitulace stavby'!AN14</f>
        <v>Vyplň údaj</v>
      </c>
      <c r="L20" s="35"/>
    </row>
    <row r="21" s="1" customFormat="1" ht="6.96" customHeight="1">
      <c r="B21" s="35"/>
      <c r="I21" s="119"/>
      <c r="L21" s="35"/>
    </row>
    <row r="22" s="1" customFormat="1" ht="12" customHeight="1">
      <c r="B22" s="35"/>
      <c r="D22" s="29" t="s">
        <v>31</v>
      </c>
      <c r="I22" s="120" t="s">
        <v>25</v>
      </c>
      <c r="J22" s="17" t="s">
        <v>32</v>
      </c>
      <c r="L22" s="35"/>
    </row>
    <row r="23" s="1" customFormat="1" ht="18" customHeight="1">
      <c r="B23" s="35"/>
      <c r="E23" s="17" t="s">
        <v>33</v>
      </c>
      <c r="I23" s="120" t="s">
        <v>28</v>
      </c>
      <c r="J23" s="17" t="s">
        <v>1</v>
      </c>
      <c r="L23" s="35"/>
    </row>
    <row r="24" s="1" customFormat="1" ht="6.96" customHeight="1">
      <c r="B24" s="35"/>
      <c r="I24" s="119"/>
      <c r="L24" s="35"/>
    </row>
    <row r="25" s="1" customFormat="1" ht="12" customHeight="1">
      <c r="B25" s="35"/>
      <c r="D25" s="29" t="s">
        <v>35</v>
      </c>
      <c r="I25" s="120" t="s">
        <v>25</v>
      </c>
      <c r="J25" s="17" t="s">
        <v>1</v>
      </c>
      <c r="L25" s="35"/>
    </row>
    <row r="26" s="1" customFormat="1" ht="18" customHeight="1">
      <c r="B26" s="35"/>
      <c r="E26" s="17" t="s">
        <v>36</v>
      </c>
      <c r="I26" s="120" t="s">
        <v>28</v>
      </c>
      <c r="J26" s="17" t="s">
        <v>1</v>
      </c>
      <c r="L26" s="35"/>
    </row>
    <row r="27" s="1" customFormat="1" ht="6.96" customHeight="1">
      <c r="B27" s="35"/>
      <c r="I27" s="119"/>
      <c r="L27" s="35"/>
    </row>
    <row r="28" s="1" customFormat="1" ht="12" customHeight="1">
      <c r="B28" s="35"/>
      <c r="D28" s="29" t="s">
        <v>37</v>
      </c>
      <c r="I28" s="119"/>
      <c r="L28" s="35"/>
    </row>
    <row r="29" s="7" customFormat="1" ht="16.5" customHeight="1">
      <c r="B29" s="121"/>
      <c r="E29" s="33" t="s">
        <v>1</v>
      </c>
      <c r="F29" s="33"/>
      <c r="G29" s="33"/>
      <c r="H29" s="33"/>
      <c r="I29" s="122"/>
      <c r="L29" s="121"/>
    </row>
    <row r="30" s="1" customFormat="1" ht="6.96" customHeight="1">
      <c r="B30" s="35"/>
      <c r="I30" s="119"/>
      <c r="L30" s="35"/>
    </row>
    <row r="31" s="1" customFormat="1" ht="6.96" customHeight="1">
      <c r="B31" s="35"/>
      <c r="D31" s="61"/>
      <c r="E31" s="61"/>
      <c r="F31" s="61"/>
      <c r="G31" s="61"/>
      <c r="H31" s="61"/>
      <c r="I31" s="123"/>
      <c r="J31" s="61"/>
      <c r="K31" s="61"/>
      <c r="L31" s="35"/>
    </row>
    <row r="32" s="1" customFormat="1" ht="25.44" customHeight="1">
      <c r="B32" s="35"/>
      <c r="D32" s="124" t="s">
        <v>38</v>
      </c>
      <c r="I32" s="119"/>
      <c r="J32" s="82">
        <f>ROUND(J93, 2)</f>
        <v>0</v>
      </c>
      <c r="L32" s="35"/>
    </row>
    <row r="33" s="1" customFormat="1" ht="6.96" customHeight="1">
      <c r="B33" s="35"/>
      <c r="D33" s="61"/>
      <c r="E33" s="61"/>
      <c r="F33" s="61"/>
      <c r="G33" s="61"/>
      <c r="H33" s="61"/>
      <c r="I33" s="123"/>
      <c r="J33" s="61"/>
      <c r="K33" s="61"/>
      <c r="L33" s="35"/>
    </row>
    <row r="34" s="1" customFormat="1" ht="14.4" customHeight="1">
      <c r="B34" s="35"/>
      <c r="F34" s="39" t="s">
        <v>40</v>
      </c>
      <c r="I34" s="125" t="s">
        <v>39</v>
      </c>
      <c r="J34" s="39" t="s">
        <v>41</v>
      </c>
      <c r="L34" s="35"/>
    </row>
    <row r="35" s="1" customFormat="1" ht="14.4" customHeight="1">
      <c r="B35" s="35"/>
      <c r="D35" s="29" t="s">
        <v>42</v>
      </c>
      <c r="E35" s="29" t="s">
        <v>43</v>
      </c>
      <c r="F35" s="126">
        <f>ROUND((SUM(BE93:BE356)),  2)</f>
        <v>0</v>
      </c>
      <c r="I35" s="127">
        <v>0.20999999999999999</v>
      </c>
      <c r="J35" s="126">
        <f>ROUND(((SUM(BE93:BE356))*I35),  2)</f>
        <v>0</v>
      </c>
      <c r="L35" s="35"/>
    </row>
    <row r="36" s="1" customFormat="1" ht="14.4" customHeight="1">
      <c r="B36" s="35"/>
      <c r="E36" s="29" t="s">
        <v>44</v>
      </c>
      <c r="F36" s="126">
        <f>ROUND((SUM(BF93:BF356)),  2)</f>
        <v>0</v>
      </c>
      <c r="I36" s="127">
        <v>0.14999999999999999</v>
      </c>
      <c r="J36" s="126">
        <f>ROUND(((SUM(BF93:BF356))*I36),  2)</f>
        <v>0</v>
      </c>
      <c r="L36" s="35"/>
    </row>
    <row r="37" hidden="1" s="1" customFormat="1" ht="14.4" customHeight="1">
      <c r="B37" s="35"/>
      <c r="E37" s="29" t="s">
        <v>45</v>
      </c>
      <c r="F37" s="126">
        <f>ROUND((SUM(BG93:BG356)),  2)</f>
        <v>0</v>
      </c>
      <c r="I37" s="127">
        <v>0.20999999999999999</v>
      </c>
      <c r="J37" s="126">
        <f>0</f>
        <v>0</v>
      </c>
      <c r="L37" s="35"/>
    </row>
    <row r="38" hidden="1" s="1" customFormat="1" ht="14.4" customHeight="1">
      <c r="B38" s="35"/>
      <c r="E38" s="29" t="s">
        <v>46</v>
      </c>
      <c r="F38" s="126">
        <f>ROUND((SUM(BH93:BH356)),  2)</f>
        <v>0</v>
      </c>
      <c r="I38" s="127">
        <v>0.14999999999999999</v>
      </c>
      <c r="J38" s="126">
        <f>0</f>
        <v>0</v>
      </c>
      <c r="L38" s="35"/>
    </row>
    <row r="39" hidden="1" s="1" customFormat="1" ht="14.4" customHeight="1">
      <c r="B39" s="35"/>
      <c r="E39" s="29" t="s">
        <v>47</v>
      </c>
      <c r="F39" s="126">
        <f>ROUND((SUM(BI93:BI356)),  2)</f>
        <v>0</v>
      </c>
      <c r="I39" s="127">
        <v>0</v>
      </c>
      <c r="J39" s="126">
        <f>0</f>
        <v>0</v>
      </c>
      <c r="L39" s="35"/>
    </row>
    <row r="40" s="1" customFormat="1" ht="6.96" customHeight="1">
      <c r="B40" s="35"/>
      <c r="I40" s="119"/>
      <c r="L40" s="35"/>
    </row>
    <row r="41" s="1" customFormat="1" ht="25.44" customHeight="1">
      <c r="B41" s="35"/>
      <c r="C41" s="128"/>
      <c r="D41" s="129" t="s">
        <v>48</v>
      </c>
      <c r="E41" s="69"/>
      <c r="F41" s="69"/>
      <c r="G41" s="130" t="s">
        <v>49</v>
      </c>
      <c r="H41" s="131" t="s">
        <v>50</v>
      </c>
      <c r="I41" s="132"/>
      <c r="J41" s="133">
        <f>SUM(J32:J39)</f>
        <v>0</v>
      </c>
      <c r="K41" s="134"/>
      <c r="L41" s="35"/>
    </row>
    <row r="42" s="1" customFormat="1" ht="14.4" customHeight="1">
      <c r="B42" s="50"/>
      <c r="C42" s="51"/>
      <c r="D42" s="51"/>
      <c r="E42" s="51"/>
      <c r="F42" s="51"/>
      <c r="G42" s="51"/>
      <c r="H42" s="51"/>
      <c r="I42" s="135"/>
      <c r="J42" s="51"/>
      <c r="K42" s="51"/>
      <c r="L42" s="35"/>
    </row>
    <row r="46" s="1" customFormat="1" ht="6.96" customHeight="1">
      <c r="B46" s="52"/>
      <c r="C46" s="53"/>
      <c r="D46" s="53"/>
      <c r="E46" s="53"/>
      <c r="F46" s="53"/>
      <c r="G46" s="53"/>
      <c r="H46" s="53"/>
      <c r="I46" s="136"/>
      <c r="J46" s="53"/>
      <c r="K46" s="53"/>
      <c r="L46" s="35"/>
    </row>
    <row r="47" s="1" customFormat="1" ht="24.96" customHeight="1">
      <c r="B47" s="35"/>
      <c r="C47" s="21" t="s">
        <v>98</v>
      </c>
      <c r="I47" s="119"/>
      <c r="L47" s="35"/>
    </row>
    <row r="48" s="1" customFormat="1" ht="6.96" customHeight="1">
      <c r="B48" s="35"/>
      <c r="I48" s="119"/>
      <c r="L48" s="35"/>
    </row>
    <row r="49" s="1" customFormat="1" ht="12" customHeight="1">
      <c r="B49" s="35"/>
      <c r="C49" s="29" t="s">
        <v>16</v>
      </c>
      <c r="I49" s="119"/>
      <c r="L49" s="35"/>
    </row>
    <row r="50" s="1" customFormat="1" ht="16.5" customHeight="1">
      <c r="B50" s="35"/>
      <c r="E50" s="118" t="str">
        <f>E7</f>
        <v>Úprava cyklopřejezdu ul. Jívavská</v>
      </c>
      <c r="F50" s="29"/>
      <c r="G50" s="29"/>
      <c r="H50" s="29"/>
      <c r="I50" s="119"/>
      <c r="L50" s="35"/>
    </row>
    <row r="51" ht="12" customHeight="1">
      <c r="B51" s="20"/>
      <c r="C51" s="29" t="s">
        <v>94</v>
      </c>
      <c r="L51" s="20"/>
    </row>
    <row r="52" s="1" customFormat="1" ht="16.5" customHeight="1">
      <c r="B52" s="35"/>
      <c r="E52" s="118" t="s">
        <v>491</v>
      </c>
      <c r="F52" s="1"/>
      <c r="G52" s="1"/>
      <c r="H52" s="1"/>
      <c r="I52" s="119"/>
      <c r="L52" s="35"/>
    </row>
    <row r="53" s="1" customFormat="1" ht="12" customHeight="1">
      <c r="B53" s="35"/>
      <c r="C53" s="29" t="s">
        <v>96</v>
      </c>
      <c r="I53" s="119"/>
      <c r="L53" s="35"/>
    </row>
    <row r="54" s="1" customFormat="1" ht="16.5" customHeight="1">
      <c r="B54" s="35"/>
      <c r="E54" s="56" t="str">
        <f>E11</f>
        <v>21 - SO 101 – Zpevněné dopravní plochy - neuznatelné náklady</v>
      </c>
      <c r="F54" s="1"/>
      <c r="G54" s="1"/>
      <c r="H54" s="1"/>
      <c r="I54" s="119"/>
      <c r="L54" s="35"/>
    </row>
    <row r="55" s="1" customFormat="1" ht="6.96" customHeight="1">
      <c r="B55" s="35"/>
      <c r="I55" s="119"/>
      <c r="L55" s="35"/>
    </row>
    <row r="56" s="1" customFormat="1" ht="12" customHeight="1">
      <c r="B56" s="35"/>
      <c r="C56" s="29" t="s">
        <v>20</v>
      </c>
      <c r="F56" s="17" t="str">
        <f>F14</f>
        <v>Šternberk</v>
      </c>
      <c r="I56" s="120" t="s">
        <v>22</v>
      </c>
      <c r="J56" s="58" t="str">
        <f>IF(J14="","",J14)</f>
        <v>23. 4. 2019</v>
      </c>
      <c r="L56" s="35"/>
    </row>
    <row r="57" s="1" customFormat="1" ht="6.96" customHeight="1">
      <c r="B57" s="35"/>
      <c r="I57" s="119"/>
      <c r="L57" s="35"/>
    </row>
    <row r="58" s="1" customFormat="1" ht="13.65" customHeight="1">
      <c r="B58" s="35"/>
      <c r="C58" s="29" t="s">
        <v>24</v>
      </c>
      <c r="F58" s="17" t="str">
        <f>E17</f>
        <v>Město Šternberk, Horní nám. 16, 785 01 Šternberk</v>
      </c>
      <c r="I58" s="120" t="s">
        <v>31</v>
      </c>
      <c r="J58" s="33" t="str">
        <f>E23</f>
        <v>Ing. Linda Smítalová – Atelis</v>
      </c>
      <c r="L58" s="35"/>
    </row>
    <row r="59" s="1" customFormat="1" ht="13.65" customHeight="1">
      <c r="B59" s="35"/>
      <c r="C59" s="29" t="s">
        <v>29</v>
      </c>
      <c r="F59" s="17" t="str">
        <f>IF(E20="","",E20)</f>
        <v>Vyplň údaj</v>
      </c>
      <c r="I59" s="120" t="s">
        <v>35</v>
      </c>
      <c r="J59" s="33" t="str">
        <f>E26</f>
        <v>Čiklová</v>
      </c>
      <c r="L59" s="35"/>
    </row>
    <row r="60" s="1" customFormat="1" ht="10.32" customHeight="1">
      <c r="B60" s="35"/>
      <c r="I60" s="119"/>
      <c r="L60" s="35"/>
    </row>
    <row r="61" s="1" customFormat="1" ht="29.28" customHeight="1">
      <c r="B61" s="35"/>
      <c r="C61" s="137" t="s">
        <v>99</v>
      </c>
      <c r="D61" s="128"/>
      <c r="E61" s="128"/>
      <c r="F61" s="128"/>
      <c r="G61" s="128"/>
      <c r="H61" s="128"/>
      <c r="I61" s="138"/>
      <c r="J61" s="139" t="s">
        <v>100</v>
      </c>
      <c r="K61" s="128"/>
      <c r="L61" s="35"/>
    </row>
    <row r="62" s="1" customFormat="1" ht="10.32" customHeight="1">
      <c r="B62" s="35"/>
      <c r="I62" s="119"/>
      <c r="L62" s="35"/>
    </row>
    <row r="63" s="1" customFormat="1" ht="22.8" customHeight="1">
      <c r="B63" s="35"/>
      <c r="C63" s="140" t="s">
        <v>101</v>
      </c>
      <c r="I63" s="119"/>
      <c r="J63" s="82">
        <f>J93</f>
        <v>0</v>
      </c>
      <c r="L63" s="35"/>
      <c r="AU63" s="17" t="s">
        <v>102</v>
      </c>
    </row>
    <row r="64" s="8" customFormat="1" ht="24.96" customHeight="1">
      <c r="B64" s="141"/>
      <c r="D64" s="142" t="s">
        <v>103</v>
      </c>
      <c r="E64" s="143"/>
      <c r="F64" s="143"/>
      <c r="G64" s="143"/>
      <c r="H64" s="143"/>
      <c r="I64" s="144"/>
      <c r="J64" s="145">
        <f>J94</f>
        <v>0</v>
      </c>
      <c r="L64" s="141"/>
    </row>
    <row r="65" s="9" customFormat="1" ht="19.92" customHeight="1">
      <c r="B65" s="146"/>
      <c r="D65" s="147" t="s">
        <v>104</v>
      </c>
      <c r="E65" s="148"/>
      <c r="F65" s="148"/>
      <c r="G65" s="148"/>
      <c r="H65" s="148"/>
      <c r="I65" s="149"/>
      <c r="J65" s="150">
        <f>J95</f>
        <v>0</v>
      </c>
      <c r="L65" s="146"/>
    </row>
    <row r="66" s="9" customFormat="1" ht="19.92" customHeight="1">
      <c r="B66" s="146"/>
      <c r="D66" s="147" t="s">
        <v>493</v>
      </c>
      <c r="E66" s="148"/>
      <c r="F66" s="148"/>
      <c r="G66" s="148"/>
      <c r="H66" s="148"/>
      <c r="I66" s="149"/>
      <c r="J66" s="150">
        <f>J185</f>
        <v>0</v>
      </c>
      <c r="L66" s="146"/>
    </row>
    <row r="67" s="9" customFormat="1" ht="19.92" customHeight="1">
      <c r="B67" s="146"/>
      <c r="D67" s="147" t="s">
        <v>105</v>
      </c>
      <c r="E67" s="148"/>
      <c r="F67" s="148"/>
      <c r="G67" s="148"/>
      <c r="H67" s="148"/>
      <c r="I67" s="149"/>
      <c r="J67" s="150">
        <f>J191</f>
        <v>0</v>
      </c>
      <c r="L67" s="146"/>
    </row>
    <row r="68" s="9" customFormat="1" ht="19.92" customHeight="1">
      <c r="B68" s="146"/>
      <c r="D68" s="147" t="s">
        <v>494</v>
      </c>
      <c r="E68" s="148"/>
      <c r="F68" s="148"/>
      <c r="G68" s="148"/>
      <c r="H68" s="148"/>
      <c r="I68" s="149"/>
      <c r="J68" s="150">
        <f>J244</f>
        <v>0</v>
      </c>
      <c r="L68" s="146"/>
    </row>
    <row r="69" s="9" customFormat="1" ht="19.92" customHeight="1">
      <c r="B69" s="146"/>
      <c r="D69" s="147" t="s">
        <v>106</v>
      </c>
      <c r="E69" s="148"/>
      <c r="F69" s="148"/>
      <c r="G69" s="148"/>
      <c r="H69" s="148"/>
      <c r="I69" s="149"/>
      <c r="J69" s="150">
        <f>J270</f>
        <v>0</v>
      </c>
      <c r="L69" s="146"/>
    </row>
    <row r="70" s="9" customFormat="1" ht="19.92" customHeight="1">
      <c r="B70" s="146"/>
      <c r="D70" s="147" t="s">
        <v>107</v>
      </c>
      <c r="E70" s="148"/>
      <c r="F70" s="148"/>
      <c r="G70" s="148"/>
      <c r="H70" s="148"/>
      <c r="I70" s="149"/>
      <c r="J70" s="150">
        <f>J329</f>
        <v>0</v>
      </c>
      <c r="L70" s="146"/>
    </row>
    <row r="71" s="9" customFormat="1" ht="19.92" customHeight="1">
      <c r="B71" s="146"/>
      <c r="D71" s="147" t="s">
        <v>108</v>
      </c>
      <c r="E71" s="148"/>
      <c r="F71" s="148"/>
      <c r="G71" s="148"/>
      <c r="H71" s="148"/>
      <c r="I71" s="149"/>
      <c r="J71" s="150">
        <f>J354</f>
        <v>0</v>
      </c>
      <c r="L71" s="146"/>
    </row>
    <row r="72" s="1" customFormat="1" ht="21.84" customHeight="1">
      <c r="B72" s="35"/>
      <c r="I72" s="119"/>
      <c r="L72" s="35"/>
    </row>
    <row r="73" s="1" customFormat="1" ht="6.96" customHeight="1">
      <c r="B73" s="50"/>
      <c r="C73" s="51"/>
      <c r="D73" s="51"/>
      <c r="E73" s="51"/>
      <c r="F73" s="51"/>
      <c r="G73" s="51"/>
      <c r="H73" s="51"/>
      <c r="I73" s="135"/>
      <c r="J73" s="51"/>
      <c r="K73" s="51"/>
      <c r="L73" s="35"/>
    </row>
    <row r="77" s="1" customFormat="1" ht="6.96" customHeight="1">
      <c r="B77" s="52"/>
      <c r="C77" s="53"/>
      <c r="D77" s="53"/>
      <c r="E77" s="53"/>
      <c r="F77" s="53"/>
      <c r="G77" s="53"/>
      <c r="H77" s="53"/>
      <c r="I77" s="136"/>
      <c r="J77" s="53"/>
      <c r="K77" s="53"/>
      <c r="L77" s="35"/>
    </row>
    <row r="78" s="1" customFormat="1" ht="24.96" customHeight="1">
      <c r="B78" s="35"/>
      <c r="C78" s="21" t="s">
        <v>109</v>
      </c>
      <c r="I78" s="119"/>
      <c r="L78" s="35"/>
    </row>
    <row r="79" s="1" customFormat="1" ht="6.96" customHeight="1">
      <c r="B79" s="35"/>
      <c r="I79" s="119"/>
      <c r="L79" s="35"/>
    </row>
    <row r="80" s="1" customFormat="1" ht="12" customHeight="1">
      <c r="B80" s="35"/>
      <c r="C80" s="29" t="s">
        <v>16</v>
      </c>
      <c r="I80" s="119"/>
      <c r="L80" s="35"/>
    </row>
    <row r="81" s="1" customFormat="1" ht="16.5" customHeight="1">
      <c r="B81" s="35"/>
      <c r="E81" s="118" t="str">
        <f>E7</f>
        <v>Úprava cyklopřejezdu ul. Jívavská</v>
      </c>
      <c r="F81" s="29"/>
      <c r="G81" s="29"/>
      <c r="H81" s="29"/>
      <c r="I81" s="119"/>
      <c r="L81" s="35"/>
    </row>
    <row r="82" ht="12" customHeight="1">
      <c r="B82" s="20"/>
      <c r="C82" s="29" t="s">
        <v>94</v>
      </c>
      <c r="L82" s="20"/>
    </row>
    <row r="83" s="1" customFormat="1" ht="16.5" customHeight="1">
      <c r="B83" s="35"/>
      <c r="E83" s="118" t="s">
        <v>491</v>
      </c>
      <c r="F83" s="1"/>
      <c r="G83" s="1"/>
      <c r="H83" s="1"/>
      <c r="I83" s="119"/>
      <c r="L83" s="35"/>
    </row>
    <row r="84" s="1" customFormat="1" ht="12" customHeight="1">
      <c r="B84" s="35"/>
      <c r="C84" s="29" t="s">
        <v>96</v>
      </c>
      <c r="I84" s="119"/>
      <c r="L84" s="35"/>
    </row>
    <row r="85" s="1" customFormat="1" ht="16.5" customHeight="1">
      <c r="B85" s="35"/>
      <c r="E85" s="56" t="str">
        <f>E11</f>
        <v>21 - SO 101 – Zpevněné dopravní plochy - neuznatelné náklady</v>
      </c>
      <c r="F85" s="1"/>
      <c r="G85" s="1"/>
      <c r="H85" s="1"/>
      <c r="I85" s="119"/>
      <c r="L85" s="35"/>
    </row>
    <row r="86" s="1" customFormat="1" ht="6.96" customHeight="1">
      <c r="B86" s="35"/>
      <c r="I86" s="119"/>
      <c r="L86" s="35"/>
    </row>
    <row r="87" s="1" customFormat="1" ht="12" customHeight="1">
      <c r="B87" s="35"/>
      <c r="C87" s="29" t="s">
        <v>20</v>
      </c>
      <c r="F87" s="17" t="str">
        <f>F14</f>
        <v>Šternberk</v>
      </c>
      <c r="I87" s="120" t="s">
        <v>22</v>
      </c>
      <c r="J87" s="58" t="str">
        <f>IF(J14="","",J14)</f>
        <v>23. 4. 2019</v>
      </c>
      <c r="L87" s="35"/>
    </row>
    <row r="88" s="1" customFormat="1" ht="6.96" customHeight="1">
      <c r="B88" s="35"/>
      <c r="I88" s="119"/>
      <c r="L88" s="35"/>
    </row>
    <row r="89" s="1" customFormat="1" ht="13.65" customHeight="1">
      <c r="B89" s="35"/>
      <c r="C89" s="29" t="s">
        <v>24</v>
      </c>
      <c r="F89" s="17" t="str">
        <f>E17</f>
        <v>Město Šternberk, Horní nám. 16, 785 01 Šternberk</v>
      </c>
      <c r="I89" s="120" t="s">
        <v>31</v>
      </c>
      <c r="J89" s="33" t="str">
        <f>E23</f>
        <v>Ing. Linda Smítalová – Atelis</v>
      </c>
      <c r="L89" s="35"/>
    </row>
    <row r="90" s="1" customFormat="1" ht="13.65" customHeight="1">
      <c r="B90" s="35"/>
      <c r="C90" s="29" t="s">
        <v>29</v>
      </c>
      <c r="F90" s="17" t="str">
        <f>IF(E20="","",E20)</f>
        <v>Vyplň údaj</v>
      </c>
      <c r="I90" s="120" t="s">
        <v>35</v>
      </c>
      <c r="J90" s="33" t="str">
        <f>E26</f>
        <v>Čiklová</v>
      </c>
      <c r="L90" s="35"/>
    </row>
    <row r="91" s="1" customFormat="1" ht="10.32" customHeight="1">
      <c r="B91" s="35"/>
      <c r="I91" s="119"/>
      <c r="L91" s="35"/>
    </row>
    <row r="92" s="10" customFormat="1" ht="29.28" customHeight="1">
      <c r="B92" s="151"/>
      <c r="C92" s="152" t="s">
        <v>110</v>
      </c>
      <c r="D92" s="153" t="s">
        <v>57</v>
      </c>
      <c r="E92" s="153" t="s">
        <v>53</v>
      </c>
      <c r="F92" s="153" t="s">
        <v>54</v>
      </c>
      <c r="G92" s="153" t="s">
        <v>111</v>
      </c>
      <c r="H92" s="153" t="s">
        <v>112</v>
      </c>
      <c r="I92" s="154" t="s">
        <v>113</v>
      </c>
      <c r="J92" s="153" t="s">
        <v>100</v>
      </c>
      <c r="K92" s="155" t="s">
        <v>114</v>
      </c>
      <c r="L92" s="151"/>
      <c r="M92" s="74" t="s">
        <v>1</v>
      </c>
      <c r="N92" s="75" t="s">
        <v>42</v>
      </c>
      <c r="O92" s="75" t="s">
        <v>115</v>
      </c>
      <c r="P92" s="75" t="s">
        <v>116</v>
      </c>
      <c r="Q92" s="75" t="s">
        <v>117</v>
      </c>
      <c r="R92" s="75" t="s">
        <v>118</v>
      </c>
      <c r="S92" s="75" t="s">
        <v>119</v>
      </c>
      <c r="T92" s="76" t="s">
        <v>120</v>
      </c>
    </row>
    <row r="93" s="1" customFormat="1" ht="22.8" customHeight="1">
      <c r="B93" s="35"/>
      <c r="C93" s="79" t="s">
        <v>121</v>
      </c>
      <c r="I93" s="119"/>
      <c r="J93" s="156">
        <f>BK93</f>
        <v>0</v>
      </c>
      <c r="L93" s="35"/>
      <c r="M93" s="77"/>
      <c r="N93" s="61"/>
      <c r="O93" s="61"/>
      <c r="P93" s="157">
        <f>P94</f>
        <v>0</v>
      </c>
      <c r="Q93" s="61"/>
      <c r="R93" s="157">
        <f>R94</f>
        <v>23.749466765999998</v>
      </c>
      <c r="S93" s="61"/>
      <c r="T93" s="158">
        <f>T94</f>
        <v>12.957800000000002</v>
      </c>
      <c r="AT93" s="17" t="s">
        <v>71</v>
      </c>
      <c r="AU93" s="17" t="s">
        <v>102</v>
      </c>
      <c r="BK93" s="159">
        <f>BK94</f>
        <v>0</v>
      </c>
    </row>
    <row r="94" s="11" customFormat="1" ht="25.92" customHeight="1">
      <c r="B94" s="160"/>
      <c r="D94" s="161" t="s">
        <v>71</v>
      </c>
      <c r="E94" s="162" t="s">
        <v>122</v>
      </c>
      <c r="F94" s="162" t="s">
        <v>123</v>
      </c>
      <c r="I94" s="163"/>
      <c r="J94" s="164">
        <f>BK94</f>
        <v>0</v>
      </c>
      <c r="L94" s="160"/>
      <c r="M94" s="165"/>
      <c r="N94" s="166"/>
      <c r="O94" s="166"/>
      <c r="P94" s="167">
        <f>P95+P185+P191+P244+P270+P329+P354</f>
        <v>0</v>
      </c>
      <c r="Q94" s="166"/>
      <c r="R94" s="167">
        <f>R95+R185+R191+R244+R270+R329+R354</f>
        <v>23.749466765999998</v>
      </c>
      <c r="S94" s="166"/>
      <c r="T94" s="168">
        <f>T95+T185+T191+T244+T270+T329+T354</f>
        <v>12.957800000000002</v>
      </c>
      <c r="AR94" s="161" t="s">
        <v>76</v>
      </c>
      <c r="AT94" s="169" t="s">
        <v>71</v>
      </c>
      <c r="AU94" s="169" t="s">
        <v>72</v>
      </c>
      <c r="AY94" s="161" t="s">
        <v>124</v>
      </c>
      <c r="BK94" s="170">
        <f>BK95+BK185+BK191+BK244+BK270+BK329+BK354</f>
        <v>0</v>
      </c>
    </row>
    <row r="95" s="11" customFormat="1" ht="22.8" customHeight="1">
      <c r="B95" s="160"/>
      <c r="D95" s="161" t="s">
        <v>71</v>
      </c>
      <c r="E95" s="171" t="s">
        <v>76</v>
      </c>
      <c r="F95" s="171" t="s">
        <v>125</v>
      </c>
      <c r="I95" s="163"/>
      <c r="J95" s="172">
        <f>BK95</f>
        <v>0</v>
      </c>
      <c r="L95" s="160"/>
      <c r="M95" s="165"/>
      <c r="N95" s="166"/>
      <c r="O95" s="166"/>
      <c r="P95" s="167">
        <f>SUM(P96:P184)</f>
        <v>0</v>
      </c>
      <c r="Q95" s="166"/>
      <c r="R95" s="167">
        <f>SUM(R96:R184)</f>
        <v>9.8459917500000014</v>
      </c>
      <c r="S95" s="166"/>
      <c r="T95" s="168">
        <f>SUM(T96:T184)</f>
        <v>12.920000000000002</v>
      </c>
      <c r="AR95" s="161" t="s">
        <v>76</v>
      </c>
      <c r="AT95" s="169" t="s">
        <v>71</v>
      </c>
      <c r="AU95" s="169" t="s">
        <v>76</v>
      </c>
      <c r="AY95" s="161" t="s">
        <v>124</v>
      </c>
      <c r="BK95" s="170">
        <f>SUM(BK96:BK184)</f>
        <v>0</v>
      </c>
    </row>
    <row r="96" s="1" customFormat="1" ht="16.5" customHeight="1">
      <c r="B96" s="173"/>
      <c r="C96" s="174" t="s">
        <v>76</v>
      </c>
      <c r="D96" s="174" t="s">
        <v>126</v>
      </c>
      <c r="E96" s="175" t="s">
        <v>495</v>
      </c>
      <c r="F96" s="176" t="s">
        <v>496</v>
      </c>
      <c r="G96" s="177" t="s">
        <v>129</v>
      </c>
      <c r="H96" s="178">
        <v>65</v>
      </c>
      <c r="I96" s="179"/>
      <c r="J96" s="180">
        <f>ROUND(I96*H96,2)</f>
        <v>0</v>
      </c>
      <c r="K96" s="176" t="s">
        <v>130</v>
      </c>
      <c r="L96" s="35"/>
      <c r="M96" s="181" t="s">
        <v>1</v>
      </c>
      <c r="N96" s="182" t="s">
        <v>43</v>
      </c>
      <c r="O96" s="65"/>
      <c r="P96" s="183">
        <f>O96*H96</f>
        <v>0</v>
      </c>
      <c r="Q96" s="183">
        <v>4.795E-05</v>
      </c>
      <c r="R96" s="183">
        <f>Q96*H96</f>
        <v>0.0031167500000000002</v>
      </c>
      <c r="S96" s="183">
        <v>0.128</v>
      </c>
      <c r="T96" s="184">
        <f>S96*H96</f>
        <v>8.3200000000000003</v>
      </c>
      <c r="AR96" s="17" t="s">
        <v>131</v>
      </c>
      <c r="AT96" s="17" t="s">
        <v>126</v>
      </c>
      <c r="AU96" s="17" t="s">
        <v>80</v>
      </c>
      <c r="AY96" s="17" t="s">
        <v>124</v>
      </c>
      <c r="BE96" s="185">
        <f>IF(N96="základní",J96,0)</f>
        <v>0</v>
      </c>
      <c r="BF96" s="185">
        <f>IF(N96="snížená",J96,0)</f>
        <v>0</v>
      </c>
      <c r="BG96" s="185">
        <f>IF(N96="zákl. přenesená",J96,0)</f>
        <v>0</v>
      </c>
      <c r="BH96" s="185">
        <f>IF(N96="sníž. přenesená",J96,0)</f>
        <v>0</v>
      </c>
      <c r="BI96" s="185">
        <f>IF(N96="nulová",J96,0)</f>
        <v>0</v>
      </c>
      <c r="BJ96" s="17" t="s">
        <v>76</v>
      </c>
      <c r="BK96" s="185">
        <f>ROUND(I96*H96,2)</f>
        <v>0</v>
      </c>
      <c r="BL96" s="17" t="s">
        <v>131</v>
      </c>
      <c r="BM96" s="17" t="s">
        <v>497</v>
      </c>
    </row>
    <row r="97" s="1" customFormat="1">
      <c r="B97" s="35"/>
      <c r="D97" s="186" t="s">
        <v>133</v>
      </c>
      <c r="F97" s="187" t="s">
        <v>498</v>
      </c>
      <c r="I97" s="119"/>
      <c r="L97" s="35"/>
      <c r="M97" s="188"/>
      <c r="N97" s="65"/>
      <c r="O97" s="65"/>
      <c r="P97" s="65"/>
      <c r="Q97" s="65"/>
      <c r="R97" s="65"/>
      <c r="S97" s="65"/>
      <c r="T97" s="66"/>
      <c r="AT97" s="17" t="s">
        <v>133</v>
      </c>
      <c r="AU97" s="17" t="s">
        <v>80</v>
      </c>
    </row>
    <row r="98" s="1" customFormat="1">
      <c r="B98" s="35"/>
      <c r="D98" s="186" t="s">
        <v>135</v>
      </c>
      <c r="F98" s="189" t="s">
        <v>499</v>
      </c>
      <c r="I98" s="119"/>
      <c r="L98" s="35"/>
      <c r="M98" s="188"/>
      <c r="N98" s="65"/>
      <c r="O98" s="65"/>
      <c r="P98" s="65"/>
      <c r="Q98" s="65"/>
      <c r="R98" s="65"/>
      <c r="S98" s="65"/>
      <c r="T98" s="66"/>
      <c r="AT98" s="17" t="s">
        <v>135</v>
      </c>
      <c r="AU98" s="17" t="s">
        <v>80</v>
      </c>
    </row>
    <row r="99" s="12" customFormat="1">
      <c r="B99" s="190"/>
      <c r="D99" s="186" t="s">
        <v>137</v>
      </c>
      <c r="E99" s="191" t="s">
        <v>1</v>
      </c>
      <c r="F99" s="192" t="s">
        <v>138</v>
      </c>
      <c r="H99" s="191" t="s">
        <v>1</v>
      </c>
      <c r="I99" s="193"/>
      <c r="L99" s="190"/>
      <c r="M99" s="194"/>
      <c r="N99" s="195"/>
      <c r="O99" s="195"/>
      <c r="P99" s="195"/>
      <c r="Q99" s="195"/>
      <c r="R99" s="195"/>
      <c r="S99" s="195"/>
      <c r="T99" s="196"/>
      <c r="AT99" s="191" t="s">
        <v>137</v>
      </c>
      <c r="AU99" s="191" t="s">
        <v>80</v>
      </c>
      <c r="AV99" s="12" t="s">
        <v>76</v>
      </c>
      <c r="AW99" s="12" t="s">
        <v>34</v>
      </c>
      <c r="AX99" s="12" t="s">
        <v>72</v>
      </c>
      <c r="AY99" s="191" t="s">
        <v>124</v>
      </c>
    </row>
    <row r="100" s="13" customFormat="1">
      <c r="B100" s="197"/>
      <c r="D100" s="186" t="s">
        <v>137</v>
      </c>
      <c r="E100" s="198" t="s">
        <v>1</v>
      </c>
      <c r="F100" s="199" t="s">
        <v>500</v>
      </c>
      <c r="H100" s="200">
        <v>65</v>
      </c>
      <c r="I100" s="201"/>
      <c r="L100" s="197"/>
      <c r="M100" s="202"/>
      <c r="N100" s="203"/>
      <c r="O100" s="203"/>
      <c r="P100" s="203"/>
      <c r="Q100" s="203"/>
      <c r="R100" s="203"/>
      <c r="S100" s="203"/>
      <c r="T100" s="204"/>
      <c r="AT100" s="198" t="s">
        <v>137</v>
      </c>
      <c r="AU100" s="198" t="s">
        <v>80</v>
      </c>
      <c r="AV100" s="13" t="s">
        <v>80</v>
      </c>
      <c r="AW100" s="13" t="s">
        <v>34</v>
      </c>
      <c r="AX100" s="13" t="s">
        <v>76</v>
      </c>
      <c r="AY100" s="198" t="s">
        <v>124</v>
      </c>
    </row>
    <row r="101" s="1" customFormat="1" ht="16.5" customHeight="1">
      <c r="B101" s="173"/>
      <c r="C101" s="174" t="s">
        <v>80</v>
      </c>
      <c r="D101" s="174" t="s">
        <v>126</v>
      </c>
      <c r="E101" s="175" t="s">
        <v>150</v>
      </c>
      <c r="F101" s="176" t="s">
        <v>151</v>
      </c>
      <c r="G101" s="177" t="s">
        <v>142</v>
      </c>
      <c r="H101" s="178">
        <v>40</v>
      </c>
      <c r="I101" s="179"/>
      <c r="J101" s="180">
        <f>ROUND(I101*H101,2)</f>
        <v>0</v>
      </c>
      <c r="K101" s="176" t="s">
        <v>130</v>
      </c>
      <c r="L101" s="35"/>
      <c r="M101" s="181" t="s">
        <v>1</v>
      </c>
      <c r="N101" s="182" t="s">
        <v>43</v>
      </c>
      <c r="O101" s="65"/>
      <c r="P101" s="183">
        <f>O101*H101</f>
        <v>0</v>
      </c>
      <c r="Q101" s="183">
        <v>0</v>
      </c>
      <c r="R101" s="183">
        <f>Q101*H101</f>
        <v>0</v>
      </c>
      <c r="S101" s="183">
        <v>0.11500000000000001</v>
      </c>
      <c r="T101" s="184">
        <f>S101*H101</f>
        <v>4.6000000000000005</v>
      </c>
      <c r="AR101" s="17" t="s">
        <v>131</v>
      </c>
      <c r="AT101" s="17" t="s">
        <v>126</v>
      </c>
      <c r="AU101" s="17" t="s">
        <v>80</v>
      </c>
      <c r="AY101" s="17" t="s">
        <v>124</v>
      </c>
      <c r="BE101" s="185">
        <f>IF(N101="základní",J101,0)</f>
        <v>0</v>
      </c>
      <c r="BF101" s="185">
        <f>IF(N101="snížená",J101,0)</f>
        <v>0</v>
      </c>
      <c r="BG101" s="185">
        <f>IF(N101="zákl. přenesená",J101,0)</f>
        <v>0</v>
      </c>
      <c r="BH101" s="185">
        <f>IF(N101="sníž. přenesená",J101,0)</f>
        <v>0</v>
      </c>
      <c r="BI101" s="185">
        <f>IF(N101="nulová",J101,0)</f>
        <v>0</v>
      </c>
      <c r="BJ101" s="17" t="s">
        <v>76</v>
      </c>
      <c r="BK101" s="185">
        <f>ROUND(I101*H101,2)</f>
        <v>0</v>
      </c>
      <c r="BL101" s="17" t="s">
        <v>131</v>
      </c>
      <c r="BM101" s="17" t="s">
        <v>152</v>
      </c>
    </row>
    <row r="102" s="1" customFormat="1">
      <c r="B102" s="35"/>
      <c r="D102" s="186" t="s">
        <v>133</v>
      </c>
      <c r="F102" s="187" t="s">
        <v>153</v>
      </c>
      <c r="I102" s="119"/>
      <c r="L102" s="35"/>
      <c r="M102" s="188"/>
      <c r="N102" s="65"/>
      <c r="O102" s="65"/>
      <c r="P102" s="65"/>
      <c r="Q102" s="65"/>
      <c r="R102" s="65"/>
      <c r="S102" s="65"/>
      <c r="T102" s="66"/>
      <c r="AT102" s="17" t="s">
        <v>133</v>
      </c>
      <c r="AU102" s="17" t="s">
        <v>80</v>
      </c>
    </row>
    <row r="103" s="1" customFormat="1">
      <c r="B103" s="35"/>
      <c r="D103" s="186" t="s">
        <v>135</v>
      </c>
      <c r="F103" s="189" t="s">
        <v>145</v>
      </c>
      <c r="I103" s="119"/>
      <c r="L103" s="35"/>
      <c r="M103" s="188"/>
      <c r="N103" s="65"/>
      <c r="O103" s="65"/>
      <c r="P103" s="65"/>
      <c r="Q103" s="65"/>
      <c r="R103" s="65"/>
      <c r="S103" s="65"/>
      <c r="T103" s="66"/>
      <c r="AT103" s="17" t="s">
        <v>135</v>
      </c>
      <c r="AU103" s="17" t="s">
        <v>80</v>
      </c>
    </row>
    <row r="104" s="12" customFormat="1">
      <c r="B104" s="190"/>
      <c r="D104" s="186" t="s">
        <v>137</v>
      </c>
      <c r="E104" s="191" t="s">
        <v>1</v>
      </c>
      <c r="F104" s="192" t="s">
        <v>138</v>
      </c>
      <c r="H104" s="191" t="s">
        <v>1</v>
      </c>
      <c r="I104" s="193"/>
      <c r="L104" s="190"/>
      <c r="M104" s="194"/>
      <c r="N104" s="195"/>
      <c r="O104" s="195"/>
      <c r="P104" s="195"/>
      <c r="Q104" s="195"/>
      <c r="R104" s="195"/>
      <c r="S104" s="195"/>
      <c r="T104" s="196"/>
      <c r="AT104" s="191" t="s">
        <v>137</v>
      </c>
      <c r="AU104" s="191" t="s">
        <v>80</v>
      </c>
      <c r="AV104" s="12" t="s">
        <v>76</v>
      </c>
      <c r="AW104" s="12" t="s">
        <v>34</v>
      </c>
      <c r="AX104" s="12" t="s">
        <v>72</v>
      </c>
      <c r="AY104" s="191" t="s">
        <v>124</v>
      </c>
    </row>
    <row r="105" s="13" customFormat="1">
      <c r="B105" s="197"/>
      <c r="D105" s="186" t="s">
        <v>137</v>
      </c>
      <c r="E105" s="198" t="s">
        <v>1</v>
      </c>
      <c r="F105" s="199" t="s">
        <v>501</v>
      </c>
      <c r="H105" s="200">
        <v>40</v>
      </c>
      <c r="I105" s="201"/>
      <c r="L105" s="197"/>
      <c r="M105" s="202"/>
      <c r="N105" s="203"/>
      <c r="O105" s="203"/>
      <c r="P105" s="203"/>
      <c r="Q105" s="203"/>
      <c r="R105" s="203"/>
      <c r="S105" s="203"/>
      <c r="T105" s="204"/>
      <c r="AT105" s="198" t="s">
        <v>137</v>
      </c>
      <c r="AU105" s="198" t="s">
        <v>80</v>
      </c>
      <c r="AV105" s="13" t="s">
        <v>80</v>
      </c>
      <c r="AW105" s="13" t="s">
        <v>34</v>
      </c>
      <c r="AX105" s="13" t="s">
        <v>76</v>
      </c>
      <c r="AY105" s="198" t="s">
        <v>124</v>
      </c>
    </row>
    <row r="106" s="1" customFormat="1" ht="16.5" customHeight="1">
      <c r="B106" s="173"/>
      <c r="C106" s="174" t="s">
        <v>149</v>
      </c>
      <c r="D106" s="174" t="s">
        <v>126</v>
      </c>
      <c r="E106" s="175" t="s">
        <v>164</v>
      </c>
      <c r="F106" s="176" t="s">
        <v>165</v>
      </c>
      <c r="G106" s="177" t="s">
        <v>158</v>
      </c>
      <c r="H106" s="178">
        <v>11.1</v>
      </c>
      <c r="I106" s="179"/>
      <c r="J106" s="180">
        <f>ROUND(I106*H106,2)</f>
        <v>0</v>
      </c>
      <c r="K106" s="176" t="s">
        <v>130</v>
      </c>
      <c r="L106" s="35"/>
      <c r="M106" s="181" t="s">
        <v>1</v>
      </c>
      <c r="N106" s="182" t="s">
        <v>43</v>
      </c>
      <c r="O106" s="65"/>
      <c r="P106" s="183">
        <f>O106*H106</f>
        <v>0</v>
      </c>
      <c r="Q106" s="183">
        <v>0</v>
      </c>
      <c r="R106" s="183">
        <f>Q106*H106</f>
        <v>0</v>
      </c>
      <c r="S106" s="183">
        <v>0</v>
      </c>
      <c r="T106" s="184">
        <f>S106*H106</f>
        <v>0</v>
      </c>
      <c r="AR106" s="17" t="s">
        <v>131</v>
      </c>
      <c r="AT106" s="17" t="s">
        <v>126</v>
      </c>
      <c r="AU106" s="17" t="s">
        <v>80</v>
      </c>
      <c r="AY106" s="17" t="s">
        <v>124</v>
      </c>
      <c r="BE106" s="185">
        <f>IF(N106="základní",J106,0)</f>
        <v>0</v>
      </c>
      <c r="BF106" s="185">
        <f>IF(N106="snížená",J106,0)</f>
        <v>0</v>
      </c>
      <c r="BG106" s="185">
        <f>IF(N106="zákl. přenesená",J106,0)</f>
        <v>0</v>
      </c>
      <c r="BH106" s="185">
        <f>IF(N106="sníž. přenesená",J106,0)</f>
        <v>0</v>
      </c>
      <c r="BI106" s="185">
        <f>IF(N106="nulová",J106,0)</f>
        <v>0</v>
      </c>
      <c r="BJ106" s="17" t="s">
        <v>76</v>
      </c>
      <c r="BK106" s="185">
        <f>ROUND(I106*H106,2)</f>
        <v>0</v>
      </c>
      <c r="BL106" s="17" t="s">
        <v>131</v>
      </c>
      <c r="BM106" s="17" t="s">
        <v>166</v>
      </c>
    </row>
    <row r="107" s="1" customFormat="1">
      <c r="B107" s="35"/>
      <c r="D107" s="186" t="s">
        <v>133</v>
      </c>
      <c r="F107" s="187" t="s">
        <v>167</v>
      </c>
      <c r="I107" s="119"/>
      <c r="L107" s="35"/>
      <c r="M107" s="188"/>
      <c r="N107" s="65"/>
      <c r="O107" s="65"/>
      <c r="P107" s="65"/>
      <c r="Q107" s="65"/>
      <c r="R107" s="65"/>
      <c r="S107" s="65"/>
      <c r="T107" s="66"/>
      <c r="AT107" s="17" t="s">
        <v>133</v>
      </c>
      <c r="AU107" s="17" t="s">
        <v>80</v>
      </c>
    </row>
    <row r="108" s="1" customFormat="1">
      <c r="B108" s="35"/>
      <c r="D108" s="186" t="s">
        <v>135</v>
      </c>
      <c r="F108" s="189" t="s">
        <v>168</v>
      </c>
      <c r="I108" s="119"/>
      <c r="L108" s="35"/>
      <c r="M108" s="188"/>
      <c r="N108" s="65"/>
      <c r="O108" s="65"/>
      <c r="P108" s="65"/>
      <c r="Q108" s="65"/>
      <c r="R108" s="65"/>
      <c r="S108" s="65"/>
      <c r="T108" s="66"/>
      <c r="AT108" s="17" t="s">
        <v>135</v>
      </c>
      <c r="AU108" s="17" t="s">
        <v>80</v>
      </c>
    </row>
    <row r="109" s="12" customFormat="1">
      <c r="B109" s="190"/>
      <c r="D109" s="186" t="s">
        <v>137</v>
      </c>
      <c r="E109" s="191" t="s">
        <v>1</v>
      </c>
      <c r="F109" s="192" t="s">
        <v>138</v>
      </c>
      <c r="H109" s="191" t="s">
        <v>1</v>
      </c>
      <c r="I109" s="193"/>
      <c r="L109" s="190"/>
      <c r="M109" s="194"/>
      <c r="N109" s="195"/>
      <c r="O109" s="195"/>
      <c r="P109" s="195"/>
      <c r="Q109" s="195"/>
      <c r="R109" s="195"/>
      <c r="S109" s="195"/>
      <c r="T109" s="196"/>
      <c r="AT109" s="191" t="s">
        <v>137</v>
      </c>
      <c r="AU109" s="191" t="s">
        <v>80</v>
      </c>
      <c r="AV109" s="12" t="s">
        <v>76</v>
      </c>
      <c r="AW109" s="12" t="s">
        <v>34</v>
      </c>
      <c r="AX109" s="12" t="s">
        <v>72</v>
      </c>
      <c r="AY109" s="191" t="s">
        <v>124</v>
      </c>
    </row>
    <row r="110" s="12" customFormat="1">
      <c r="B110" s="190"/>
      <c r="D110" s="186" t="s">
        <v>137</v>
      </c>
      <c r="E110" s="191" t="s">
        <v>1</v>
      </c>
      <c r="F110" s="192" t="s">
        <v>169</v>
      </c>
      <c r="H110" s="191" t="s">
        <v>1</v>
      </c>
      <c r="I110" s="193"/>
      <c r="L110" s="190"/>
      <c r="M110" s="194"/>
      <c r="N110" s="195"/>
      <c r="O110" s="195"/>
      <c r="P110" s="195"/>
      <c r="Q110" s="195"/>
      <c r="R110" s="195"/>
      <c r="S110" s="195"/>
      <c r="T110" s="196"/>
      <c r="AT110" s="191" t="s">
        <v>137</v>
      </c>
      <c r="AU110" s="191" t="s">
        <v>80</v>
      </c>
      <c r="AV110" s="12" t="s">
        <v>76</v>
      </c>
      <c r="AW110" s="12" t="s">
        <v>34</v>
      </c>
      <c r="AX110" s="12" t="s">
        <v>72</v>
      </c>
      <c r="AY110" s="191" t="s">
        <v>124</v>
      </c>
    </row>
    <row r="111" s="13" customFormat="1">
      <c r="B111" s="197"/>
      <c r="D111" s="186" t="s">
        <v>137</v>
      </c>
      <c r="E111" s="198" t="s">
        <v>1</v>
      </c>
      <c r="F111" s="199" t="s">
        <v>502</v>
      </c>
      <c r="H111" s="200">
        <v>11.1</v>
      </c>
      <c r="I111" s="201"/>
      <c r="L111" s="197"/>
      <c r="M111" s="202"/>
      <c r="N111" s="203"/>
      <c r="O111" s="203"/>
      <c r="P111" s="203"/>
      <c r="Q111" s="203"/>
      <c r="R111" s="203"/>
      <c r="S111" s="203"/>
      <c r="T111" s="204"/>
      <c r="AT111" s="198" t="s">
        <v>137</v>
      </c>
      <c r="AU111" s="198" t="s">
        <v>80</v>
      </c>
      <c r="AV111" s="13" t="s">
        <v>80</v>
      </c>
      <c r="AW111" s="13" t="s">
        <v>34</v>
      </c>
      <c r="AX111" s="13" t="s">
        <v>76</v>
      </c>
      <c r="AY111" s="198" t="s">
        <v>124</v>
      </c>
    </row>
    <row r="112" s="1" customFormat="1" ht="16.5" customHeight="1">
      <c r="B112" s="173"/>
      <c r="C112" s="174" t="s">
        <v>131</v>
      </c>
      <c r="D112" s="174" t="s">
        <v>126</v>
      </c>
      <c r="E112" s="175" t="s">
        <v>503</v>
      </c>
      <c r="F112" s="176" t="s">
        <v>504</v>
      </c>
      <c r="G112" s="177" t="s">
        <v>158</v>
      </c>
      <c r="H112" s="178">
        <v>5.5</v>
      </c>
      <c r="I112" s="179"/>
      <c r="J112" s="180">
        <f>ROUND(I112*H112,2)</f>
        <v>0</v>
      </c>
      <c r="K112" s="176" t="s">
        <v>130</v>
      </c>
      <c r="L112" s="35"/>
      <c r="M112" s="181" t="s">
        <v>1</v>
      </c>
      <c r="N112" s="182" t="s">
        <v>43</v>
      </c>
      <c r="O112" s="65"/>
      <c r="P112" s="183">
        <f>O112*H112</f>
        <v>0</v>
      </c>
      <c r="Q112" s="183">
        <v>0</v>
      </c>
      <c r="R112" s="183">
        <f>Q112*H112</f>
        <v>0</v>
      </c>
      <c r="S112" s="183">
        <v>0</v>
      </c>
      <c r="T112" s="184">
        <f>S112*H112</f>
        <v>0</v>
      </c>
      <c r="AR112" s="17" t="s">
        <v>131</v>
      </c>
      <c r="AT112" s="17" t="s">
        <v>126</v>
      </c>
      <c r="AU112" s="17" t="s">
        <v>80</v>
      </c>
      <c r="AY112" s="17" t="s">
        <v>124</v>
      </c>
      <c r="BE112" s="185">
        <f>IF(N112="základní",J112,0)</f>
        <v>0</v>
      </c>
      <c r="BF112" s="185">
        <f>IF(N112="snížená",J112,0)</f>
        <v>0</v>
      </c>
      <c r="BG112" s="185">
        <f>IF(N112="zákl. přenesená",J112,0)</f>
        <v>0</v>
      </c>
      <c r="BH112" s="185">
        <f>IF(N112="sníž. přenesená",J112,0)</f>
        <v>0</v>
      </c>
      <c r="BI112" s="185">
        <f>IF(N112="nulová",J112,0)</f>
        <v>0</v>
      </c>
      <c r="BJ112" s="17" t="s">
        <v>76</v>
      </c>
      <c r="BK112" s="185">
        <f>ROUND(I112*H112,2)</f>
        <v>0</v>
      </c>
      <c r="BL112" s="17" t="s">
        <v>131</v>
      </c>
      <c r="BM112" s="17" t="s">
        <v>505</v>
      </c>
    </row>
    <row r="113" s="1" customFormat="1">
      <c r="B113" s="35"/>
      <c r="D113" s="186" t="s">
        <v>133</v>
      </c>
      <c r="F113" s="187" t="s">
        <v>506</v>
      </c>
      <c r="I113" s="119"/>
      <c r="L113" s="35"/>
      <c r="M113" s="188"/>
      <c r="N113" s="65"/>
      <c r="O113" s="65"/>
      <c r="P113" s="65"/>
      <c r="Q113" s="65"/>
      <c r="R113" s="65"/>
      <c r="S113" s="65"/>
      <c r="T113" s="66"/>
      <c r="AT113" s="17" t="s">
        <v>133</v>
      </c>
      <c r="AU113" s="17" t="s">
        <v>80</v>
      </c>
    </row>
    <row r="114" s="1" customFormat="1">
      <c r="B114" s="35"/>
      <c r="D114" s="186" t="s">
        <v>135</v>
      </c>
      <c r="F114" s="189" t="s">
        <v>507</v>
      </c>
      <c r="I114" s="119"/>
      <c r="L114" s="35"/>
      <c r="M114" s="188"/>
      <c r="N114" s="65"/>
      <c r="O114" s="65"/>
      <c r="P114" s="65"/>
      <c r="Q114" s="65"/>
      <c r="R114" s="65"/>
      <c r="S114" s="65"/>
      <c r="T114" s="66"/>
      <c r="AT114" s="17" t="s">
        <v>135</v>
      </c>
      <c r="AU114" s="17" t="s">
        <v>80</v>
      </c>
    </row>
    <row r="115" s="12" customFormat="1">
      <c r="B115" s="190"/>
      <c r="D115" s="186" t="s">
        <v>137</v>
      </c>
      <c r="E115" s="191" t="s">
        <v>1</v>
      </c>
      <c r="F115" s="192" t="s">
        <v>138</v>
      </c>
      <c r="H115" s="191" t="s">
        <v>1</v>
      </c>
      <c r="I115" s="193"/>
      <c r="L115" s="190"/>
      <c r="M115" s="194"/>
      <c r="N115" s="195"/>
      <c r="O115" s="195"/>
      <c r="P115" s="195"/>
      <c r="Q115" s="195"/>
      <c r="R115" s="195"/>
      <c r="S115" s="195"/>
      <c r="T115" s="196"/>
      <c r="AT115" s="191" t="s">
        <v>137</v>
      </c>
      <c r="AU115" s="191" t="s">
        <v>80</v>
      </c>
      <c r="AV115" s="12" t="s">
        <v>76</v>
      </c>
      <c r="AW115" s="12" t="s">
        <v>34</v>
      </c>
      <c r="AX115" s="12" t="s">
        <v>72</v>
      </c>
      <c r="AY115" s="191" t="s">
        <v>124</v>
      </c>
    </row>
    <row r="116" s="13" customFormat="1">
      <c r="B116" s="197"/>
      <c r="D116" s="186" t="s">
        <v>137</v>
      </c>
      <c r="E116" s="198" t="s">
        <v>1</v>
      </c>
      <c r="F116" s="199" t="s">
        <v>508</v>
      </c>
      <c r="H116" s="200">
        <v>5.5</v>
      </c>
      <c r="I116" s="201"/>
      <c r="L116" s="197"/>
      <c r="M116" s="202"/>
      <c r="N116" s="203"/>
      <c r="O116" s="203"/>
      <c r="P116" s="203"/>
      <c r="Q116" s="203"/>
      <c r="R116" s="203"/>
      <c r="S116" s="203"/>
      <c r="T116" s="204"/>
      <c r="AT116" s="198" t="s">
        <v>137</v>
      </c>
      <c r="AU116" s="198" t="s">
        <v>80</v>
      </c>
      <c r="AV116" s="13" t="s">
        <v>80</v>
      </c>
      <c r="AW116" s="13" t="s">
        <v>34</v>
      </c>
      <c r="AX116" s="13" t="s">
        <v>76</v>
      </c>
      <c r="AY116" s="198" t="s">
        <v>124</v>
      </c>
    </row>
    <row r="117" s="1" customFormat="1" ht="16.5" customHeight="1">
      <c r="B117" s="173"/>
      <c r="C117" s="174" t="s">
        <v>163</v>
      </c>
      <c r="D117" s="174" t="s">
        <v>126</v>
      </c>
      <c r="E117" s="175" t="s">
        <v>509</v>
      </c>
      <c r="F117" s="176" t="s">
        <v>510</v>
      </c>
      <c r="G117" s="177" t="s">
        <v>158</v>
      </c>
      <c r="H117" s="178">
        <v>2</v>
      </c>
      <c r="I117" s="179"/>
      <c r="J117" s="180">
        <f>ROUND(I117*H117,2)</f>
        <v>0</v>
      </c>
      <c r="K117" s="176" t="s">
        <v>130</v>
      </c>
      <c r="L117" s="35"/>
      <c r="M117" s="181" t="s">
        <v>1</v>
      </c>
      <c r="N117" s="182" t="s">
        <v>43</v>
      </c>
      <c r="O117" s="65"/>
      <c r="P117" s="183">
        <f>O117*H117</f>
        <v>0</v>
      </c>
      <c r="Q117" s="183">
        <v>0</v>
      </c>
      <c r="R117" s="183">
        <f>Q117*H117</f>
        <v>0</v>
      </c>
      <c r="S117" s="183">
        <v>0</v>
      </c>
      <c r="T117" s="184">
        <f>S117*H117</f>
        <v>0</v>
      </c>
      <c r="AR117" s="17" t="s">
        <v>131</v>
      </c>
      <c r="AT117" s="17" t="s">
        <v>126</v>
      </c>
      <c r="AU117" s="17" t="s">
        <v>80</v>
      </c>
      <c r="AY117" s="17" t="s">
        <v>124</v>
      </c>
      <c r="BE117" s="185">
        <f>IF(N117="základní",J117,0)</f>
        <v>0</v>
      </c>
      <c r="BF117" s="185">
        <f>IF(N117="snížená",J117,0)</f>
        <v>0</v>
      </c>
      <c r="BG117" s="185">
        <f>IF(N117="zákl. přenesená",J117,0)</f>
        <v>0</v>
      </c>
      <c r="BH117" s="185">
        <f>IF(N117="sníž. přenesená",J117,0)</f>
        <v>0</v>
      </c>
      <c r="BI117" s="185">
        <f>IF(N117="nulová",J117,0)</f>
        <v>0</v>
      </c>
      <c r="BJ117" s="17" t="s">
        <v>76</v>
      </c>
      <c r="BK117" s="185">
        <f>ROUND(I117*H117,2)</f>
        <v>0</v>
      </c>
      <c r="BL117" s="17" t="s">
        <v>131</v>
      </c>
      <c r="BM117" s="17" t="s">
        <v>511</v>
      </c>
    </row>
    <row r="118" s="1" customFormat="1">
      <c r="B118" s="35"/>
      <c r="D118" s="186" t="s">
        <v>133</v>
      </c>
      <c r="F118" s="187" t="s">
        <v>512</v>
      </c>
      <c r="I118" s="119"/>
      <c r="L118" s="35"/>
      <c r="M118" s="188"/>
      <c r="N118" s="65"/>
      <c r="O118" s="65"/>
      <c r="P118" s="65"/>
      <c r="Q118" s="65"/>
      <c r="R118" s="65"/>
      <c r="S118" s="65"/>
      <c r="T118" s="66"/>
      <c r="AT118" s="17" t="s">
        <v>133</v>
      </c>
      <c r="AU118" s="17" t="s">
        <v>80</v>
      </c>
    </row>
    <row r="119" s="1" customFormat="1">
      <c r="B119" s="35"/>
      <c r="D119" s="186" t="s">
        <v>135</v>
      </c>
      <c r="F119" s="189" t="s">
        <v>513</v>
      </c>
      <c r="I119" s="119"/>
      <c r="L119" s="35"/>
      <c r="M119" s="188"/>
      <c r="N119" s="65"/>
      <c r="O119" s="65"/>
      <c r="P119" s="65"/>
      <c r="Q119" s="65"/>
      <c r="R119" s="65"/>
      <c r="S119" s="65"/>
      <c r="T119" s="66"/>
      <c r="AT119" s="17" t="s">
        <v>135</v>
      </c>
      <c r="AU119" s="17" t="s">
        <v>80</v>
      </c>
    </row>
    <row r="120" s="12" customFormat="1">
      <c r="B120" s="190"/>
      <c r="D120" s="186" t="s">
        <v>137</v>
      </c>
      <c r="E120" s="191" t="s">
        <v>1</v>
      </c>
      <c r="F120" s="192" t="s">
        <v>138</v>
      </c>
      <c r="H120" s="191" t="s">
        <v>1</v>
      </c>
      <c r="I120" s="193"/>
      <c r="L120" s="190"/>
      <c r="M120" s="194"/>
      <c r="N120" s="195"/>
      <c r="O120" s="195"/>
      <c r="P120" s="195"/>
      <c r="Q120" s="195"/>
      <c r="R120" s="195"/>
      <c r="S120" s="195"/>
      <c r="T120" s="196"/>
      <c r="AT120" s="191" t="s">
        <v>137</v>
      </c>
      <c r="AU120" s="191" t="s">
        <v>80</v>
      </c>
      <c r="AV120" s="12" t="s">
        <v>76</v>
      </c>
      <c r="AW120" s="12" t="s">
        <v>34</v>
      </c>
      <c r="AX120" s="12" t="s">
        <v>72</v>
      </c>
      <c r="AY120" s="191" t="s">
        <v>124</v>
      </c>
    </row>
    <row r="121" s="13" customFormat="1">
      <c r="B121" s="197"/>
      <c r="D121" s="186" t="s">
        <v>137</v>
      </c>
      <c r="E121" s="198" t="s">
        <v>1</v>
      </c>
      <c r="F121" s="199" t="s">
        <v>514</v>
      </c>
      <c r="H121" s="200">
        <v>2</v>
      </c>
      <c r="I121" s="201"/>
      <c r="L121" s="197"/>
      <c r="M121" s="202"/>
      <c r="N121" s="203"/>
      <c r="O121" s="203"/>
      <c r="P121" s="203"/>
      <c r="Q121" s="203"/>
      <c r="R121" s="203"/>
      <c r="S121" s="203"/>
      <c r="T121" s="204"/>
      <c r="AT121" s="198" t="s">
        <v>137</v>
      </c>
      <c r="AU121" s="198" t="s">
        <v>80</v>
      </c>
      <c r="AV121" s="13" t="s">
        <v>80</v>
      </c>
      <c r="AW121" s="13" t="s">
        <v>34</v>
      </c>
      <c r="AX121" s="13" t="s">
        <v>76</v>
      </c>
      <c r="AY121" s="198" t="s">
        <v>124</v>
      </c>
    </row>
    <row r="122" s="1" customFormat="1" ht="16.5" customHeight="1">
      <c r="B122" s="173"/>
      <c r="C122" s="174" t="s">
        <v>172</v>
      </c>
      <c r="D122" s="174" t="s">
        <v>126</v>
      </c>
      <c r="E122" s="175" t="s">
        <v>181</v>
      </c>
      <c r="F122" s="176" t="s">
        <v>182</v>
      </c>
      <c r="G122" s="177" t="s">
        <v>158</v>
      </c>
      <c r="H122" s="178">
        <v>7.5</v>
      </c>
      <c r="I122" s="179"/>
      <c r="J122" s="180">
        <f>ROUND(I122*H122,2)</f>
        <v>0</v>
      </c>
      <c r="K122" s="176" t="s">
        <v>130</v>
      </c>
      <c r="L122" s="35"/>
      <c r="M122" s="181" t="s">
        <v>1</v>
      </c>
      <c r="N122" s="182" t="s">
        <v>43</v>
      </c>
      <c r="O122" s="65"/>
      <c r="P122" s="183">
        <f>O122*H122</f>
        <v>0</v>
      </c>
      <c r="Q122" s="183">
        <v>0</v>
      </c>
      <c r="R122" s="183">
        <f>Q122*H122</f>
        <v>0</v>
      </c>
      <c r="S122" s="183">
        <v>0</v>
      </c>
      <c r="T122" s="184">
        <f>S122*H122</f>
        <v>0</v>
      </c>
      <c r="AR122" s="17" t="s">
        <v>131</v>
      </c>
      <c r="AT122" s="17" t="s">
        <v>126</v>
      </c>
      <c r="AU122" s="17" t="s">
        <v>80</v>
      </c>
      <c r="AY122" s="17" t="s">
        <v>124</v>
      </c>
      <c r="BE122" s="185">
        <f>IF(N122="základní",J122,0)</f>
        <v>0</v>
      </c>
      <c r="BF122" s="185">
        <f>IF(N122="snížená",J122,0)</f>
        <v>0</v>
      </c>
      <c r="BG122" s="185">
        <f>IF(N122="zákl. přenesená",J122,0)</f>
        <v>0</v>
      </c>
      <c r="BH122" s="185">
        <f>IF(N122="sníž. přenesená",J122,0)</f>
        <v>0</v>
      </c>
      <c r="BI122" s="185">
        <f>IF(N122="nulová",J122,0)</f>
        <v>0</v>
      </c>
      <c r="BJ122" s="17" t="s">
        <v>76</v>
      </c>
      <c r="BK122" s="185">
        <f>ROUND(I122*H122,2)</f>
        <v>0</v>
      </c>
      <c r="BL122" s="17" t="s">
        <v>131</v>
      </c>
      <c r="BM122" s="17" t="s">
        <v>183</v>
      </c>
    </row>
    <row r="123" s="1" customFormat="1">
      <c r="B123" s="35"/>
      <c r="D123" s="186" t="s">
        <v>133</v>
      </c>
      <c r="F123" s="187" t="s">
        <v>184</v>
      </c>
      <c r="I123" s="119"/>
      <c r="L123" s="35"/>
      <c r="M123" s="188"/>
      <c r="N123" s="65"/>
      <c r="O123" s="65"/>
      <c r="P123" s="65"/>
      <c r="Q123" s="65"/>
      <c r="R123" s="65"/>
      <c r="S123" s="65"/>
      <c r="T123" s="66"/>
      <c r="AT123" s="17" t="s">
        <v>133</v>
      </c>
      <c r="AU123" s="17" t="s">
        <v>80</v>
      </c>
    </row>
    <row r="124" s="1" customFormat="1">
      <c r="B124" s="35"/>
      <c r="D124" s="186" t="s">
        <v>135</v>
      </c>
      <c r="F124" s="189" t="s">
        <v>185</v>
      </c>
      <c r="I124" s="119"/>
      <c r="L124" s="35"/>
      <c r="M124" s="188"/>
      <c r="N124" s="65"/>
      <c r="O124" s="65"/>
      <c r="P124" s="65"/>
      <c r="Q124" s="65"/>
      <c r="R124" s="65"/>
      <c r="S124" s="65"/>
      <c r="T124" s="66"/>
      <c r="AT124" s="17" t="s">
        <v>135</v>
      </c>
      <c r="AU124" s="17" t="s">
        <v>80</v>
      </c>
    </row>
    <row r="125" s="13" customFormat="1">
      <c r="B125" s="197"/>
      <c r="D125" s="186" t="s">
        <v>137</v>
      </c>
      <c r="E125" s="198" t="s">
        <v>1</v>
      </c>
      <c r="F125" s="199" t="s">
        <v>515</v>
      </c>
      <c r="H125" s="200">
        <v>7.5</v>
      </c>
      <c r="I125" s="201"/>
      <c r="L125" s="197"/>
      <c r="M125" s="202"/>
      <c r="N125" s="203"/>
      <c r="O125" s="203"/>
      <c r="P125" s="203"/>
      <c r="Q125" s="203"/>
      <c r="R125" s="203"/>
      <c r="S125" s="203"/>
      <c r="T125" s="204"/>
      <c r="AT125" s="198" t="s">
        <v>137</v>
      </c>
      <c r="AU125" s="198" t="s">
        <v>80</v>
      </c>
      <c r="AV125" s="13" t="s">
        <v>80</v>
      </c>
      <c r="AW125" s="13" t="s">
        <v>34</v>
      </c>
      <c r="AX125" s="13" t="s">
        <v>76</v>
      </c>
      <c r="AY125" s="198" t="s">
        <v>124</v>
      </c>
    </row>
    <row r="126" s="1" customFormat="1" ht="16.5" customHeight="1">
      <c r="B126" s="173"/>
      <c r="C126" s="174" t="s">
        <v>180</v>
      </c>
      <c r="D126" s="174" t="s">
        <v>126</v>
      </c>
      <c r="E126" s="175" t="s">
        <v>188</v>
      </c>
      <c r="F126" s="176" t="s">
        <v>189</v>
      </c>
      <c r="G126" s="177" t="s">
        <v>158</v>
      </c>
      <c r="H126" s="178">
        <v>17.399999999999999</v>
      </c>
      <c r="I126" s="179"/>
      <c r="J126" s="180">
        <f>ROUND(I126*H126,2)</f>
        <v>0</v>
      </c>
      <c r="K126" s="176" t="s">
        <v>130</v>
      </c>
      <c r="L126" s="35"/>
      <c r="M126" s="181" t="s">
        <v>1</v>
      </c>
      <c r="N126" s="182" t="s">
        <v>43</v>
      </c>
      <c r="O126" s="65"/>
      <c r="P126" s="183">
        <f>O126*H126</f>
        <v>0</v>
      </c>
      <c r="Q126" s="183">
        <v>0</v>
      </c>
      <c r="R126" s="183">
        <f>Q126*H126</f>
        <v>0</v>
      </c>
      <c r="S126" s="183">
        <v>0</v>
      </c>
      <c r="T126" s="184">
        <f>S126*H126</f>
        <v>0</v>
      </c>
      <c r="AR126" s="17" t="s">
        <v>131</v>
      </c>
      <c r="AT126" s="17" t="s">
        <v>126</v>
      </c>
      <c r="AU126" s="17" t="s">
        <v>80</v>
      </c>
      <c r="AY126" s="17" t="s">
        <v>124</v>
      </c>
      <c r="BE126" s="185">
        <f>IF(N126="základní",J126,0)</f>
        <v>0</v>
      </c>
      <c r="BF126" s="185">
        <f>IF(N126="snížená",J126,0)</f>
        <v>0</v>
      </c>
      <c r="BG126" s="185">
        <f>IF(N126="zákl. přenesená",J126,0)</f>
        <v>0</v>
      </c>
      <c r="BH126" s="185">
        <f>IF(N126="sníž. přenesená",J126,0)</f>
        <v>0</v>
      </c>
      <c r="BI126" s="185">
        <f>IF(N126="nulová",J126,0)</f>
        <v>0</v>
      </c>
      <c r="BJ126" s="17" t="s">
        <v>76</v>
      </c>
      <c r="BK126" s="185">
        <f>ROUND(I126*H126,2)</f>
        <v>0</v>
      </c>
      <c r="BL126" s="17" t="s">
        <v>131</v>
      </c>
      <c r="BM126" s="17" t="s">
        <v>190</v>
      </c>
    </row>
    <row r="127" s="1" customFormat="1">
      <c r="B127" s="35"/>
      <c r="D127" s="186" t="s">
        <v>133</v>
      </c>
      <c r="F127" s="187" t="s">
        <v>191</v>
      </c>
      <c r="I127" s="119"/>
      <c r="L127" s="35"/>
      <c r="M127" s="188"/>
      <c r="N127" s="65"/>
      <c r="O127" s="65"/>
      <c r="P127" s="65"/>
      <c r="Q127" s="65"/>
      <c r="R127" s="65"/>
      <c r="S127" s="65"/>
      <c r="T127" s="66"/>
      <c r="AT127" s="17" t="s">
        <v>133</v>
      </c>
      <c r="AU127" s="17" t="s">
        <v>80</v>
      </c>
    </row>
    <row r="128" s="1" customFormat="1">
      <c r="B128" s="35"/>
      <c r="D128" s="186" t="s">
        <v>135</v>
      </c>
      <c r="F128" s="189" t="s">
        <v>185</v>
      </c>
      <c r="I128" s="119"/>
      <c r="L128" s="35"/>
      <c r="M128" s="188"/>
      <c r="N128" s="65"/>
      <c r="O128" s="65"/>
      <c r="P128" s="65"/>
      <c r="Q128" s="65"/>
      <c r="R128" s="65"/>
      <c r="S128" s="65"/>
      <c r="T128" s="66"/>
      <c r="AT128" s="17" t="s">
        <v>135</v>
      </c>
      <c r="AU128" s="17" t="s">
        <v>80</v>
      </c>
    </row>
    <row r="129" s="13" customFormat="1">
      <c r="B129" s="197"/>
      <c r="D129" s="186" t="s">
        <v>137</v>
      </c>
      <c r="E129" s="198" t="s">
        <v>1</v>
      </c>
      <c r="F129" s="199" t="s">
        <v>516</v>
      </c>
      <c r="H129" s="200">
        <v>11.1</v>
      </c>
      <c r="I129" s="201"/>
      <c r="L129" s="197"/>
      <c r="M129" s="202"/>
      <c r="N129" s="203"/>
      <c r="O129" s="203"/>
      <c r="P129" s="203"/>
      <c r="Q129" s="203"/>
      <c r="R129" s="203"/>
      <c r="S129" s="203"/>
      <c r="T129" s="204"/>
      <c r="AT129" s="198" t="s">
        <v>137</v>
      </c>
      <c r="AU129" s="198" t="s">
        <v>80</v>
      </c>
      <c r="AV129" s="13" t="s">
        <v>80</v>
      </c>
      <c r="AW129" s="13" t="s">
        <v>34</v>
      </c>
      <c r="AX129" s="13" t="s">
        <v>72</v>
      </c>
      <c r="AY129" s="198" t="s">
        <v>124</v>
      </c>
    </row>
    <row r="130" s="13" customFormat="1">
      <c r="B130" s="197"/>
      <c r="D130" s="186" t="s">
        <v>137</v>
      </c>
      <c r="E130" s="198" t="s">
        <v>1</v>
      </c>
      <c r="F130" s="199" t="s">
        <v>517</v>
      </c>
      <c r="H130" s="200">
        <v>5.5</v>
      </c>
      <c r="I130" s="201"/>
      <c r="L130" s="197"/>
      <c r="M130" s="202"/>
      <c r="N130" s="203"/>
      <c r="O130" s="203"/>
      <c r="P130" s="203"/>
      <c r="Q130" s="203"/>
      <c r="R130" s="203"/>
      <c r="S130" s="203"/>
      <c r="T130" s="204"/>
      <c r="AT130" s="198" t="s">
        <v>137</v>
      </c>
      <c r="AU130" s="198" t="s">
        <v>80</v>
      </c>
      <c r="AV130" s="13" t="s">
        <v>80</v>
      </c>
      <c r="AW130" s="13" t="s">
        <v>34</v>
      </c>
      <c r="AX130" s="13" t="s">
        <v>72</v>
      </c>
      <c r="AY130" s="198" t="s">
        <v>124</v>
      </c>
    </row>
    <row r="131" s="13" customFormat="1">
      <c r="B131" s="197"/>
      <c r="D131" s="186" t="s">
        <v>137</v>
      </c>
      <c r="E131" s="198" t="s">
        <v>1</v>
      </c>
      <c r="F131" s="199" t="s">
        <v>518</v>
      </c>
      <c r="H131" s="200">
        <v>2</v>
      </c>
      <c r="I131" s="201"/>
      <c r="L131" s="197"/>
      <c r="M131" s="202"/>
      <c r="N131" s="203"/>
      <c r="O131" s="203"/>
      <c r="P131" s="203"/>
      <c r="Q131" s="203"/>
      <c r="R131" s="203"/>
      <c r="S131" s="203"/>
      <c r="T131" s="204"/>
      <c r="AT131" s="198" t="s">
        <v>137</v>
      </c>
      <c r="AU131" s="198" t="s">
        <v>80</v>
      </c>
      <c r="AV131" s="13" t="s">
        <v>80</v>
      </c>
      <c r="AW131" s="13" t="s">
        <v>34</v>
      </c>
      <c r="AX131" s="13" t="s">
        <v>72</v>
      </c>
      <c r="AY131" s="198" t="s">
        <v>124</v>
      </c>
    </row>
    <row r="132" s="13" customFormat="1">
      <c r="B132" s="197"/>
      <c r="D132" s="186" t="s">
        <v>137</v>
      </c>
      <c r="E132" s="198" t="s">
        <v>1</v>
      </c>
      <c r="F132" s="199" t="s">
        <v>519</v>
      </c>
      <c r="H132" s="200">
        <v>-1.2</v>
      </c>
      <c r="I132" s="201"/>
      <c r="L132" s="197"/>
      <c r="M132" s="202"/>
      <c r="N132" s="203"/>
      <c r="O132" s="203"/>
      <c r="P132" s="203"/>
      <c r="Q132" s="203"/>
      <c r="R132" s="203"/>
      <c r="S132" s="203"/>
      <c r="T132" s="204"/>
      <c r="AT132" s="198" t="s">
        <v>137</v>
      </c>
      <c r="AU132" s="198" t="s">
        <v>80</v>
      </c>
      <c r="AV132" s="13" t="s">
        <v>80</v>
      </c>
      <c r="AW132" s="13" t="s">
        <v>34</v>
      </c>
      <c r="AX132" s="13" t="s">
        <v>72</v>
      </c>
      <c r="AY132" s="198" t="s">
        <v>124</v>
      </c>
    </row>
    <row r="133" s="14" customFormat="1">
      <c r="B133" s="205"/>
      <c r="D133" s="186" t="s">
        <v>137</v>
      </c>
      <c r="E133" s="206" t="s">
        <v>1</v>
      </c>
      <c r="F133" s="207" t="s">
        <v>148</v>
      </c>
      <c r="H133" s="208">
        <v>17.399999999999999</v>
      </c>
      <c r="I133" s="209"/>
      <c r="L133" s="205"/>
      <c r="M133" s="210"/>
      <c r="N133" s="211"/>
      <c r="O133" s="211"/>
      <c r="P133" s="211"/>
      <c r="Q133" s="211"/>
      <c r="R133" s="211"/>
      <c r="S133" s="211"/>
      <c r="T133" s="212"/>
      <c r="AT133" s="206" t="s">
        <v>137</v>
      </c>
      <c r="AU133" s="206" t="s">
        <v>80</v>
      </c>
      <c r="AV133" s="14" t="s">
        <v>131</v>
      </c>
      <c r="AW133" s="14" t="s">
        <v>34</v>
      </c>
      <c r="AX133" s="14" t="s">
        <v>76</v>
      </c>
      <c r="AY133" s="206" t="s">
        <v>124</v>
      </c>
    </row>
    <row r="134" s="1" customFormat="1" ht="16.5" customHeight="1">
      <c r="B134" s="173"/>
      <c r="C134" s="174" t="s">
        <v>187</v>
      </c>
      <c r="D134" s="174" t="s">
        <v>126</v>
      </c>
      <c r="E134" s="175" t="s">
        <v>520</v>
      </c>
      <c r="F134" s="176" t="s">
        <v>521</v>
      </c>
      <c r="G134" s="177" t="s">
        <v>158</v>
      </c>
      <c r="H134" s="178">
        <v>7.5</v>
      </c>
      <c r="I134" s="179"/>
      <c r="J134" s="180">
        <f>ROUND(I134*H134,2)</f>
        <v>0</v>
      </c>
      <c r="K134" s="176" t="s">
        <v>130</v>
      </c>
      <c r="L134" s="35"/>
      <c r="M134" s="181" t="s">
        <v>1</v>
      </c>
      <c r="N134" s="182" t="s">
        <v>43</v>
      </c>
      <c r="O134" s="65"/>
      <c r="P134" s="183">
        <f>O134*H134</f>
        <v>0</v>
      </c>
      <c r="Q134" s="183">
        <v>0</v>
      </c>
      <c r="R134" s="183">
        <f>Q134*H134</f>
        <v>0</v>
      </c>
      <c r="S134" s="183">
        <v>0</v>
      </c>
      <c r="T134" s="184">
        <f>S134*H134</f>
        <v>0</v>
      </c>
      <c r="AR134" s="17" t="s">
        <v>131</v>
      </c>
      <c r="AT134" s="17" t="s">
        <v>126</v>
      </c>
      <c r="AU134" s="17" t="s">
        <v>80</v>
      </c>
      <c r="AY134" s="17" t="s">
        <v>124</v>
      </c>
      <c r="BE134" s="185">
        <f>IF(N134="základní",J134,0)</f>
        <v>0</v>
      </c>
      <c r="BF134" s="185">
        <f>IF(N134="snížená",J134,0)</f>
        <v>0</v>
      </c>
      <c r="BG134" s="185">
        <f>IF(N134="zákl. přenesená",J134,0)</f>
        <v>0</v>
      </c>
      <c r="BH134" s="185">
        <f>IF(N134="sníž. přenesená",J134,0)</f>
        <v>0</v>
      </c>
      <c r="BI134" s="185">
        <f>IF(N134="nulová",J134,0)</f>
        <v>0</v>
      </c>
      <c r="BJ134" s="17" t="s">
        <v>76</v>
      </c>
      <c r="BK134" s="185">
        <f>ROUND(I134*H134,2)</f>
        <v>0</v>
      </c>
      <c r="BL134" s="17" t="s">
        <v>131</v>
      </c>
      <c r="BM134" s="17" t="s">
        <v>522</v>
      </c>
    </row>
    <row r="135" s="1" customFormat="1">
      <c r="B135" s="35"/>
      <c r="D135" s="186" t="s">
        <v>133</v>
      </c>
      <c r="F135" s="187" t="s">
        <v>523</v>
      </c>
      <c r="I135" s="119"/>
      <c r="L135" s="35"/>
      <c r="M135" s="188"/>
      <c r="N135" s="65"/>
      <c r="O135" s="65"/>
      <c r="P135" s="65"/>
      <c r="Q135" s="65"/>
      <c r="R135" s="65"/>
      <c r="S135" s="65"/>
      <c r="T135" s="66"/>
      <c r="AT135" s="17" t="s">
        <v>133</v>
      </c>
      <c r="AU135" s="17" t="s">
        <v>80</v>
      </c>
    </row>
    <row r="136" s="1" customFormat="1">
      <c r="B136" s="35"/>
      <c r="D136" s="186" t="s">
        <v>135</v>
      </c>
      <c r="F136" s="189" t="s">
        <v>524</v>
      </c>
      <c r="I136" s="119"/>
      <c r="L136" s="35"/>
      <c r="M136" s="188"/>
      <c r="N136" s="65"/>
      <c r="O136" s="65"/>
      <c r="P136" s="65"/>
      <c r="Q136" s="65"/>
      <c r="R136" s="65"/>
      <c r="S136" s="65"/>
      <c r="T136" s="66"/>
      <c r="AT136" s="17" t="s">
        <v>135</v>
      </c>
      <c r="AU136" s="17" t="s">
        <v>80</v>
      </c>
    </row>
    <row r="137" s="13" customFormat="1">
      <c r="B137" s="197"/>
      <c r="D137" s="186" t="s">
        <v>137</v>
      </c>
      <c r="E137" s="198" t="s">
        <v>1</v>
      </c>
      <c r="F137" s="199" t="s">
        <v>515</v>
      </c>
      <c r="H137" s="200">
        <v>7.5</v>
      </c>
      <c r="I137" s="201"/>
      <c r="L137" s="197"/>
      <c r="M137" s="202"/>
      <c r="N137" s="203"/>
      <c r="O137" s="203"/>
      <c r="P137" s="203"/>
      <c r="Q137" s="203"/>
      <c r="R137" s="203"/>
      <c r="S137" s="203"/>
      <c r="T137" s="204"/>
      <c r="AT137" s="198" t="s">
        <v>137</v>
      </c>
      <c r="AU137" s="198" t="s">
        <v>80</v>
      </c>
      <c r="AV137" s="13" t="s">
        <v>80</v>
      </c>
      <c r="AW137" s="13" t="s">
        <v>34</v>
      </c>
      <c r="AX137" s="13" t="s">
        <v>76</v>
      </c>
      <c r="AY137" s="198" t="s">
        <v>124</v>
      </c>
    </row>
    <row r="138" s="1" customFormat="1" ht="16.5" customHeight="1">
      <c r="B138" s="173"/>
      <c r="C138" s="174" t="s">
        <v>195</v>
      </c>
      <c r="D138" s="174" t="s">
        <v>126</v>
      </c>
      <c r="E138" s="175" t="s">
        <v>196</v>
      </c>
      <c r="F138" s="176" t="s">
        <v>197</v>
      </c>
      <c r="G138" s="177" t="s">
        <v>198</v>
      </c>
      <c r="H138" s="178">
        <v>33.060000000000002</v>
      </c>
      <c r="I138" s="179"/>
      <c r="J138" s="180">
        <f>ROUND(I138*H138,2)</f>
        <v>0</v>
      </c>
      <c r="K138" s="176" t="s">
        <v>130</v>
      </c>
      <c r="L138" s="35"/>
      <c r="M138" s="181" t="s">
        <v>1</v>
      </c>
      <c r="N138" s="182" t="s">
        <v>43</v>
      </c>
      <c r="O138" s="65"/>
      <c r="P138" s="183">
        <f>O138*H138</f>
        <v>0</v>
      </c>
      <c r="Q138" s="183">
        <v>0</v>
      </c>
      <c r="R138" s="183">
        <f>Q138*H138</f>
        <v>0</v>
      </c>
      <c r="S138" s="183">
        <v>0</v>
      </c>
      <c r="T138" s="184">
        <f>S138*H138</f>
        <v>0</v>
      </c>
      <c r="AR138" s="17" t="s">
        <v>131</v>
      </c>
      <c r="AT138" s="17" t="s">
        <v>126</v>
      </c>
      <c r="AU138" s="17" t="s">
        <v>80</v>
      </c>
      <c r="AY138" s="17" t="s">
        <v>124</v>
      </c>
      <c r="BE138" s="185">
        <f>IF(N138="základní",J138,0)</f>
        <v>0</v>
      </c>
      <c r="BF138" s="185">
        <f>IF(N138="snížená",J138,0)</f>
        <v>0</v>
      </c>
      <c r="BG138" s="185">
        <f>IF(N138="zákl. přenesená",J138,0)</f>
        <v>0</v>
      </c>
      <c r="BH138" s="185">
        <f>IF(N138="sníž. přenesená",J138,0)</f>
        <v>0</v>
      </c>
      <c r="BI138" s="185">
        <f>IF(N138="nulová",J138,0)</f>
        <v>0</v>
      </c>
      <c r="BJ138" s="17" t="s">
        <v>76</v>
      </c>
      <c r="BK138" s="185">
        <f>ROUND(I138*H138,2)</f>
        <v>0</v>
      </c>
      <c r="BL138" s="17" t="s">
        <v>131</v>
      </c>
      <c r="BM138" s="17" t="s">
        <v>199</v>
      </c>
    </row>
    <row r="139" s="1" customFormat="1">
      <c r="B139" s="35"/>
      <c r="D139" s="186" t="s">
        <v>133</v>
      </c>
      <c r="F139" s="187" t="s">
        <v>200</v>
      </c>
      <c r="I139" s="119"/>
      <c r="L139" s="35"/>
      <c r="M139" s="188"/>
      <c r="N139" s="65"/>
      <c r="O139" s="65"/>
      <c r="P139" s="65"/>
      <c r="Q139" s="65"/>
      <c r="R139" s="65"/>
      <c r="S139" s="65"/>
      <c r="T139" s="66"/>
      <c r="AT139" s="17" t="s">
        <v>133</v>
      </c>
      <c r="AU139" s="17" t="s">
        <v>80</v>
      </c>
    </row>
    <row r="140" s="1" customFormat="1">
      <c r="B140" s="35"/>
      <c r="D140" s="186" t="s">
        <v>135</v>
      </c>
      <c r="F140" s="189" t="s">
        <v>201</v>
      </c>
      <c r="I140" s="119"/>
      <c r="L140" s="35"/>
      <c r="M140" s="188"/>
      <c r="N140" s="65"/>
      <c r="O140" s="65"/>
      <c r="P140" s="65"/>
      <c r="Q140" s="65"/>
      <c r="R140" s="65"/>
      <c r="S140" s="65"/>
      <c r="T140" s="66"/>
      <c r="AT140" s="17" t="s">
        <v>135</v>
      </c>
      <c r="AU140" s="17" t="s">
        <v>80</v>
      </c>
    </row>
    <row r="141" s="13" customFormat="1">
      <c r="B141" s="197"/>
      <c r="D141" s="186" t="s">
        <v>137</v>
      </c>
      <c r="E141" s="198" t="s">
        <v>1</v>
      </c>
      <c r="F141" s="199" t="s">
        <v>525</v>
      </c>
      <c r="H141" s="200">
        <v>33.060000000000002</v>
      </c>
      <c r="I141" s="201"/>
      <c r="L141" s="197"/>
      <c r="M141" s="202"/>
      <c r="N141" s="203"/>
      <c r="O141" s="203"/>
      <c r="P141" s="203"/>
      <c r="Q141" s="203"/>
      <c r="R141" s="203"/>
      <c r="S141" s="203"/>
      <c r="T141" s="204"/>
      <c r="AT141" s="198" t="s">
        <v>137</v>
      </c>
      <c r="AU141" s="198" t="s">
        <v>80</v>
      </c>
      <c r="AV141" s="13" t="s">
        <v>80</v>
      </c>
      <c r="AW141" s="13" t="s">
        <v>34</v>
      </c>
      <c r="AX141" s="13" t="s">
        <v>76</v>
      </c>
      <c r="AY141" s="198" t="s">
        <v>124</v>
      </c>
    </row>
    <row r="142" s="1" customFormat="1" ht="16.5" customHeight="1">
      <c r="B142" s="173"/>
      <c r="C142" s="174" t="s">
        <v>203</v>
      </c>
      <c r="D142" s="174" t="s">
        <v>126</v>
      </c>
      <c r="E142" s="175" t="s">
        <v>204</v>
      </c>
      <c r="F142" s="176" t="s">
        <v>205</v>
      </c>
      <c r="G142" s="177" t="s">
        <v>158</v>
      </c>
      <c r="H142" s="178">
        <v>4.3499999999999996</v>
      </c>
      <c r="I142" s="179"/>
      <c r="J142" s="180">
        <f>ROUND(I142*H142,2)</f>
        <v>0</v>
      </c>
      <c r="K142" s="176" t="s">
        <v>130</v>
      </c>
      <c r="L142" s="35"/>
      <c r="M142" s="181" t="s">
        <v>1</v>
      </c>
      <c r="N142" s="182" t="s">
        <v>43</v>
      </c>
      <c r="O142" s="65"/>
      <c r="P142" s="183">
        <f>O142*H142</f>
        <v>0</v>
      </c>
      <c r="Q142" s="183">
        <v>0</v>
      </c>
      <c r="R142" s="183">
        <f>Q142*H142</f>
        <v>0</v>
      </c>
      <c r="S142" s="183">
        <v>0</v>
      </c>
      <c r="T142" s="184">
        <f>S142*H142</f>
        <v>0</v>
      </c>
      <c r="AR142" s="17" t="s">
        <v>131</v>
      </c>
      <c r="AT142" s="17" t="s">
        <v>126</v>
      </c>
      <c r="AU142" s="17" t="s">
        <v>80</v>
      </c>
      <c r="AY142" s="17" t="s">
        <v>124</v>
      </c>
      <c r="BE142" s="185">
        <f>IF(N142="základní",J142,0)</f>
        <v>0</v>
      </c>
      <c r="BF142" s="185">
        <f>IF(N142="snížená",J142,0)</f>
        <v>0</v>
      </c>
      <c r="BG142" s="185">
        <f>IF(N142="zákl. přenesená",J142,0)</f>
        <v>0</v>
      </c>
      <c r="BH142" s="185">
        <f>IF(N142="sníž. přenesená",J142,0)</f>
        <v>0</v>
      </c>
      <c r="BI142" s="185">
        <f>IF(N142="nulová",J142,0)</f>
        <v>0</v>
      </c>
      <c r="BJ142" s="17" t="s">
        <v>76</v>
      </c>
      <c r="BK142" s="185">
        <f>ROUND(I142*H142,2)</f>
        <v>0</v>
      </c>
      <c r="BL142" s="17" t="s">
        <v>131</v>
      </c>
      <c r="BM142" s="17" t="s">
        <v>206</v>
      </c>
    </row>
    <row r="143" s="1" customFormat="1">
      <c r="B143" s="35"/>
      <c r="D143" s="186" t="s">
        <v>133</v>
      </c>
      <c r="F143" s="187" t="s">
        <v>207</v>
      </c>
      <c r="I143" s="119"/>
      <c r="L143" s="35"/>
      <c r="M143" s="188"/>
      <c r="N143" s="65"/>
      <c r="O143" s="65"/>
      <c r="P143" s="65"/>
      <c r="Q143" s="65"/>
      <c r="R143" s="65"/>
      <c r="S143" s="65"/>
      <c r="T143" s="66"/>
      <c r="AT143" s="17" t="s">
        <v>133</v>
      </c>
      <c r="AU143" s="17" t="s">
        <v>80</v>
      </c>
    </row>
    <row r="144" s="1" customFormat="1">
      <c r="B144" s="35"/>
      <c r="D144" s="186" t="s">
        <v>135</v>
      </c>
      <c r="F144" s="189" t="s">
        <v>208</v>
      </c>
      <c r="I144" s="119"/>
      <c r="L144" s="35"/>
      <c r="M144" s="188"/>
      <c r="N144" s="65"/>
      <c r="O144" s="65"/>
      <c r="P144" s="65"/>
      <c r="Q144" s="65"/>
      <c r="R144" s="65"/>
      <c r="S144" s="65"/>
      <c r="T144" s="66"/>
      <c r="AT144" s="17" t="s">
        <v>135</v>
      </c>
      <c r="AU144" s="17" t="s">
        <v>80</v>
      </c>
    </row>
    <row r="145" s="12" customFormat="1">
      <c r="B145" s="190"/>
      <c r="D145" s="186" t="s">
        <v>137</v>
      </c>
      <c r="E145" s="191" t="s">
        <v>1</v>
      </c>
      <c r="F145" s="192" t="s">
        <v>138</v>
      </c>
      <c r="H145" s="191" t="s">
        <v>1</v>
      </c>
      <c r="I145" s="193"/>
      <c r="L145" s="190"/>
      <c r="M145" s="194"/>
      <c r="N145" s="195"/>
      <c r="O145" s="195"/>
      <c r="P145" s="195"/>
      <c r="Q145" s="195"/>
      <c r="R145" s="195"/>
      <c r="S145" s="195"/>
      <c r="T145" s="196"/>
      <c r="AT145" s="191" t="s">
        <v>137</v>
      </c>
      <c r="AU145" s="191" t="s">
        <v>80</v>
      </c>
      <c r="AV145" s="12" t="s">
        <v>76</v>
      </c>
      <c r="AW145" s="12" t="s">
        <v>34</v>
      </c>
      <c r="AX145" s="12" t="s">
        <v>72</v>
      </c>
      <c r="AY145" s="191" t="s">
        <v>124</v>
      </c>
    </row>
    <row r="146" s="13" customFormat="1">
      <c r="B146" s="197"/>
      <c r="D146" s="186" t="s">
        <v>137</v>
      </c>
      <c r="E146" s="198" t="s">
        <v>1</v>
      </c>
      <c r="F146" s="199" t="s">
        <v>526</v>
      </c>
      <c r="H146" s="200">
        <v>1.2</v>
      </c>
      <c r="I146" s="201"/>
      <c r="L146" s="197"/>
      <c r="M146" s="202"/>
      <c r="N146" s="203"/>
      <c r="O146" s="203"/>
      <c r="P146" s="203"/>
      <c r="Q146" s="203"/>
      <c r="R146" s="203"/>
      <c r="S146" s="203"/>
      <c r="T146" s="204"/>
      <c r="AT146" s="198" t="s">
        <v>137</v>
      </c>
      <c r="AU146" s="198" t="s">
        <v>80</v>
      </c>
      <c r="AV146" s="13" t="s">
        <v>80</v>
      </c>
      <c r="AW146" s="13" t="s">
        <v>34</v>
      </c>
      <c r="AX146" s="13" t="s">
        <v>72</v>
      </c>
      <c r="AY146" s="198" t="s">
        <v>124</v>
      </c>
    </row>
    <row r="147" s="12" customFormat="1">
      <c r="B147" s="190"/>
      <c r="D147" s="186" t="s">
        <v>137</v>
      </c>
      <c r="E147" s="191" t="s">
        <v>1</v>
      </c>
      <c r="F147" s="192" t="s">
        <v>527</v>
      </c>
      <c r="H147" s="191" t="s">
        <v>1</v>
      </c>
      <c r="I147" s="193"/>
      <c r="L147" s="190"/>
      <c r="M147" s="194"/>
      <c r="N147" s="195"/>
      <c r="O147" s="195"/>
      <c r="P147" s="195"/>
      <c r="Q147" s="195"/>
      <c r="R147" s="195"/>
      <c r="S147" s="195"/>
      <c r="T147" s="196"/>
      <c r="AT147" s="191" t="s">
        <v>137</v>
      </c>
      <c r="AU147" s="191" t="s">
        <v>80</v>
      </c>
      <c r="AV147" s="12" t="s">
        <v>76</v>
      </c>
      <c r="AW147" s="12" t="s">
        <v>34</v>
      </c>
      <c r="AX147" s="12" t="s">
        <v>72</v>
      </c>
      <c r="AY147" s="191" t="s">
        <v>124</v>
      </c>
    </row>
    <row r="148" s="13" customFormat="1">
      <c r="B148" s="197"/>
      <c r="D148" s="186" t="s">
        <v>137</v>
      </c>
      <c r="E148" s="198" t="s">
        <v>1</v>
      </c>
      <c r="F148" s="199" t="s">
        <v>528</v>
      </c>
      <c r="H148" s="200">
        <v>1.5</v>
      </c>
      <c r="I148" s="201"/>
      <c r="L148" s="197"/>
      <c r="M148" s="202"/>
      <c r="N148" s="203"/>
      <c r="O148" s="203"/>
      <c r="P148" s="203"/>
      <c r="Q148" s="203"/>
      <c r="R148" s="203"/>
      <c r="S148" s="203"/>
      <c r="T148" s="204"/>
      <c r="AT148" s="198" t="s">
        <v>137</v>
      </c>
      <c r="AU148" s="198" t="s">
        <v>80</v>
      </c>
      <c r="AV148" s="13" t="s">
        <v>80</v>
      </c>
      <c r="AW148" s="13" t="s">
        <v>34</v>
      </c>
      <c r="AX148" s="13" t="s">
        <v>72</v>
      </c>
      <c r="AY148" s="198" t="s">
        <v>124</v>
      </c>
    </row>
    <row r="149" s="13" customFormat="1">
      <c r="B149" s="197"/>
      <c r="D149" s="186" t="s">
        <v>137</v>
      </c>
      <c r="E149" s="198" t="s">
        <v>1</v>
      </c>
      <c r="F149" s="199" t="s">
        <v>529</v>
      </c>
      <c r="H149" s="200">
        <v>1.6499999999999999</v>
      </c>
      <c r="I149" s="201"/>
      <c r="L149" s="197"/>
      <c r="M149" s="202"/>
      <c r="N149" s="203"/>
      <c r="O149" s="203"/>
      <c r="P149" s="203"/>
      <c r="Q149" s="203"/>
      <c r="R149" s="203"/>
      <c r="S149" s="203"/>
      <c r="T149" s="204"/>
      <c r="AT149" s="198" t="s">
        <v>137</v>
      </c>
      <c r="AU149" s="198" t="s">
        <v>80</v>
      </c>
      <c r="AV149" s="13" t="s">
        <v>80</v>
      </c>
      <c r="AW149" s="13" t="s">
        <v>34</v>
      </c>
      <c r="AX149" s="13" t="s">
        <v>72</v>
      </c>
      <c r="AY149" s="198" t="s">
        <v>124</v>
      </c>
    </row>
    <row r="150" s="14" customFormat="1">
      <c r="B150" s="205"/>
      <c r="D150" s="186" t="s">
        <v>137</v>
      </c>
      <c r="E150" s="206" t="s">
        <v>1</v>
      </c>
      <c r="F150" s="207" t="s">
        <v>148</v>
      </c>
      <c r="H150" s="208">
        <v>4.3499999999999996</v>
      </c>
      <c r="I150" s="209"/>
      <c r="L150" s="205"/>
      <c r="M150" s="210"/>
      <c r="N150" s="211"/>
      <c r="O150" s="211"/>
      <c r="P150" s="211"/>
      <c r="Q150" s="211"/>
      <c r="R150" s="211"/>
      <c r="S150" s="211"/>
      <c r="T150" s="212"/>
      <c r="AT150" s="206" t="s">
        <v>137</v>
      </c>
      <c r="AU150" s="206" t="s">
        <v>80</v>
      </c>
      <c r="AV150" s="14" t="s">
        <v>131</v>
      </c>
      <c r="AW150" s="14" t="s">
        <v>34</v>
      </c>
      <c r="AX150" s="14" t="s">
        <v>76</v>
      </c>
      <c r="AY150" s="206" t="s">
        <v>124</v>
      </c>
    </row>
    <row r="151" s="1" customFormat="1" ht="16.5" customHeight="1">
      <c r="B151" s="173"/>
      <c r="C151" s="213" t="s">
        <v>82</v>
      </c>
      <c r="D151" s="213" t="s">
        <v>238</v>
      </c>
      <c r="E151" s="214" t="s">
        <v>530</v>
      </c>
      <c r="F151" s="215" t="s">
        <v>531</v>
      </c>
      <c r="G151" s="216" t="s">
        <v>198</v>
      </c>
      <c r="H151" s="217">
        <v>3.0750000000000002</v>
      </c>
      <c r="I151" s="218"/>
      <c r="J151" s="219">
        <f>ROUND(I151*H151,2)</f>
        <v>0</v>
      </c>
      <c r="K151" s="215" t="s">
        <v>130</v>
      </c>
      <c r="L151" s="220"/>
      <c r="M151" s="221" t="s">
        <v>1</v>
      </c>
      <c r="N151" s="222" t="s">
        <v>43</v>
      </c>
      <c r="O151" s="65"/>
      <c r="P151" s="183">
        <f>O151*H151</f>
        <v>0</v>
      </c>
      <c r="Q151" s="183">
        <v>1</v>
      </c>
      <c r="R151" s="183">
        <f>Q151*H151</f>
        <v>3.0750000000000002</v>
      </c>
      <c r="S151" s="183">
        <v>0</v>
      </c>
      <c r="T151" s="184">
        <f>S151*H151</f>
        <v>0</v>
      </c>
      <c r="AR151" s="17" t="s">
        <v>187</v>
      </c>
      <c r="AT151" s="17" t="s">
        <v>238</v>
      </c>
      <c r="AU151" s="17" t="s">
        <v>80</v>
      </c>
      <c r="AY151" s="17" t="s">
        <v>124</v>
      </c>
      <c r="BE151" s="185">
        <f>IF(N151="základní",J151,0)</f>
        <v>0</v>
      </c>
      <c r="BF151" s="185">
        <f>IF(N151="snížená",J151,0)</f>
        <v>0</v>
      </c>
      <c r="BG151" s="185">
        <f>IF(N151="zákl. přenesená",J151,0)</f>
        <v>0</v>
      </c>
      <c r="BH151" s="185">
        <f>IF(N151="sníž. přenesená",J151,0)</f>
        <v>0</v>
      </c>
      <c r="BI151" s="185">
        <f>IF(N151="nulová",J151,0)</f>
        <v>0</v>
      </c>
      <c r="BJ151" s="17" t="s">
        <v>76</v>
      </c>
      <c r="BK151" s="185">
        <f>ROUND(I151*H151,2)</f>
        <v>0</v>
      </c>
      <c r="BL151" s="17" t="s">
        <v>131</v>
      </c>
      <c r="BM151" s="17" t="s">
        <v>532</v>
      </c>
    </row>
    <row r="152" s="1" customFormat="1">
      <c r="B152" s="35"/>
      <c r="D152" s="186" t="s">
        <v>133</v>
      </c>
      <c r="F152" s="187" t="s">
        <v>531</v>
      </c>
      <c r="I152" s="119"/>
      <c r="L152" s="35"/>
      <c r="M152" s="188"/>
      <c r="N152" s="65"/>
      <c r="O152" s="65"/>
      <c r="P152" s="65"/>
      <c r="Q152" s="65"/>
      <c r="R152" s="65"/>
      <c r="S152" s="65"/>
      <c r="T152" s="66"/>
      <c r="AT152" s="17" t="s">
        <v>133</v>
      </c>
      <c r="AU152" s="17" t="s">
        <v>80</v>
      </c>
    </row>
    <row r="153" s="13" customFormat="1">
      <c r="B153" s="197"/>
      <c r="D153" s="186" t="s">
        <v>137</v>
      </c>
      <c r="E153" s="198" t="s">
        <v>1</v>
      </c>
      <c r="F153" s="199" t="s">
        <v>533</v>
      </c>
      <c r="H153" s="200">
        <v>3.0750000000000002</v>
      </c>
      <c r="I153" s="201"/>
      <c r="L153" s="197"/>
      <c r="M153" s="202"/>
      <c r="N153" s="203"/>
      <c r="O153" s="203"/>
      <c r="P153" s="203"/>
      <c r="Q153" s="203"/>
      <c r="R153" s="203"/>
      <c r="S153" s="203"/>
      <c r="T153" s="204"/>
      <c r="AT153" s="198" t="s">
        <v>137</v>
      </c>
      <c r="AU153" s="198" t="s">
        <v>80</v>
      </c>
      <c r="AV153" s="13" t="s">
        <v>80</v>
      </c>
      <c r="AW153" s="13" t="s">
        <v>34</v>
      </c>
      <c r="AX153" s="13" t="s">
        <v>76</v>
      </c>
      <c r="AY153" s="198" t="s">
        <v>124</v>
      </c>
    </row>
    <row r="154" s="1" customFormat="1" ht="16.5" customHeight="1">
      <c r="B154" s="173"/>
      <c r="C154" s="213" t="s">
        <v>86</v>
      </c>
      <c r="D154" s="213" t="s">
        <v>238</v>
      </c>
      <c r="E154" s="214" t="s">
        <v>534</v>
      </c>
      <c r="F154" s="215" t="s">
        <v>535</v>
      </c>
      <c r="G154" s="216" t="s">
        <v>198</v>
      </c>
      <c r="H154" s="217">
        <v>3.383</v>
      </c>
      <c r="I154" s="218"/>
      <c r="J154" s="219">
        <f>ROUND(I154*H154,2)</f>
        <v>0</v>
      </c>
      <c r="K154" s="215" t="s">
        <v>130</v>
      </c>
      <c r="L154" s="220"/>
      <c r="M154" s="221" t="s">
        <v>1</v>
      </c>
      <c r="N154" s="222" t="s">
        <v>43</v>
      </c>
      <c r="O154" s="65"/>
      <c r="P154" s="183">
        <f>O154*H154</f>
        <v>0</v>
      </c>
      <c r="Q154" s="183">
        <v>1</v>
      </c>
      <c r="R154" s="183">
        <f>Q154*H154</f>
        <v>3.383</v>
      </c>
      <c r="S154" s="183">
        <v>0</v>
      </c>
      <c r="T154" s="184">
        <f>S154*H154</f>
        <v>0</v>
      </c>
      <c r="AR154" s="17" t="s">
        <v>187</v>
      </c>
      <c r="AT154" s="17" t="s">
        <v>238</v>
      </c>
      <c r="AU154" s="17" t="s">
        <v>80</v>
      </c>
      <c r="AY154" s="17" t="s">
        <v>124</v>
      </c>
      <c r="BE154" s="185">
        <f>IF(N154="základní",J154,0)</f>
        <v>0</v>
      </c>
      <c r="BF154" s="185">
        <f>IF(N154="snížená",J154,0)</f>
        <v>0</v>
      </c>
      <c r="BG154" s="185">
        <f>IF(N154="zákl. přenesená",J154,0)</f>
        <v>0</v>
      </c>
      <c r="BH154" s="185">
        <f>IF(N154="sníž. přenesená",J154,0)</f>
        <v>0</v>
      </c>
      <c r="BI154" s="185">
        <f>IF(N154="nulová",J154,0)</f>
        <v>0</v>
      </c>
      <c r="BJ154" s="17" t="s">
        <v>76</v>
      </c>
      <c r="BK154" s="185">
        <f>ROUND(I154*H154,2)</f>
        <v>0</v>
      </c>
      <c r="BL154" s="17" t="s">
        <v>131</v>
      </c>
      <c r="BM154" s="17" t="s">
        <v>536</v>
      </c>
    </row>
    <row r="155" s="1" customFormat="1">
      <c r="B155" s="35"/>
      <c r="D155" s="186" t="s">
        <v>133</v>
      </c>
      <c r="F155" s="187" t="s">
        <v>535</v>
      </c>
      <c r="I155" s="119"/>
      <c r="L155" s="35"/>
      <c r="M155" s="188"/>
      <c r="N155" s="65"/>
      <c r="O155" s="65"/>
      <c r="P155" s="65"/>
      <c r="Q155" s="65"/>
      <c r="R155" s="65"/>
      <c r="S155" s="65"/>
      <c r="T155" s="66"/>
      <c r="AT155" s="17" t="s">
        <v>133</v>
      </c>
      <c r="AU155" s="17" t="s">
        <v>80</v>
      </c>
    </row>
    <row r="156" s="13" customFormat="1">
      <c r="B156" s="197"/>
      <c r="D156" s="186" t="s">
        <v>137</v>
      </c>
      <c r="E156" s="198" t="s">
        <v>1</v>
      </c>
      <c r="F156" s="199" t="s">
        <v>537</v>
      </c>
      <c r="H156" s="200">
        <v>3.383</v>
      </c>
      <c r="I156" s="201"/>
      <c r="L156" s="197"/>
      <c r="M156" s="202"/>
      <c r="N156" s="203"/>
      <c r="O156" s="203"/>
      <c r="P156" s="203"/>
      <c r="Q156" s="203"/>
      <c r="R156" s="203"/>
      <c r="S156" s="203"/>
      <c r="T156" s="204"/>
      <c r="AT156" s="198" t="s">
        <v>137</v>
      </c>
      <c r="AU156" s="198" t="s">
        <v>80</v>
      </c>
      <c r="AV156" s="13" t="s">
        <v>80</v>
      </c>
      <c r="AW156" s="13" t="s">
        <v>34</v>
      </c>
      <c r="AX156" s="13" t="s">
        <v>76</v>
      </c>
      <c r="AY156" s="198" t="s">
        <v>124</v>
      </c>
    </row>
    <row r="157" s="1" customFormat="1" ht="16.5" customHeight="1">
      <c r="B157" s="173"/>
      <c r="C157" s="174" t="s">
        <v>222</v>
      </c>
      <c r="D157" s="174" t="s">
        <v>126</v>
      </c>
      <c r="E157" s="175" t="s">
        <v>538</v>
      </c>
      <c r="F157" s="176" t="s">
        <v>539</v>
      </c>
      <c r="G157" s="177" t="s">
        <v>158</v>
      </c>
      <c r="H157" s="178">
        <v>1.6499999999999999</v>
      </c>
      <c r="I157" s="179"/>
      <c r="J157" s="180">
        <f>ROUND(I157*H157,2)</f>
        <v>0</v>
      </c>
      <c r="K157" s="176" t="s">
        <v>130</v>
      </c>
      <c r="L157" s="35"/>
      <c r="M157" s="181" t="s">
        <v>1</v>
      </c>
      <c r="N157" s="182" t="s">
        <v>43</v>
      </c>
      <c r="O157" s="65"/>
      <c r="P157" s="183">
        <f>O157*H157</f>
        <v>0</v>
      </c>
      <c r="Q157" s="183">
        <v>0</v>
      </c>
      <c r="R157" s="183">
        <f>Q157*H157</f>
        <v>0</v>
      </c>
      <c r="S157" s="183">
        <v>0</v>
      </c>
      <c r="T157" s="184">
        <f>S157*H157</f>
        <v>0</v>
      </c>
      <c r="AR157" s="17" t="s">
        <v>131</v>
      </c>
      <c r="AT157" s="17" t="s">
        <v>126</v>
      </c>
      <c r="AU157" s="17" t="s">
        <v>80</v>
      </c>
      <c r="AY157" s="17" t="s">
        <v>124</v>
      </c>
      <c r="BE157" s="185">
        <f>IF(N157="základní",J157,0)</f>
        <v>0</v>
      </c>
      <c r="BF157" s="185">
        <f>IF(N157="snížená",J157,0)</f>
        <v>0</v>
      </c>
      <c r="BG157" s="185">
        <f>IF(N157="zákl. přenesená",J157,0)</f>
        <v>0</v>
      </c>
      <c r="BH157" s="185">
        <f>IF(N157="sníž. přenesená",J157,0)</f>
        <v>0</v>
      </c>
      <c r="BI157" s="185">
        <f>IF(N157="nulová",J157,0)</f>
        <v>0</v>
      </c>
      <c r="BJ157" s="17" t="s">
        <v>76</v>
      </c>
      <c r="BK157" s="185">
        <f>ROUND(I157*H157,2)</f>
        <v>0</v>
      </c>
      <c r="BL157" s="17" t="s">
        <v>131</v>
      </c>
      <c r="BM157" s="17" t="s">
        <v>540</v>
      </c>
    </row>
    <row r="158" s="1" customFormat="1">
      <c r="B158" s="35"/>
      <c r="D158" s="186" t="s">
        <v>133</v>
      </c>
      <c r="F158" s="187" t="s">
        <v>541</v>
      </c>
      <c r="I158" s="119"/>
      <c r="L158" s="35"/>
      <c r="M158" s="188"/>
      <c r="N158" s="65"/>
      <c r="O158" s="65"/>
      <c r="P158" s="65"/>
      <c r="Q158" s="65"/>
      <c r="R158" s="65"/>
      <c r="S158" s="65"/>
      <c r="T158" s="66"/>
      <c r="AT158" s="17" t="s">
        <v>133</v>
      </c>
      <c r="AU158" s="17" t="s">
        <v>80</v>
      </c>
    </row>
    <row r="159" s="1" customFormat="1">
      <c r="B159" s="35"/>
      <c r="D159" s="186" t="s">
        <v>135</v>
      </c>
      <c r="F159" s="189" t="s">
        <v>542</v>
      </c>
      <c r="I159" s="119"/>
      <c r="L159" s="35"/>
      <c r="M159" s="188"/>
      <c r="N159" s="65"/>
      <c r="O159" s="65"/>
      <c r="P159" s="65"/>
      <c r="Q159" s="65"/>
      <c r="R159" s="65"/>
      <c r="S159" s="65"/>
      <c r="T159" s="66"/>
      <c r="AT159" s="17" t="s">
        <v>135</v>
      </c>
      <c r="AU159" s="17" t="s">
        <v>80</v>
      </c>
    </row>
    <row r="160" s="12" customFormat="1">
      <c r="B160" s="190"/>
      <c r="D160" s="186" t="s">
        <v>137</v>
      </c>
      <c r="E160" s="191" t="s">
        <v>1</v>
      </c>
      <c r="F160" s="192" t="s">
        <v>138</v>
      </c>
      <c r="H160" s="191" t="s">
        <v>1</v>
      </c>
      <c r="I160" s="193"/>
      <c r="L160" s="190"/>
      <c r="M160" s="194"/>
      <c r="N160" s="195"/>
      <c r="O160" s="195"/>
      <c r="P160" s="195"/>
      <c r="Q160" s="195"/>
      <c r="R160" s="195"/>
      <c r="S160" s="195"/>
      <c r="T160" s="196"/>
      <c r="AT160" s="191" t="s">
        <v>137</v>
      </c>
      <c r="AU160" s="191" t="s">
        <v>80</v>
      </c>
      <c r="AV160" s="12" t="s">
        <v>76</v>
      </c>
      <c r="AW160" s="12" t="s">
        <v>34</v>
      </c>
      <c r="AX160" s="12" t="s">
        <v>72</v>
      </c>
      <c r="AY160" s="191" t="s">
        <v>124</v>
      </c>
    </row>
    <row r="161" s="13" customFormat="1">
      <c r="B161" s="197"/>
      <c r="D161" s="186" t="s">
        <v>137</v>
      </c>
      <c r="E161" s="198" t="s">
        <v>1</v>
      </c>
      <c r="F161" s="199" t="s">
        <v>543</v>
      </c>
      <c r="H161" s="200">
        <v>1.6499999999999999</v>
      </c>
      <c r="I161" s="201"/>
      <c r="L161" s="197"/>
      <c r="M161" s="202"/>
      <c r="N161" s="203"/>
      <c r="O161" s="203"/>
      <c r="P161" s="203"/>
      <c r="Q161" s="203"/>
      <c r="R161" s="203"/>
      <c r="S161" s="203"/>
      <c r="T161" s="204"/>
      <c r="AT161" s="198" t="s">
        <v>137</v>
      </c>
      <c r="AU161" s="198" t="s">
        <v>80</v>
      </c>
      <c r="AV161" s="13" t="s">
        <v>80</v>
      </c>
      <c r="AW161" s="13" t="s">
        <v>34</v>
      </c>
      <c r="AX161" s="13" t="s">
        <v>76</v>
      </c>
      <c r="AY161" s="198" t="s">
        <v>124</v>
      </c>
    </row>
    <row r="162" s="1" customFormat="1" ht="16.5" customHeight="1">
      <c r="B162" s="173"/>
      <c r="C162" s="213" t="s">
        <v>232</v>
      </c>
      <c r="D162" s="213" t="s">
        <v>238</v>
      </c>
      <c r="E162" s="214" t="s">
        <v>544</v>
      </c>
      <c r="F162" s="215" t="s">
        <v>545</v>
      </c>
      <c r="G162" s="216" t="s">
        <v>198</v>
      </c>
      <c r="H162" s="217">
        <v>3.383</v>
      </c>
      <c r="I162" s="218"/>
      <c r="J162" s="219">
        <f>ROUND(I162*H162,2)</f>
        <v>0</v>
      </c>
      <c r="K162" s="215" t="s">
        <v>130</v>
      </c>
      <c r="L162" s="220"/>
      <c r="M162" s="221" t="s">
        <v>1</v>
      </c>
      <c r="N162" s="222" t="s">
        <v>43</v>
      </c>
      <c r="O162" s="65"/>
      <c r="P162" s="183">
        <f>O162*H162</f>
        <v>0</v>
      </c>
      <c r="Q162" s="183">
        <v>1</v>
      </c>
      <c r="R162" s="183">
        <f>Q162*H162</f>
        <v>3.383</v>
      </c>
      <c r="S162" s="183">
        <v>0</v>
      </c>
      <c r="T162" s="184">
        <f>S162*H162</f>
        <v>0</v>
      </c>
      <c r="AR162" s="17" t="s">
        <v>187</v>
      </c>
      <c r="AT162" s="17" t="s">
        <v>238</v>
      </c>
      <c r="AU162" s="17" t="s">
        <v>80</v>
      </c>
      <c r="AY162" s="17" t="s">
        <v>124</v>
      </c>
      <c r="BE162" s="185">
        <f>IF(N162="základní",J162,0)</f>
        <v>0</v>
      </c>
      <c r="BF162" s="185">
        <f>IF(N162="snížená",J162,0)</f>
        <v>0</v>
      </c>
      <c r="BG162" s="185">
        <f>IF(N162="zákl. přenesená",J162,0)</f>
        <v>0</v>
      </c>
      <c r="BH162" s="185">
        <f>IF(N162="sníž. přenesená",J162,0)</f>
        <v>0</v>
      </c>
      <c r="BI162" s="185">
        <f>IF(N162="nulová",J162,0)</f>
        <v>0</v>
      </c>
      <c r="BJ162" s="17" t="s">
        <v>76</v>
      </c>
      <c r="BK162" s="185">
        <f>ROUND(I162*H162,2)</f>
        <v>0</v>
      </c>
      <c r="BL162" s="17" t="s">
        <v>131</v>
      </c>
      <c r="BM162" s="17" t="s">
        <v>546</v>
      </c>
    </row>
    <row r="163" s="1" customFormat="1">
      <c r="B163" s="35"/>
      <c r="D163" s="186" t="s">
        <v>133</v>
      </c>
      <c r="F163" s="187" t="s">
        <v>545</v>
      </c>
      <c r="I163" s="119"/>
      <c r="L163" s="35"/>
      <c r="M163" s="188"/>
      <c r="N163" s="65"/>
      <c r="O163" s="65"/>
      <c r="P163" s="65"/>
      <c r="Q163" s="65"/>
      <c r="R163" s="65"/>
      <c r="S163" s="65"/>
      <c r="T163" s="66"/>
      <c r="AT163" s="17" t="s">
        <v>133</v>
      </c>
      <c r="AU163" s="17" t="s">
        <v>80</v>
      </c>
    </row>
    <row r="164" s="13" customFormat="1">
      <c r="B164" s="197"/>
      <c r="D164" s="186" t="s">
        <v>137</v>
      </c>
      <c r="E164" s="198" t="s">
        <v>1</v>
      </c>
      <c r="F164" s="199" t="s">
        <v>547</v>
      </c>
      <c r="H164" s="200">
        <v>3.383</v>
      </c>
      <c r="I164" s="201"/>
      <c r="L164" s="197"/>
      <c r="M164" s="202"/>
      <c r="N164" s="203"/>
      <c r="O164" s="203"/>
      <c r="P164" s="203"/>
      <c r="Q164" s="203"/>
      <c r="R164" s="203"/>
      <c r="S164" s="203"/>
      <c r="T164" s="204"/>
      <c r="AT164" s="198" t="s">
        <v>137</v>
      </c>
      <c r="AU164" s="198" t="s">
        <v>80</v>
      </c>
      <c r="AV164" s="13" t="s">
        <v>80</v>
      </c>
      <c r="AW164" s="13" t="s">
        <v>34</v>
      </c>
      <c r="AX164" s="13" t="s">
        <v>76</v>
      </c>
      <c r="AY164" s="198" t="s">
        <v>124</v>
      </c>
    </row>
    <row r="165" s="1" customFormat="1" ht="16.5" customHeight="1">
      <c r="B165" s="173"/>
      <c r="C165" s="174" t="s">
        <v>8</v>
      </c>
      <c r="D165" s="174" t="s">
        <v>126</v>
      </c>
      <c r="E165" s="175" t="s">
        <v>548</v>
      </c>
      <c r="F165" s="176" t="s">
        <v>549</v>
      </c>
      <c r="G165" s="177" t="s">
        <v>129</v>
      </c>
      <c r="H165" s="178">
        <v>75</v>
      </c>
      <c r="I165" s="179"/>
      <c r="J165" s="180">
        <f>ROUND(I165*H165,2)</f>
        <v>0</v>
      </c>
      <c r="K165" s="176" t="s">
        <v>130</v>
      </c>
      <c r="L165" s="35"/>
      <c r="M165" s="181" t="s">
        <v>1</v>
      </c>
      <c r="N165" s="182" t="s">
        <v>43</v>
      </c>
      <c r="O165" s="65"/>
      <c r="P165" s="183">
        <f>O165*H165</f>
        <v>0</v>
      </c>
      <c r="Q165" s="183">
        <v>0</v>
      </c>
      <c r="R165" s="183">
        <f>Q165*H165</f>
        <v>0</v>
      </c>
      <c r="S165" s="183">
        <v>0</v>
      </c>
      <c r="T165" s="184">
        <f>S165*H165</f>
        <v>0</v>
      </c>
      <c r="AR165" s="17" t="s">
        <v>131</v>
      </c>
      <c r="AT165" s="17" t="s">
        <v>126</v>
      </c>
      <c r="AU165" s="17" t="s">
        <v>80</v>
      </c>
      <c r="AY165" s="17" t="s">
        <v>124</v>
      </c>
      <c r="BE165" s="185">
        <f>IF(N165="základní",J165,0)</f>
        <v>0</v>
      </c>
      <c r="BF165" s="185">
        <f>IF(N165="snížená",J165,0)</f>
        <v>0</v>
      </c>
      <c r="BG165" s="185">
        <f>IF(N165="zákl. přenesená",J165,0)</f>
        <v>0</v>
      </c>
      <c r="BH165" s="185">
        <f>IF(N165="sníž. přenesená",J165,0)</f>
        <v>0</v>
      </c>
      <c r="BI165" s="185">
        <f>IF(N165="nulová",J165,0)</f>
        <v>0</v>
      </c>
      <c r="BJ165" s="17" t="s">
        <v>76</v>
      </c>
      <c r="BK165" s="185">
        <f>ROUND(I165*H165,2)</f>
        <v>0</v>
      </c>
      <c r="BL165" s="17" t="s">
        <v>131</v>
      </c>
      <c r="BM165" s="17" t="s">
        <v>550</v>
      </c>
    </row>
    <row r="166" s="1" customFormat="1">
      <c r="B166" s="35"/>
      <c r="D166" s="186" t="s">
        <v>133</v>
      </c>
      <c r="F166" s="187" t="s">
        <v>551</v>
      </c>
      <c r="I166" s="119"/>
      <c r="L166" s="35"/>
      <c r="M166" s="188"/>
      <c r="N166" s="65"/>
      <c r="O166" s="65"/>
      <c r="P166" s="65"/>
      <c r="Q166" s="65"/>
      <c r="R166" s="65"/>
      <c r="S166" s="65"/>
      <c r="T166" s="66"/>
      <c r="AT166" s="17" t="s">
        <v>133</v>
      </c>
      <c r="AU166" s="17" t="s">
        <v>80</v>
      </c>
    </row>
    <row r="167" s="1" customFormat="1">
      <c r="B167" s="35"/>
      <c r="D167" s="186" t="s">
        <v>135</v>
      </c>
      <c r="F167" s="189" t="s">
        <v>552</v>
      </c>
      <c r="I167" s="119"/>
      <c r="L167" s="35"/>
      <c r="M167" s="188"/>
      <c r="N167" s="65"/>
      <c r="O167" s="65"/>
      <c r="P167" s="65"/>
      <c r="Q167" s="65"/>
      <c r="R167" s="65"/>
      <c r="S167" s="65"/>
      <c r="T167" s="66"/>
      <c r="AT167" s="17" t="s">
        <v>135</v>
      </c>
      <c r="AU167" s="17" t="s">
        <v>80</v>
      </c>
    </row>
    <row r="168" s="12" customFormat="1">
      <c r="B168" s="190"/>
      <c r="D168" s="186" t="s">
        <v>137</v>
      </c>
      <c r="E168" s="191" t="s">
        <v>1</v>
      </c>
      <c r="F168" s="192" t="s">
        <v>138</v>
      </c>
      <c r="H168" s="191" t="s">
        <v>1</v>
      </c>
      <c r="I168" s="193"/>
      <c r="L168" s="190"/>
      <c r="M168" s="194"/>
      <c r="N168" s="195"/>
      <c r="O168" s="195"/>
      <c r="P168" s="195"/>
      <c r="Q168" s="195"/>
      <c r="R168" s="195"/>
      <c r="S168" s="195"/>
      <c r="T168" s="196"/>
      <c r="AT168" s="191" t="s">
        <v>137</v>
      </c>
      <c r="AU168" s="191" t="s">
        <v>80</v>
      </c>
      <c r="AV168" s="12" t="s">
        <v>76</v>
      </c>
      <c r="AW168" s="12" t="s">
        <v>34</v>
      </c>
      <c r="AX168" s="12" t="s">
        <v>72</v>
      </c>
      <c r="AY168" s="191" t="s">
        <v>124</v>
      </c>
    </row>
    <row r="169" s="13" customFormat="1">
      <c r="B169" s="197"/>
      <c r="D169" s="186" t="s">
        <v>137</v>
      </c>
      <c r="E169" s="198" t="s">
        <v>1</v>
      </c>
      <c r="F169" s="199" t="s">
        <v>553</v>
      </c>
      <c r="H169" s="200">
        <v>75</v>
      </c>
      <c r="I169" s="201"/>
      <c r="L169" s="197"/>
      <c r="M169" s="202"/>
      <c r="N169" s="203"/>
      <c r="O169" s="203"/>
      <c r="P169" s="203"/>
      <c r="Q169" s="203"/>
      <c r="R169" s="203"/>
      <c r="S169" s="203"/>
      <c r="T169" s="204"/>
      <c r="AT169" s="198" t="s">
        <v>137</v>
      </c>
      <c r="AU169" s="198" t="s">
        <v>80</v>
      </c>
      <c r="AV169" s="13" t="s">
        <v>80</v>
      </c>
      <c r="AW169" s="13" t="s">
        <v>34</v>
      </c>
      <c r="AX169" s="13" t="s">
        <v>76</v>
      </c>
      <c r="AY169" s="198" t="s">
        <v>124</v>
      </c>
    </row>
    <row r="170" s="1" customFormat="1" ht="16.5" customHeight="1">
      <c r="B170" s="173"/>
      <c r="C170" s="174" t="s">
        <v>245</v>
      </c>
      <c r="D170" s="174" t="s">
        <v>126</v>
      </c>
      <c r="E170" s="175" t="s">
        <v>554</v>
      </c>
      <c r="F170" s="176" t="s">
        <v>555</v>
      </c>
      <c r="G170" s="177" t="s">
        <v>129</v>
      </c>
      <c r="H170" s="178">
        <v>75</v>
      </c>
      <c r="I170" s="179"/>
      <c r="J170" s="180">
        <f>ROUND(I170*H170,2)</f>
        <v>0</v>
      </c>
      <c r="K170" s="176" t="s">
        <v>130</v>
      </c>
      <c r="L170" s="35"/>
      <c r="M170" s="181" t="s">
        <v>1</v>
      </c>
      <c r="N170" s="182" t="s">
        <v>43</v>
      </c>
      <c r="O170" s="65"/>
      <c r="P170" s="183">
        <f>O170*H170</f>
        <v>0</v>
      </c>
      <c r="Q170" s="183">
        <v>0</v>
      </c>
      <c r="R170" s="183">
        <f>Q170*H170</f>
        <v>0</v>
      </c>
      <c r="S170" s="183">
        <v>0</v>
      </c>
      <c r="T170" s="184">
        <f>S170*H170</f>
        <v>0</v>
      </c>
      <c r="AR170" s="17" t="s">
        <v>131</v>
      </c>
      <c r="AT170" s="17" t="s">
        <v>126</v>
      </c>
      <c r="AU170" s="17" t="s">
        <v>80</v>
      </c>
      <c r="AY170" s="17" t="s">
        <v>124</v>
      </c>
      <c r="BE170" s="185">
        <f>IF(N170="základní",J170,0)</f>
        <v>0</v>
      </c>
      <c r="BF170" s="185">
        <f>IF(N170="snížená",J170,0)</f>
        <v>0</v>
      </c>
      <c r="BG170" s="185">
        <f>IF(N170="zákl. přenesená",J170,0)</f>
        <v>0</v>
      </c>
      <c r="BH170" s="185">
        <f>IF(N170="sníž. přenesená",J170,0)</f>
        <v>0</v>
      </c>
      <c r="BI170" s="185">
        <f>IF(N170="nulová",J170,0)</f>
        <v>0</v>
      </c>
      <c r="BJ170" s="17" t="s">
        <v>76</v>
      </c>
      <c r="BK170" s="185">
        <f>ROUND(I170*H170,2)</f>
        <v>0</v>
      </c>
      <c r="BL170" s="17" t="s">
        <v>131</v>
      </c>
      <c r="BM170" s="17" t="s">
        <v>556</v>
      </c>
    </row>
    <row r="171" s="1" customFormat="1">
      <c r="B171" s="35"/>
      <c r="D171" s="186" t="s">
        <v>133</v>
      </c>
      <c r="F171" s="187" t="s">
        <v>557</v>
      </c>
      <c r="I171" s="119"/>
      <c r="L171" s="35"/>
      <c r="M171" s="188"/>
      <c r="N171" s="65"/>
      <c r="O171" s="65"/>
      <c r="P171" s="65"/>
      <c r="Q171" s="65"/>
      <c r="R171" s="65"/>
      <c r="S171" s="65"/>
      <c r="T171" s="66"/>
      <c r="AT171" s="17" t="s">
        <v>133</v>
      </c>
      <c r="AU171" s="17" t="s">
        <v>80</v>
      </c>
    </row>
    <row r="172" s="1" customFormat="1">
      <c r="B172" s="35"/>
      <c r="D172" s="186" t="s">
        <v>135</v>
      </c>
      <c r="F172" s="189" t="s">
        <v>558</v>
      </c>
      <c r="I172" s="119"/>
      <c r="L172" s="35"/>
      <c r="M172" s="188"/>
      <c r="N172" s="65"/>
      <c r="O172" s="65"/>
      <c r="P172" s="65"/>
      <c r="Q172" s="65"/>
      <c r="R172" s="65"/>
      <c r="S172" s="65"/>
      <c r="T172" s="66"/>
      <c r="AT172" s="17" t="s">
        <v>135</v>
      </c>
      <c r="AU172" s="17" t="s">
        <v>80</v>
      </c>
    </row>
    <row r="173" s="12" customFormat="1">
      <c r="B173" s="190"/>
      <c r="D173" s="186" t="s">
        <v>137</v>
      </c>
      <c r="E173" s="191" t="s">
        <v>1</v>
      </c>
      <c r="F173" s="192" t="s">
        <v>559</v>
      </c>
      <c r="H173" s="191" t="s">
        <v>1</v>
      </c>
      <c r="I173" s="193"/>
      <c r="L173" s="190"/>
      <c r="M173" s="194"/>
      <c r="N173" s="195"/>
      <c r="O173" s="195"/>
      <c r="P173" s="195"/>
      <c r="Q173" s="195"/>
      <c r="R173" s="195"/>
      <c r="S173" s="195"/>
      <c r="T173" s="196"/>
      <c r="AT173" s="191" t="s">
        <v>137</v>
      </c>
      <c r="AU173" s="191" t="s">
        <v>80</v>
      </c>
      <c r="AV173" s="12" t="s">
        <v>76</v>
      </c>
      <c r="AW173" s="12" t="s">
        <v>34</v>
      </c>
      <c r="AX173" s="12" t="s">
        <v>72</v>
      </c>
      <c r="AY173" s="191" t="s">
        <v>124</v>
      </c>
    </row>
    <row r="174" s="13" customFormat="1">
      <c r="B174" s="197"/>
      <c r="D174" s="186" t="s">
        <v>137</v>
      </c>
      <c r="E174" s="198" t="s">
        <v>1</v>
      </c>
      <c r="F174" s="199" t="s">
        <v>560</v>
      </c>
      <c r="H174" s="200">
        <v>75</v>
      </c>
      <c r="I174" s="201"/>
      <c r="L174" s="197"/>
      <c r="M174" s="202"/>
      <c r="N174" s="203"/>
      <c r="O174" s="203"/>
      <c r="P174" s="203"/>
      <c r="Q174" s="203"/>
      <c r="R174" s="203"/>
      <c r="S174" s="203"/>
      <c r="T174" s="204"/>
      <c r="AT174" s="198" t="s">
        <v>137</v>
      </c>
      <c r="AU174" s="198" t="s">
        <v>80</v>
      </c>
      <c r="AV174" s="13" t="s">
        <v>80</v>
      </c>
      <c r="AW174" s="13" t="s">
        <v>34</v>
      </c>
      <c r="AX174" s="13" t="s">
        <v>76</v>
      </c>
      <c r="AY174" s="198" t="s">
        <v>124</v>
      </c>
    </row>
    <row r="175" s="1" customFormat="1" ht="16.5" customHeight="1">
      <c r="B175" s="173"/>
      <c r="C175" s="213" t="s">
        <v>250</v>
      </c>
      <c r="D175" s="213" t="s">
        <v>238</v>
      </c>
      <c r="E175" s="214" t="s">
        <v>561</v>
      </c>
      <c r="F175" s="215" t="s">
        <v>562</v>
      </c>
      <c r="G175" s="216" t="s">
        <v>563</v>
      </c>
      <c r="H175" s="217">
        <v>1.875</v>
      </c>
      <c r="I175" s="218"/>
      <c r="J175" s="219">
        <f>ROUND(I175*H175,2)</f>
        <v>0</v>
      </c>
      <c r="K175" s="215" t="s">
        <v>130</v>
      </c>
      <c r="L175" s="220"/>
      <c r="M175" s="221" t="s">
        <v>1</v>
      </c>
      <c r="N175" s="222" t="s">
        <v>43</v>
      </c>
      <c r="O175" s="65"/>
      <c r="P175" s="183">
        <f>O175*H175</f>
        <v>0</v>
      </c>
      <c r="Q175" s="183">
        <v>0.001</v>
      </c>
      <c r="R175" s="183">
        <f>Q175*H175</f>
        <v>0.0018749999999999999</v>
      </c>
      <c r="S175" s="183">
        <v>0</v>
      </c>
      <c r="T175" s="184">
        <f>S175*H175</f>
        <v>0</v>
      </c>
      <c r="AR175" s="17" t="s">
        <v>187</v>
      </c>
      <c r="AT175" s="17" t="s">
        <v>238</v>
      </c>
      <c r="AU175" s="17" t="s">
        <v>80</v>
      </c>
      <c r="AY175" s="17" t="s">
        <v>124</v>
      </c>
      <c r="BE175" s="185">
        <f>IF(N175="základní",J175,0)</f>
        <v>0</v>
      </c>
      <c r="BF175" s="185">
        <f>IF(N175="snížená",J175,0)</f>
        <v>0</v>
      </c>
      <c r="BG175" s="185">
        <f>IF(N175="zákl. přenesená",J175,0)</f>
        <v>0</v>
      </c>
      <c r="BH175" s="185">
        <f>IF(N175="sníž. přenesená",J175,0)</f>
        <v>0</v>
      </c>
      <c r="BI175" s="185">
        <f>IF(N175="nulová",J175,0)</f>
        <v>0</v>
      </c>
      <c r="BJ175" s="17" t="s">
        <v>76</v>
      </c>
      <c r="BK175" s="185">
        <f>ROUND(I175*H175,2)</f>
        <v>0</v>
      </c>
      <c r="BL175" s="17" t="s">
        <v>131</v>
      </c>
      <c r="BM175" s="17" t="s">
        <v>564</v>
      </c>
    </row>
    <row r="176" s="1" customFormat="1">
      <c r="B176" s="35"/>
      <c r="D176" s="186" t="s">
        <v>133</v>
      </c>
      <c r="F176" s="187" t="s">
        <v>562</v>
      </c>
      <c r="I176" s="119"/>
      <c r="L176" s="35"/>
      <c r="M176" s="188"/>
      <c r="N176" s="65"/>
      <c r="O176" s="65"/>
      <c r="P176" s="65"/>
      <c r="Q176" s="65"/>
      <c r="R176" s="65"/>
      <c r="S176" s="65"/>
      <c r="T176" s="66"/>
      <c r="AT176" s="17" t="s">
        <v>133</v>
      </c>
      <c r="AU176" s="17" t="s">
        <v>80</v>
      </c>
    </row>
    <row r="177" s="12" customFormat="1">
      <c r="B177" s="190"/>
      <c r="D177" s="186" t="s">
        <v>137</v>
      </c>
      <c r="E177" s="191" t="s">
        <v>1</v>
      </c>
      <c r="F177" s="192" t="s">
        <v>565</v>
      </c>
      <c r="H177" s="191" t="s">
        <v>1</v>
      </c>
      <c r="I177" s="193"/>
      <c r="L177" s="190"/>
      <c r="M177" s="194"/>
      <c r="N177" s="195"/>
      <c r="O177" s="195"/>
      <c r="P177" s="195"/>
      <c r="Q177" s="195"/>
      <c r="R177" s="195"/>
      <c r="S177" s="195"/>
      <c r="T177" s="196"/>
      <c r="AT177" s="191" t="s">
        <v>137</v>
      </c>
      <c r="AU177" s="191" t="s">
        <v>80</v>
      </c>
      <c r="AV177" s="12" t="s">
        <v>76</v>
      </c>
      <c r="AW177" s="12" t="s">
        <v>34</v>
      </c>
      <c r="AX177" s="12" t="s">
        <v>72</v>
      </c>
      <c r="AY177" s="191" t="s">
        <v>124</v>
      </c>
    </row>
    <row r="178" s="12" customFormat="1">
      <c r="B178" s="190"/>
      <c r="D178" s="186" t="s">
        <v>137</v>
      </c>
      <c r="E178" s="191" t="s">
        <v>1</v>
      </c>
      <c r="F178" s="192" t="s">
        <v>566</v>
      </c>
      <c r="H178" s="191" t="s">
        <v>1</v>
      </c>
      <c r="I178" s="193"/>
      <c r="L178" s="190"/>
      <c r="M178" s="194"/>
      <c r="N178" s="195"/>
      <c r="O178" s="195"/>
      <c r="P178" s="195"/>
      <c r="Q178" s="195"/>
      <c r="R178" s="195"/>
      <c r="S178" s="195"/>
      <c r="T178" s="196"/>
      <c r="AT178" s="191" t="s">
        <v>137</v>
      </c>
      <c r="AU178" s="191" t="s">
        <v>80</v>
      </c>
      <c r="AV178" s="12" t="s">
        <v>76</v>
      </c>
      <c r="AW178" s="12" t="s">
        <v>34</v>
      </c>
      <c r="AX178" s="12" t="s">
        <v>72</v>
      </c>
      <c r="AY178" s="191" t="s">
        <v>124</v>
      </c>
    </row>
    <row r="179" s="13" customFormat="1">
      <c r="B179" s="197"/>
      <c r="D179" s="186" t="s">
        <v>137</v>
      </c>
      <c r="E179" s="198" t="s">
        <v>1</v>
      </c>
      <c r="F179" s="199" t="s">
        <v>567</v>
      </c>
      <c r="H179" s="200">
        <v>1.875</v>
      </c>
      <c r="I179" s="201"/>
      <c r="L179" s="197"/>
      <c r="M179" s="202"/>
      <c r="N179" s="203"/>
      <c r="O179" s="203"/>
      <c r="P179" s="203"/>
      <c r="Q179" s="203"/>
      <c r="R179" s="203"/>
      <c r="S179" s="203"/>
      <c r="T179" s="204"/>
      <c r="AT179" s="198" t="s">
        <v>137</v>
      </c>
      <c r="AU179" s="198" t="s">
        <v>80</v>
      </c>
      <c r="AV179" s="13" t="s">
        <v>80</v>
      </c>
      <c r="AW179" s="13" t="s">
        <v>34</v>
      </c>
      <c r="AX179" s="13" t="s">
        <v>76</v>
      </c>
      <c r="AY179" s="198" t="s">
        <v>124</v>
      </c>
    </row>
    <row r="180" s="1" customFormat="1" ht="16.5" customHeight="1">
      <c r="B180" s="173"/>
      <c r="C180" s="174" t="s">
        <v>257</v>
      </c>
      <c r="D180" s="174" t="s">
        <v>126</v>
      </c>
      <c r="E180" s="175" t="s">
        <v>210</v>
      </c>
      <c r="F180" s="176" t="s">
        <v>211</v>
      </c>
      <c r="G180" s="177" t="s">
        <v>129</v>
      </c>
      <c r="H180" s="178">
        <v>37.200000000000003</v>
      </c>
      <c r="I180" s="179"/>
      <c r="J180" s="180">
        <f>ROUND(I180*H180,2)</f>
        <v>0</v>
      </c>
      <c r="K180" s="176" t="s">
        <v>130</v>
      </c>
      <c r="L180" s="35"/>
      <c r="M180" s="181" t="s">
        <v>1</v>
      </c>
      <c r="N180" s="182" t="s">
        <v>43</v>
      </c>
      <c r="O180" s="65"/>
      <c r="P180" s="183">
        <f>O180*H180</f>
        <v>0</v>
      </c>
      <c r="Q180" s="183">
        <v>0</v>
      </c>
      <c r="R180" s="183">
        <f>Q180*H180</f>
        <v>0</v>
      </c>
      <c r="S180" s="183">
        <v>0</v>
      </c>
      <c r="T180" s="184">
        <f>S180*H180</f>
        <v>0</v>
      </c>
      <c r="AR180" s="17" t="s">
        <v>131</v>
      </c>
      <c r="AT180" s="17" t="s">
        <v>126</v>
      </c>
      <c r="AU180" s="17" t="s">
        <v>80</v>
      </c>
      <c r="AY180" s="17" t="s">
        <v>124</v>
      </c>
      <c r="BE180" s="185">
        <f>IF(N180="základní",J180,0)</f>
        <v>0</v>
      </c>
      <c r="BF180" s="185">
        <f>IF(N180="snížená",J180,0)</f>
        <v>0</v>
      </c>
      <c r="BG180" s="185">
        <f>IF(N180="zákl. přenesená",J180,0)</f>
        <v>0</v>
      </c>
      <c r="BH180" s="185">
        <f>IF(N180="sníž. přenesená",J180,0)</f>
        <v>0</v>
      </c>
      <c r="BI180" s="185">
        <f>IF(N180="nulová",J180,0)</f>
        <v>0</v>
      </c>
      <c r="BJ180" s="17" t="s">
        <v>76</v>
      </c>
      <c r="BK180" s="185">
        <f>ROUND(I180*H180,2)</f>
        <v>0</v>
      </c>
      <c r="BL180" s="17" t="s">
        <v>131</v>
      </c>
      <c r="BM180" s="17" t="s">
        <v>212</v>
      </c>
    </row>
    <row r="181" s="1" customFormat="1">
      <c r="B181" s="35"/>
      <c r="D181" s="186" t="s">
        <v>133</v>
      </c>
      <c r="F181" s="187" t="s">
        <v>213</v>
      </c>
      <c r="I181" s="119"/>
      <c r="L181" s="35"/>
      <c r="M181" s="188"/>
      <c r="N181" s="65"/>
      <c r="O181" s="65"/>
      <c r="P181" s="65"/>
      <c r="Q181" s="65"/>
      <c r="R181" s="65"/>
      <c r="S181" s="65"/>
      <c r="T181" s="66"/>
      <c r="AT181" s="17" t="s">
        <v>133</v>
      </c>
      <c r="AU181" s="17" t="s">
        <v>80</v>
      </c>
    </row>
    <row r="182" s="1" customFormat="1">
      <c r="B182" s="35"/>
      <c r="D182" s="186" t="s">
        <v>135</v>
      </c>
      <c r="F182" s="189" t="s">
        <v>214</v>
      </c>
      <c r="I182" s="119"/>
      <c r="L182" s="35"/>
      <c r="M182" s="188"/>
      <c r="N182" s="65"/>
      <c r="O182" s="65"/>
      <c r="P182" s="65"/>
      <c r="Q182" s="65"/>
      <c r="R182" s="65"/>
      <c r="S182" s="65"/>
      <c r="T182" s="66"/>
      <c r="AT182" s="17" t="s">
        <v>135</v>
      </c>
      <c r="AU182" s="17" t="s">
        <v>80</v>
      </c>
    </row>
    <row r="183" s="12" customFormat="1">
      <c r="B183" s="190"/>
      <c r="D183" s="186" t="s">
        <v>137</v>
      </c>
      <c r="E183" s="191" t="s">
        <v>1</v>
      </c>
      <c r="F183" s="192" t="s">
        <v>138</v>
      </c>
      <c r="H183" s="191" t="s">
        <v>1</v>
      </c>
      <c r="I183" s="193"/>
      <c r="L183" s="190"/>
      <c r="M183" s="194"/>
      <c r="N183" s="195"/>
      <c r="O183" s="195"/>
      <c r="P183" s="195"/>
      <c r="Q183" s="195"/>
      <c r="R183" s="195"/>
      <c r="S183" s="195"/>
      <c r="T183" s="196"/>
      <c r="AT183" s="191" t="s">
        <v>137</v>
      </c>
      <c r="AU183" s="191" t="s">
        <v>80</v>
      </c>
      <c r="AV183" s="12" t="s">
        <v>76</v>
      </c>
      <c r="AW183" s="12" t="s">
        <v>34</v>
      </c>
      <c r="AX183" s="12" t="s">
        <v>72</v>
      </c>
      <c r="AY183" s="191" t="s">
        <v>124</v>
      </c>
    </row>
    <row r="184" s="13" customFormat="1">
      <c r="B184" s="197"/>
      <c r="D184" s="186" t="s">
        <v>137</v>
      </c>
      <c r="E184" s="198" t="s">
        <v>1</v>
      </c>
      <c r="F184" s="199" t="s">
        <v>568</v>
      </c>
      <c r="H184" s="200">
        <v>37.200000000000003</v>
      </c>
      <c r="I184" s="201"/>
      <c r="L184" s="197"/>
      <c r="M184" s="202"/>
      <c r="N184" s="203"/>
      <c r="O184" s="203"/>
      <c r="P184" s="203"/>
      <c r="Q184" s="203"/>
      <c r="R184" s="203"/>
      <c r="S184" s="203"/>
      <c r="T184" s="204"/>
      <c r="AT184" s="198" t="s">
        <v>137</v>
      </c>
      <c r="AU184" s="198" t="s">
        <v>80</v>
      </c>
      <c r="AV184" s="13" t="s">
        <v>80</v>
      </c>
      <c r="AW184" s="13" t="s">
        <v>34</v>
      </c>
      <c r="AX184" s="13" t="s">
        <v>76</v>
      </c>
      <c r="AY184" s="198" t="s">
        <v>124</v>
      </c>
    </row>
    <row r="185" s="11" customFormat="1" ht="22.8" customHeight="1">
      <c r="B185" s="160"/>
      <c r="D185" s="161" t="s">
        <v>71</v>
      </c>
      <c r="E185" s="171" t="s">
        <v>131</v>
      </c>
      <c r="F185" s="171" t="s">
        <v>569</v>
      </c>
      <c r="I185" s="163"/>
      <c r="J185" s="172">
        <f>BK185</f>
        <v>0</v>
      </c>
      <c r="L185" s="160"/>
      <c r="M185" s="165"/>
      <c r="N185" s="166"/>
      <c r="O185" s="166"/>
      <c r="P185" s="167">
        <f>SUM(P186:P190)</f>
        <v>0</v>
      </c>
      <c r="Q185" s="166"/>
      <c r="R185" s="167">
        <f>SUM(R186:R190)</f>
        <v>0</v>
      </c>
      <c r="S185" s="166"/>
      <c r="T185" s="168">
        <f>SUM(T186:T190)</f>
        <v>0</v>
      </c>
      <c r="AR185" s="161" t="s">
        <v>76</v>
      </c>
      <c r="AT185" s="169" t="s">
        <v>71</v>
      </c>
      <c r="AU185" s="169" t="s">
        <v>76</v>
      </c>
      <c r="AY185" s="161" t="s">
        <v>124</v>
      </c>
      <c r="BK185" s="170">
        <f>SUM(BK186:BK190)</f>
        <v>0</v>
      </c>
    </row>
    <row r="186" s="1" customFormat="1" ht="16.5" customHeight="1">
      <c r="B186" s="173"/>
      <c r="C186" s="174" t="s">
        <v>267</v>
      </c>
      <c r="D186" s="174" t="s">
        <v>126</v>
      </c>
      <c r="E186" s="175" t="s">
        <v>570</v>
      </c>
      <c r="F186" s="176" t="s">
        <v>571</v>
      </c>
      <c r="G186" s="177" t="s">
        <v>158</v>
      </c>
      <c r="H186" s="178">
        <v>0.82499999999999996</v>
      </c>
      <c r="I186" s="179"/>
      <c r="J186" s="180">
        <f>ROUND(I186*H186,2)</f>
        <v>0</v>
      </c>
      <c r="K186" s="176" t="s">
        <v>130</v>
      </c>
      <c r="L186" s="35"/>
      <c r="M186" s="181" t="s">
        <v>1</v>
      </c>
      <c r="N186" s="182" t="s">
        <v>43</v>
      </c>
      <c r="O186" s="65"/>
      <c r="P186" s="183">
        <f>O186*H186</f>
        <v>0</v>
      </c>
      <c r="Q186" s="183">
        <v>0</v>
      </c>
      <c r="R186" s="183">
        <f>Q186*H186</f>
        <v>0</v>
      </c>
      <c r="S186" s="183">
        <v>0</v>
      </c>
      <c r="T186" s="184">
        <f>S186*H186</f>
        <v>0</v>
      </c>
      <c r="AR186" s="17" t="s">
        <v>131</v>
      </c>
      <c r="AT186" s="17" t="s">
        <v>126</v>
      </c>
      <c r="AU186" s="17" t="s">
        <v>80</v>
      </c>
      <c r="AY186" s="17" t="s">
        <v>124</v>
      </c>
      <c r="BE186" s="185">
        <f>IF(N186="základní",J186,0)</f>
        <v>0</v>
      </c>
      <c r="BF186" s="185">
        <f>IF(N186="snížená",J186,0)</f>
        <v>0</v>
      </c>
      <c r="BG186" s="185">
        <f>IF(N186="zákl. přenesená",J186,0)</f>
        <v>0</v>
      </c>
      <c r="BH186" s="185">
        <f>IF(N186="sníž. přenesená",J186,0)</f>
        <v>0</v>
      </c>
      <c r="BI186" s="185">
        <f>IF(N186="nulová",J186,0)</f>
        <v>0</v>
      </c>
      <c r="BJ186" s="17" t="s">
        <v>76</v>
      </c>
      <c r="BK186" s="185">
        <f>ROUND(I186*H186,2)</f>
        <v>0</v>
      </c>
      <c r="BL186" s="17" t="s">
        <v>131</v>
      </c>
      <c r="BM186" s="17" t="s">
        <v>572</v>
      </c>
    </row>
    <row r="187" s="1" customFormat="1">
      <c r="B187" s="35"/>
      <c r="D187" s="186" t="s">
        <v>133</v>
      </c>
      <c r="F187" s="187" t="s">
        <v>573</v>
      </c>
      <c r="I187" s="119"/>
      <c r="L187" s="35"/>
      <c r="M187" s="188"/>
      <c r="N187" s="65"/>
      <c r="O187" s="65"/>
      <c r="P187" s="65"/>
      <c r="Q187" s="65"/>
      <c r="R187" s="65"/>
      <c r="S187" s="65"/>
      <c r="T187" s="66"/>
      <c r="AT187" s="17" t="s">
        <v>133</v>
      </c>
      <c r="AU187" s="17" t="s">
        <v>80</v>
      </c>
    </row>
    <row r="188" s="1" customFormat="1">
      <c r="B188" s="35"/>
      <c r="D188" s="186" t="s">
        <v>135</v>
      </c>
      <c r="F188" s="189" t="s">
        <v>574</v>
      </c>
      <c r="I188" s="119"/>
      <c r="L188" s="35"/>
      <c r="M188" s="188"/>
      <c r="N188" s="65"/>
      <c r="O188" s="65"/>
      <c r="P188" s="65"/>
      <c r="Q188" s="65"/>
      <c r="R188" s="65"/>
      <c r="S188" s="65"/>
      <c r="T188" s="66"/>
      <c r="AT188" s="17" t="s">
        <v>135</v>
      </c>
      <c r="AU188" s="17" t="s">
        <v>80</v>
      </c>
    </row>
    <row r="189" s="12" customFormat="1">
      <c r="B189" s="190"/>
      <c r="D189" s="186" t="s">
        <v>137</v>
      </c>
      <c r="E189" s="191" t="s">
        <v>1</v>
      </c>
      <c r="F189" s="192" t="s">
        <v>138</v>
      </c>
      <c r="H189" s="191" t="s">
        <v>1</v>
      </c>
      <c r="I189" s="193"/>
      <c r="L189" s="190"/>
      <c r="M189" s="194"/>
      <c r="N189" s="195"/>
      <c r="O189" s="195"/>
      <c r="P189" s="195"/>
      <c r="Q189" s="195"/>
      <c r="R189" s="195"/>
      <c r="S189" s="195"/>
      <c r="T189" s="196"/>
      <c r="AT189" s="191" t="s">
        <v>137</v>
      </c>
      <c r="AU189" s="191" t="s">
        <v>80</v>
      </c>
      <c r="AV189" s="12" t="s">
        <v>76</v>
      </c>
      <c r="AW189" s="12" t="s">
        <v>34</v>
      </c>
      <c r="AX189" s="12" t="s">
        <v>72</v>
      </c>
      <c r="AY189" s="191" t="s">
        <v>124</v>
      </c>
    </row>
    <row r="190" s="13" customFormat="1">
      <c r="B190" s="197"/>
      <c r="D190" s="186" t="s">
        <v>137</v>
      </c>
      <c r="E190" s="198" t="s">
        <v>1</v>
      </c>
      <c r="F190" s="199" t="s">
        <v>575</v>
      </c>
      <c r="H190" s="200">
        <v>0.82499999999999996</v>
      </c>
      <c r="I190" s="201"/>
      <c r="L190" s="197"/>
      <c r="M190" s="202"/>
      <c r="N190" s="203"/>
      <c r="O190" s="203"/>
      <c r="P190" s="203"/>
      <c r="Q190" s="203"/>
      <c r="R190" s="203"/>
      <c r="S190" s="203"/>
      <c r="T190" s="204"/>
      <c r="AT190" s="198" t="s">
        <v>137</v>
      </c>
      <c r="AU190" s="198" t="s">
        <v>80</v>
      </c>
      <c r="AV190" s="13" t="s">
        <v>80</v>
      </c>
      <c r="AW190" s="13" t="s">
        <v>34</v>
      </c>
      <c r="AX190" s="13" t="s">
        <v>76</v>
      </c>
      <c r="AY190" s="198" t="s">
        <v>124</v>
      </c>
    </row>
    <row r="191" s="11" customFormat="1" ht="22.8" customHeight="1">
      <c r="B191" s="160"/>
      <c r="D191" s="161" t="s">
        <v>71</v>
      </c>
      <c r="E191" s="171" t="s">
        <v>163</v>
      </c>
      <c r="F191" s="171" t="s">
        <v>216</v>
      </c>
      <c r="I191" s="163"/>
      <c r="J191" s="172">
        <f>BK191</f>
        <v>0</v>
      </c>
      <c r="L191" s="160"/>
      <c r="M191" s="165"/>
      <c r="N191" s="166"/>
      <c r="O191" s="166"/>
      <c r="P191" s="167">
        <f>SUM(P192:P243)</f>
        <v>0</v>
      </c>
      <c r="Q191" s="166"/>
      <c r="R191" s="167">
        <f>SUM(R192:R243)</f>
        <v>6.5267200000000001</v>
      </c>
      <c r="S191" s="166"/>
      <c r="T191" s="168">
        <f>SUM(T192:T243)</f>
        <v>0</v>
      </c>
      <c r="AR191" s="161" t="s">
        <v>76</v>
      </c>
      <c r="AT191" s="169" t="s">
        <v>71</v>
      </c>
      <c r="AU191" s="169" t="s">
        <v>76</v>
      </c>
      <c r="AY191" s="161" t="s">
        <v>124</v>
      </c>
      <c r="BK191" s="170">
        <f>SUM(BK192:BK243)</f>
        <v>0</v>
      </c>
    </row>
    <row r="192" s="1" customFormat="1" ht="16.5" customHeight="1">
      <c r="B192" s="173"/>
      <c r="C192" s="174" t="s">
        <v>272</v>
      </c>
      <c r="D192" s="174" t="s">
        <v>126</v>
      </c>
      <c r="E192" s="175" t="s">
        <v>217</v>
      </c>
      <c r="F192" s="176" t="s">
        <v>218</v>
      </c>
      <c r="G192" s="177" t="s">
        <v>129</v>
      </c>
      <c r="H192" s="178">
        <v>6</v>
      </c>
      <c r="I192" s="179"/>
      <c r="J192" s="180">
        <f>ROUND(I192*H192,2)</f>
        <v>0</v>
      </c>
      <c r="K192" s="176" t="s">
        <v>130</v>
      </c>
      <c r="L192" s="35"/>
      <c r="M192" s="181" t="s">
        <v>1</v>
      </c>
      <c r="N192" s="182" t="s">
        <v>43</v>
      </c>
      <c r="O192" s="65"/>
      <c r="P192" s="183">
        <f>O192*H192</f>
        <v>0</v>
      </c>
      <c r="Q192" s="183">
        <v>0</v>
      </c>
      <c r="R192" s="183">
        <f>Q192*H192</f>
        <v>0</v>
      </c>
      <c r="S192" s="183">
        <v>0</v>
      </c>
      <c r="T192" s="184">
        <f>S192*H192</f>
        <v>0</v>
      </c>
      <c r="AR192" s="17" t="s">
        <v>131</v>
      </c>
      <c r="AT192" s="17" t="s">
        <v>126</v>
      </c>
      <c r="AU192" s="17" t="s">
        <v>80</v>
      </c>
      <c r="AY192" s="17" t="s">
        <v>124</v>
      </c>
      <c r="BE192" s="185">
        <f>IF(N192="základní",J192,0)</f>
        <v>0</v>
      </c>
      <c r="BF192" s="185">
        <f>IF(N192="snížená",J192,0)</f>
        <v>0</v>
      </c>
      <c r="BG192" s="185">
        <f>IF(N192="zákl. přenesená",J192,0)</f>
        <v>0</v>
      </c>
      <c r="BH192" s="185">
        <f>IF(N192="sníž. přenesená",J192,0)</f>
        <v>0</v>
      </c>
      <c r="BI192" s="185">
        <f>IF(N192="nulová",J192,0)</f>
        <v>0</v>
      </c>
      <c r="BJ192" s="17" t="s">
        <v>76</v>
      </c>
      <c r="BK192" s="185">
        <f>ROUND(I192*H192,2)</f>
        <v>0</v>
      </c>
      <c r="BL192" s="17" t="s">
        <v>131</v>
      </c>
      <c r="BM192" s="17" t="s">
        <v>219</v>
      </c>
    </row>
    <row r="193" s="1" customFormat="1">
      <c r="B193" s="35"/>
      <c r="D193" s="186" t="s">
        <v>133</v>
      </c>
      <c r="F193" s="187" t="s">
        <v>220</v>
      </c>
      <c r="I193" s="119"/>
      <c r="L193" s="35"/>
      <c r="M193" s="188"/>
      <c r="N193" s="65"/>
      <c r="O193" s="65"/>
      <c r="P193" s="65"/>
      <c r="Q193" s="65"/>
      <c r="R193" s="65"/>
      <c r="S193" s="65"/>
      <c r="T193" s="66"/>
      <c r="AT193" s="17" t="s">
        <v>133</v>
      </c>
      <c r="AU193" s="17" t="s">
        <v>80</v>
      </c>
    </row>
    <row r="194" s="12" customFormat="1">
      <c r="B194" s="190"/>
      <c r="D194" s="186" t="s">
        <v>137</v>
      </c>
      <c r="E194" s="191" t="s">
        <v>1</v>
      </c>
      <c r="F194" s="192" t="s">
        <v>138</v>
      </c>
      <c r="H194" s="191" t="s">
        <v>1</v>
      </c>
      <c r="I194" s="193"/>
      <c r="L194" s="190"/>
      <c r="M194" s="194"/>
      <c r="N194" s="195"/>
      <c r="O194" s="195"/>
      <c r="P194" s="195"/>
      <c r="Q194" s="195"/>
      <c r="R194" s="195"/>
      <c r="S194" s="195"/>
      <c r="T194" s="196"/>
      <c r="AT194" s="191" t="s">
        <v>137</v>
      </c>
      <c r="AU194" s="191" t="s">
        <v>80</v>
      </c>
      <c r="AV194" s="12" t="s">
        <v>76</v>
      </c>
      <c r="AW194" s="12" t="s">
        <v>34</v>
      </c>
      <c r="AX194" s="12" t="s">
        <v>72</v>
      </c>
      <c r="AY194" s="191" t="s">
        <v>124</v>
      </c>
    </row>
    <row r="195" s="13" customFormat="1">
      <c r="B195" s="197"/>
      <c r="D195" s="186" t="s">
        <v>137</v>
      </c>
      <c r="E195" s="198" t="s">
        <v>1</v>
      </c>
      <c r="F195" s="199" t="s">
        <v>576</v>
      </c>
      <c r="H195" s="200">
        <v>6</v>
      </c>
      <c r="I195" s="201"/>
      <c r="L195" s="197"/>
      <c r="M195" s="202"/>
      <c r="N195" s="203"/>
      <c r="O195" s="203"/>
      <c r="P195" s="203"/>
      <c r="Q195" s="203"/>
      <c r="R195" s="203"/>
      <c r="S195" s="203"/>
      <c r="T195" s="204"/>
      <c r="AT195" s="198" t="s">
        <v>137</v>
      </c>
      <c r="AU195" s="198" t="s">
        <v>80</v>
      </c>
      <c r="AV195" s="13" t="s">
        <v>80</v>
      </c>
      <c r="AW195" s="13" t="s">
        <v>34</v>
      </c>
      <c r="AX195" s="13" t="s">
        <v>76</v>
      </c>
      <c r="AY195" s="198" t="s">
        <v>124</v>
      </c>
    </row>
    <row r="196" s="1" customFormat="1" ht="16.5" customHeight="1">
      <c r="B196" s="173"/>
      <c r="C196" s="174" t="s">
        <v>7</v>
      </c>
      <c r="D196" s="174" t="s">
        <v>126</v>
      </c>
      <c r="E196" s="175" t="s">
        <v>577</v>
      </c>
      <c r="F196" s="176" t="s">
        <v>578</v>
      </c>
      <c r="G196" s="177" t="s">
        <v>129</v>
      </c>
      <c r="H196" s="178">
        <v>30</v>
      </c>
      <c r="I196" s="179"/>
      <c r="J196" s="180">
        <f>ROUND(I196*H196,2)</f>
        <v>0</v>
      </c>
      <c r="K196" s="176" t="s">
        <v>130</v>
      </c>
      <c r="L196" s="35"/>
      <c r="M196" s="181" t="s">
        <v>1</v>
      </c>
      <c r="N196" s="182" t="s">
        <v>43</v>
      </c>
      <c r="O196" s="65"/>
      <c r="P196" s="183">
        <f>O196*H196</f>
        <v>0</v>
      </c>
      <c r="Q196" s="183">
        <v>0</v>
      </c>
      <c r="R196" s="183">
        <f>Q196*H196</f>
        <v>0</v>
      </c>
      <c r="S196" s="183">
        <v>0</v>
      </c>
      <c r="T196" s="184">
        <f>S196*H196</f>
        <v>0</v>
      </c>
      <c r="AR196" s="17" t="s">
        <v>131</v>
      </c>
      <c r="AT196" s="17" t="s">
        <v>126</v>
      </c>
      <c r="AU196" s="17" t="s">
        <v>80</v>
      </c>
      <c r="AY196" s="17" t="s">
        <v>124</v>
      </c>
      <c r="BE196" s="185">
        <f>IF(N196="základní",J196,0)</f>
        <v>0</v>
      </c>
      <c r="BF196" s="185">
        <f>IF(N196="snížená",J196,0)</f>
        <v>0</v>
      </c>
      <c r="BG196" s="185">
        <f>IF(N196="zákl. přenesená",J196,0)</f>
        <v>0</v>
      </c>
      <c r="BH196" s="185">
        <f>IF(N196="sníž. přenesená",J196,0)</f>
        <v>0</v>
      </c>
      <c r="BI196" s="185">
        <f>IF(N196="nulová",J196,0)</f>
        <v>0</v>
      </c>
      <c r="BJ196" s="17" t="s">
        <v>76</v>
      </c>
      <c r="BK196" s="185">
        <f>ROUND(I196*H196,2)</f>
        <v>0</v>
      </c>
      <c r="BL196" s="17" t="s">
        <v>131</v>
      </c>
      <c r="BM196" s="17" t="s">
        <v>579</v>
      </c>
    </row>
    <row r="197" s="1" customFormat="1">
      <c r="B197" s="35"/>
      <c r="D197" s="186" t="s">
        <v>133</v>
      </c>
      <c r="F197" s="187" t="s">
        <v>580</v>
      </c>
      <c r="I197" s="119"/>
      <c r="L197" s="35"/>
      <c r="M197" s="188"/>
      <c r="N197" s="65"/>
      <c r="O197" s="65"/>
      <c r="P197" s="65"/>
      <c r="Q197" s="65"/>
      <c r="R197" s="65"/>
      <c r="S197" s="65"/>
      <c r="T197" s="66"/>
      <c r="AT197" s="17" t="s">
        <v>133</v>
      </c>
      <c r="AU197" s="17" t="s">
        <v>80</v>
      </c>
    </row>
    <row r="198" s="12" customFormat="1">
      <c r="B198" s="190"/>
      <c r="D198" s="186" t="s">
        <v>137</v>
      </c>
      <c r="E198" s="191" t="s">
        <v>1</v>
      </c>
      <c r="F198" s="192" t="s">
        <v>138</v>
      </c>
      <c r="H198" s="191" t="s">
        <v>1</v>
      </c>
      <c r="I198" s="193"/>
      <c r="L198" s="190"/>
      <c r="M198" s="194"/>
      <c r="N198" s="195"/>
      <c r="O198" s="195"/>
      <c r="P198" s="195"/>
      <c r="Q198" s="195"/>
      <c r="R198" s="195"/>
      <c r="S198" s="195"/>
      <c r="T198" s="196"/>
      <c r="AT198" s="191" t="s">
        <v>137</v>
      </c>
      <c r="AU198" s="191" t="s">
        <v>80</v>
      </c>
      <c r="AV198" s="12" t="s">
        <v>76</v>
      </c>
      <c r="AW198" s="12" t="s">
        <v>34</v>
      </c>
      <c r="AX198" s="12" t="s">
        <v>72</v>
      </c>
      <c r="AY198" s="191" t="s">
        <v>124</v>
      </c>
    </row>
    <row r="199" s="12" customFormat="1">
      <c r="B199" s="190"/>
      <c r="D199" s="186" t="s">
        <v>137</v>
      </c>
      <c r="E199" s="191" t="s">
        <v>1</v>
      </c>
      <c r="F199" s="192" t="s">
        <v>581</v>
      </c>
      <c r="H199" s="191" t="s">
        <v>1</v>
      </c>
      <c r="I199" s="193"/>
      <c r="L199" s="190"/>
      <c r="M199" s="194"/>
      <c r="N199" s="195"/>
      <c r="O199" s="195"/>
      <c r="P199" s="195"/>
      <c r="Q199" s="195"/>
      <c r="R199" s="195"/>
      <c r="S199" s="195"/>
      <c r="T199" s="196"/>
      <c r="AT199" s="191" t="s">
        <v>137</v>
      </c>
      <c r="AU199" s="191" t="s">
        <v>80</v>
      </c>
      <c r="AV199" s="12" t="s">
        <v>76</v>
      </c>
      <c r="AW199" s="12" t="s">
        <v>34</v>
      </c>
      <c r="AX199" s="12" t="s">
        <v>72</v>
      </c>
      <c r="AY199" s="191" t="s">
        <v>124</v>
      </c>
    </row>
    <row r="200" s="13" customFormat="1">
      <c r="B200" s="197"/>
      <c r="D200" s="186" t="s">
        <v>137</v>
      </c>
      <c r="E200" s="198" t="s">
        <v>1</v>
      </c>
      <c r="F200" s="199" t="s">
        <v>582</v>
      </c>
      <c r="H200" s="200">
        <v>30</v>
      </c>
      <c r="I200" s="201"/>
      <c r="L200" s="197"/>
      <c r="M200" s="202"/>
      <c r="N200" s="203"/>
      <c r="O200" s="203"/>
      <c r="P200" s="203"/>
      <c r="Q200" s="203"/>
      <c r="R200" s="203"/>
      <c r="S200" s="203"/>
      <c r="T200" s="204"/>
      <c r="AT200" s="198" t="s">
        <v>137</v>
      </c>
      <c r="AU200" s="198" t="s">
        <v>80</v>
      </c>
      <c r="AV200" s="13" t="s">
        <v>80</v>
      </c>
      <c r="AW200" s="13" t="s">
        <v>34</v>
      </c>
      <c r="AX200" s="13" t="s">
        <v>76</v>
      </c>
      <c r="AY200" s="198" t="s">
        <v>124</v>
      </c>
    </row>
    <row r="201" s="1" customFormat="1" ht="16.5" customHeight="1">
      <c r="B201" s="173"/>
      <c r="C201" s="174" t="s">
        <v>283</v>
      </c>
      <c r="D201" s="174" t="s">
        <v>126</v>
      </c>
      <c r="E201" s="175" t="s">
        <v>583</v>
      </c>
      <c r="F201" s="176" t="s">
        <v>584</v>
      </c>
      <c r="G201" s="177" t="s">
        <v>129</v>
      </c>
      <c r="H201" s="178">
        <v>16</v>
      </c>
      <c r="I201" s="179"/>
      <c r="J201" s="180">
        <f>ROUND(I201*H201,2)</f>
        <v>0</v>
      </c>
      <c r="K201" s="176" t="s">
        <v>130</v>
      </c>
      <c r="L201" s="35"/>
      <c r="M201" s="181" t="s">
        <v>1</v>
      </c>
      <c r="N201" s="182" t="s">
        <v>43</v>
      </c>
      <c r="O201" s="65"/>
      <c r="P201" s="183">
        <f>O201*H201</f>
        <v>0</v>
      </c>
      <c r="Q201" s="183">
        <v>0</v>
      </c>
      <c r="R201" s="183">
        <f>Q201*H201</f>
        <v>0</v>
      </c>
      <c r="S201" s="183">
        <v>0</v>
      </c>
      <c r="T201" s="184">
        <f>S201*H201</f>
        <v>0</v>
      </c>
      <c r="AR201" s="17" t="s">
        <v>131</v>
      </c>
      <c r="AT201" s="17" t="s">
        <v>126</v>
      </c>
      <c r="AU201" s="17" t="s">
        <v>80</v>
      </c>
      <c r="AY201" s="17" t="s">
        <v>124</v>
      </c>
      <c r="BE201" s="185">
        <f>IF(N201="základní",J201,0)</f>
        <v>0</v>
      </c>
      <c r="BF201" s="185">
        <f>IF(N201="snížená",J201,0)</f>
        <v>0</v>
      </c>
      <c r="BG201" s="185">
        <f>IF(N201="zákl. přenesená",J201,0)</f>
        <v>0</v>
      </c>
      <c r="BH201" s="185">
        <f>IF(N201="sníž. přenesená",J201,0)</f>
        <v>0</v>
      </c>
      <c r="BI201" s="185">
        <f>IF(N201="nulová",J201,0)</f>
        <v>0</v>
      </c>
      <c r="BJ201" s="17" t="s">
        <v>76</v>
      </c>
      <c r="BK201" s="185">
        <f>ROUND(I201*H201,2)</f>
        <v>0</v>
      </c>
      <c r="BL201" s="17" t="s">
        <v>131</v>
      </c>
      <c r="BM201" s="17" t="s">
        <v>585</v>
      </c>
    </row>
    <row r="202" s="1" customFormat="1">
      <c r="B202" s="35"/>
      <c r="D202" s="186" t="s">
        <v>133</v>
      </c>
      <c r="F202" s="187" t="s">
        <v>586</v>
      </c>
      <c r="I202" s="119"/>
      <c r="L202" s="35"/>
      <c r="M202" s="188"/>
      <c r="N202" s="65"/>
      <c r="O202" s="65"/>
      <c r="P202" s="65"/>
      <c r="Q202" s="65"/>
      <c r="R202" s="65"/>
      <c r="S202" s="65"/>
      <c r="T202" s="66"/>
      <c r="AT202" s="17" t="s">
        <v>133</v>
      </c>
      <c r="AU202" s="17" t="s">
        <v>80</v>
      </c>
    </row>
    <row r="203" s="12" customFormat="1">
      <c r="B203" s="190"/>
      <c r="D203" s="186" t="s">
        <v>137</v>
      </c>
      <c r="E203" s="191" t="s">
        <v>1</v>
      </c>
      <c r="F203" s="192" t="s">
        <v>138</v>
      </c>
      <c r="H203" s="191" t="s">
        <v>1</v>
      </c>
      <c r="I203" s="193"/>
      <c r="L203" s="190"/>
      <c r="M203" s="194"/>
      <c r="N203" s="195"/>
      <c r="O203" s="195"/>
      <c r="P203" s="195"/>
      <c r="Q203" s="195"/>
      <c r="R203" s="195"/>
      <c r="S203" s="195"/>
      <c r="T203" s="196"/>
      <c r="AT203" s="191" t="s">
        <v>137</v>
      </c>
      <c r="AU203" s="191" t="s">
        <v>80</v>
      </c>
      <c r="AV203" s="12" t="s">
        <v>76</v>
      </c>
      <c r="AW203" s="12" t="s">
        <v>34</v>
      </c>
      <c r="AX203" s="12" t="s">
        <v>72</v>
      </c>
      <c r="AY203" s="191" t="s">
        <v>124</v>
      </c>
    </row>
    <row r="204" s="12" customFormat="1">
      <c r="B204" s="190"/>
      <c r="D204" s="186" t="s">
        <v>137</v>
      </c>
      <c r="E204" s="191" t="s">
        <v>1</v>
      </c>
      <c r="F204" s="192" t="s">
        <v>227</v>
      </c>
      <c r="H204" s="191" t="s">
        <v>1</v>
      </c>
      <c r="I204" s="193"/>
      <c r="L204" s="190"/>
      <c r="M204" s="194"/>
      <c r="N204" s="195"/>
      <c r="O204" s="195"/>
      <c r="P204" s="195"/>
      <c r="Q204" s="195"/>
      <c r="R204" s="195"/>
      <c r="S204" s="195"/>
      <c r="T204" s="196"/>
      <c r="AT204" s="191" t="s">
        <v>137</v>
      </c>
      <c r="AU204" s="191" t="s">
        <v>80</v>
      </c>
      <c r="AV204" s="12" t="s">
        <v>76</v>
      </c>
      <c r="AW204" s="12" t="s">
        <v>34</v>
      </c>
      <c r="AX204" s="12" t="s">
        <v>72</v>
      </c>
      <c r="AY204" s="191" t="s">
        <v>124</v>
      </c>
    </row>
    <row r="205" s="13" customFormat="1">
      <c r="B205" s="197"/>
      <c r="D205" s="186" t="s">
        <v>137</v>
      </c>
      <c r="E205" s="198" t="s">
        <v>1</v>
      </c>
      <c r="F205" s="199" t="s">
        <v>587</v>
      </c>
      <c r="H205" s="200">
        <v>16</v>
      </c>
      <c r="I205" s="201"/>
      <c r="L205" s="197"/>
      <c r="M205" s="202"/>
      <c r="N205" s="203"/>
      <c r="O205" s="203"/>
      <c r="P205" s="203"/>
      <c r="Q205" s="203"/>
      <c r="R205" s="203"/>
      <c r="S205" s="203"/>
      <c r="T205" s="204"/>
      <c r="AT205" s="198" t="s">
        <v>137</v>
      </c>
      <c r="AU205" s="198" t="s">
        <v>80</v>
      </c>
      <c r="AV205" s="13" t="s">
        <v>80</v>
      </c>
      <c r="AW205" s="13" t="s">
        <v>34</v>
      </c>
      <c r="AX205" s="13" t="s">
        <v>76</v>
      </c>
      <c r="AY205" s="198" t="s">
        <v>124</v>
      </c>
    </row>
    <row r="206" s="1" customFormat="1" ht="16.5" customHeight="1">
      <c r="B206" s="173"/>
      <c r="C206" s="174" t="s">
        <v>288</v>
      </c>
      <c r="D206" s="174" t="s">
        <v>126</v>
      </c>
      <c r="E206" s="175" t="s">
        <v>588</v>
      </c>
      <c r="F206" s="176" t="s">
        <v>589</v>
      </c>
      <c r="G206" s="177" t="s">
        <v>129</v>
      </c>
      <c r="H206" s="178">
        <v>15</v>
      </c>
      <c r="I206" s="179"/>
      <c r="J206" s="180">
        <f>ROUND(I206*H206,2)</f>
        <v>0</v>
      </c>
      <c r="K206" s="176" t="s">
        <v>130</v>
      </c>
      <c r="L206" s="35"/>
      <c r="M206" s="181" t="s">
        <v>1</v>
      </c>
      <c r="N206" s="182" t="s">
        <v>43</v>
      </c>
      <c r="O206" s="65"/>
      <c r="P206" s="183">
        <f>O206*H206</f>
        <v>0</v>
      </c>
      <c r="Q206" s="183">
        <v>0</v>
      </c>
      <c r="R206" s="183">
        <f>Q206*H206</f>
        <v>0</v>
      </c>
      <c r="S206" s="183">
        <v>0</v>
      </c>
      <c r="T206" s="184">
        <f>S206*H206</f>
        <v>0</v>
      </c>
      <c r="AR206" s="17" t="s">
        <v>131</v>
      </c>
      <c r="AT206" s="17" t="s">
        <v>126</v>
      </c>
      <c r="AU206" s="17" t="s">
        <v>80</v>
      </c>
      <c r="AY206" s="17" t="s">
        <v>124</v>
      </c>
      <c r="BE206" s="185">
        <f>IF(N206="základní",J206,0)</f>
        <v>0</v>
      </c>
      <c r="BF206" s="185">
        <f>IF(N206="snížená",J206,0)</f>
        <v>0</v>
      </c>
      <c r="BG206" s="185">
        <f>IF(N206="zákl. přenesená",J206,0)</f>
        <v>0</v>
      </c>
      <c r="BH206" s="185">
        <f>IF(N206="sníž. přenesená",J206,0)</f>
        <v>0</v>
      </c>
      <c r="BI206" s="185">
        <f>IF(N206="nulová",J206,0)</f>
        <v>0</v>
      </c>
      <c r="BJ206" s="17" t="s">
        <v>76</v>
      </c>
      <c r="BK206" s="185">
        <f>ROUND(I206*H206,2)</f>
        <v>0</v>
      </c>
      <c r="BL206" s="17" t="s">
        <v>131</v>
      </c>
      <c r="BM206" s="17" t="s">
        <v>590</v>
      </c>
    </row>
    <row r="207" s="1" customFormat="1">
      <c r="B207" s="35"/>
      <c r="D207" s="186" t="s">
        <v>133</v>
      </c>
      <c r="F207" s="187" t="s">
        <v>591</v>
      </c>
      <c r="I207" s="119"/>
      <c r="L207" s="35"/>
      <c r="M207" s="188"/>
      <c r="N207" s="65"/>
      <c r="O207" s="65"/>
      <c r="P207" s="65"/>
      <c r="Q207" s="65"/>
      <c r="R207" s="65"/>
      <c r="S207" s="65"/>
      <c r="T207" s="66"/>
      <c r="AT207" s="17" t="s">
        <v>133</v>
      </c>
      <c r="AU207" s="17" t="s">
        <v>80</v>
      </c>
    </row>
    <row r="208" s="12" customFormat="1">
      <c r="B208" s="190"/>
      <c r="D208" s="186" t="s">
        <v>137</v>
      </c>
      <c r="E208" s="191" t="s">
        <v>1</v>
      </c>
      <c r="F208" s="192" t="s">
        <v>138</v>
      </c>
      <c r="H208" s="191" t="s">
        <v>1</v>
      </c>
      <c r="I208" s="193"/>
      <c r="L208" s="190"/>
      <c r="M208" s="194"/>
      <c r="N208" s="195"/>
      <c r="O208" s="195"/>
      <c r="P208" s="195"/>
      <c r="Q208" s="195"/>
      <c r="R208" s="195"/>
      <c r="S208" s="195"/>
      <c r="T208" s="196"/>
      <c r="AT208" s="191" t="s">
        <v>137</v>
      </c>
      <c r="AU208" s="191" t="s">
        <v>80</v>
      </c>
      <c r="AV208" s="12" t="s">
        <v>76</v>
      </c>
      <c r="AW208" s="12" t="s">
        <v>34</v>
      </c>
      <c r="AX208" s="12" t="s">
        <v>72</v>
      </c>
      <c r="AY208" s="191" t="s">
        <v>124</v>
      </c>
    </row>
    <row r="209" s="13" customFormat="1">
      <c r="B209" s="197"/>
      <c r="D209" s="186" t="s">
        <v>137</v>
      </c>
      <c r="E209" s="198" t="s">
        <v>1</v>
      </c>
      <c r="F209" s="199" t="s">
        <v>592</v>
      </c>
      <c r="H209" s="200">
        <v>15</v>
      </c>
      <c r="I209" s="201"/>
      <c r="L209" s="197"/>
      <c r="M209" s="202"/>
      <c r="N209" s="203"/>
      <c r="O209" s="203"/>
      <c r="P209" s="203"/>
      <c r="Q209" s="203"/>
      <c r="R209" s="203"/>
      <c r="S209" s="203"/>
      <c r="T209" s="204"/>
      <c r="AT209" s="198" t="s">
        <v>137</v>
      </c>
      <c r="AU209" s="198" t="s">
        <v>80</v>
      </c>
      <c r="AV209" s="13" t="s">
        <v>80</v>
      </c>
      <c r="AW209" s="13" t="s">
        <v>34</v>
      </c>
      <c r="AX209" s="13" t="s">
        <v>76</v>
      </c>
      <c r="AY209" s="198" t="s">
        <v>124</v>
      </c>
    </row>
    <row r="210" s="1" customFormat="1" ht="16.5" customHeight="1">
      <c r="B210" s="173"/>
      <c r="C210" s="174" t="s">
        <v>295</v>
      </c>
      <c r="D210" s="174" t="s">
        <v>126</v>
      </c>
      <c r="E210" s="175" t="s">
        <v>593</v>
      </c>
      <c r="F210" s="176" t="s">
        <v>594</v>
      </c>
      <c r="G210" s="177" t="s">
        <v>129</v>
      </c>
      <c r="H210" s="178">
        <v>50</v>
      </c>
      <c r="I210" s="179"/>
      <c r="J210" s="180">
        <f>ROUND(I210*H210,2)</f>
        <v>0</v>
      </c>
      <c r="K210" s="176" t="s">
        <v>130</v>
      </c>
      <c r="L210" s="35"/>
      <c r="M210" s="181" t="s">
        <v>1</v>
      </c>
      <c r="N210" s="182" t="s">
        <v>43</v>
      </c>
      <c r="O210" s="65"/>
      <c r="P210" s="183">
        <f>O210*H210</f>
        <v>0</v>
      </c>
      <c r="Q210" s="183">
        <v>0</v>
      </c>
      <c r="R210" s="183">
        <f>Q210*H210</f>
        <v>0</v>
      </c>
      <c r="S210" s="183">
        <v>0</v>
      </c>
      <c r="T210" s="184">
        <f>S210*H210</f>
        <v>0</v>
      </c>
      <c r="AR210" s="17" t="s">
        <v>131</v>
      </c>
      <c r="AT210" s="17" t="s">
        <v>126</v>
      </c>
      <c r="AU210" s="17" t="s">
        <v>80</v>
      </c>
      <c r="AY210" s="17" t="s">
        <v>124</v>
      </c>
      <c r="BE210" s="185">
        <f>IF(N210="základní",J210,0)</f>
        <v>0</v>
      </c>
      <c r="BF210" s="185">
        <f>IF(N210="snížená",J210,0)</f>
        <v>0</v>
      </c>
      <c r="BG210" s="185">
        <f>IF(N210="zákl. přenesená",J210,0)</f>
        <v>0</v>
      </c>
      <c r="BH210" s="185">
        <f>IF(N210="sníž. přenesená",J210,0)</f>
        <v>0</v>
      </c>
      <c r="BI210" s="185">
        <f>IF(N210="nulová",J210,0)</f>
        <v>0</v>
      </c>
      <c r="BJ210" s="17" t="s">
        <v>76</v>
      </c>
      <c r="BK210" s="185">
        <f>ROUND(I210*H210,2)</f>
        <v>0</v>
      </c>
      <c r="BL210" s="17" t="s">
        <v>131</v>
      </c>
      <c r="BM210" s="17" t="s">
        <v>595</v>
      </c>
    </row>
    <row r="211" s="1" customFormat="1">
      <c r="B211" s="35"/>
      <c r="D211" s="186" t="s">
        <v>133</v>
      </c>
      <c r="F211" s="187" t="s">
        <v>596</v>
      </c>
      <c r="I211" s="119"/>
      <c r="L211" s="35"/>
      <c r="M211" s="188"/>
      <c r="N211" s="65"/>
      <c r="O211" s="65"/>
      <c r="P211" s="65"/>
      <c r="Q211" s="65"/>
      <c r="R211" s="65"/>
      <c r="S211" s="65"/>
      <c r="T211" s="66"/>
      <c r="AT211" s="17" t="s">
        <v>133</v>
      </c>
      <c r="AU211" s="17" t="s">
        <v>80</v>
      </c>
    </row>
    <row r="212" s="12" customFormat="1">
      <c r="B212" s="190"/>
      <c r="D212" s="186" t="s">
        <v>137</v>
      </c>
      <c r="E212" s="191" t="s">
        <v>1</v>
      </c>
      <c r="F212" s="192" t="s">
        <v>138</v>
      </c>
      <c r="H212" s="191" t="s">
        <v>1</v>
      </c>
      <c r="I212" s="193"/>
      <c r="L212" s="190"/>
      <c r="M212" s="194"/>
      <c r="N212" s="195"/>
      <c r="O212" s="195"/>
      <c r="P212" s="195"/>
      <c r="Q212" s="195"/>
      <c r="R212" s="195"/>
      <c r="S212" s="195"/>
      <c r="T212" s="196"/>
      <c r="AT212" s="191" t="s">
        <v>137</v>
      </c>
      <c r="AU212" s="191" t="s">
        <v>80</v>
      </c>
      <c r="AV212" s="12" t="s">
        <v>76</v>
      </c>
      <c r="AW212" s="12" t="s">
        <v>34</v>
      </c>
      <c r="AX212" s="12" t="s">
        <v>72</v>
      </c>
      <c r="AY212" s="191" t="s">
        <v>124</v>
      </c>
    </row>
    <row r="213" s="13" customFormat="1">
      <c r="B213" s="197"/>
      <c r="D213" s="186" t="s">
        <v>137</v>
      </c>
      <c r="E213" s="198" t="s">
        <v>1</v>
      </c>
      <c r="F213" s="199" t="s">
        <v>597</v>
      </c>
      <c r="H213" s="200">
        <v>35</v>
      </c>
      <c r="I213" s="201"/>
      <c r="L213" s="197"/>
      <c r="M213" s="202"/>
      <c r="N213" s="203"/>
      <c r="O213" s="203"/>
      <c r="P213" s="203"/>
      <c r="Q213" s="203"/>
      <c r="R213" s="203"/>
      <c r="S213" s="203"/>
      <c r="T213" s="204"/>
      <c r="AT213" s="198" t="s">
        <v>137</v>
      </c>
      <c r="AU213" s="198" t="s">
        <v>80</v>
      </c>
      <c r="AV213" s="13" t="s">
        <v>80</v>
      </c>
      <c r="AW213" s="13" t="s">
        <v>34</v>
      </c>
      <c r="AX213" s="13" t="s">
        <v>72</v>
      </c>
      <c r="AY213" s="198" t="s">
        <v>124</v>
      </c>
    </row>
    <row r="214" s="13" customFormat="1">
      <c r="B214" s="197"/>
      <c r="D214" s="186" t="s">
        <v>137</v>
      </c>
      <c r="E214" s="198" t="s">
        <v>1</v>
      </c>
      <c r="F214" s="199" t="s">
        <v>592</v>
      </c>
      <c r="H214" s="200">
        <v>15</v>
      </c>
      <c r="I214" s="201"/>
      <c r="L214" s="197"/>
      <c r="M214" s="202"/>
      <c r="N214" s="203"/>
      <c r="O214" s="203"/>
      <c r="P214" s="203"/>
      <c r="Q214" s="203"/>
      <c r="R214" s="203"/>
      <c r="S214" s="203"/>
      <c r="T214" s="204"/>
      <c r="AT214" s="198" t="s">
        <v>137</v>
      </c>
      <c r="AU214" s="198" t="s">
        <v>80</v>
      </c>
      <c r="AV214" s="13" t="s">
        <v>80</v>
      </c>
      <c r="AW214" s="13" t="s">
        <v>34</v>
      </c>
      <c r="AX214" s="13" t="s">
        <v>72</v>
      </c>
      <c r="AY214" s="198" t="s">
        <v>124</v>
      </c>
    </row>
    <row r="215" s="14" customFormat="1">
      <c r="B215" s="205"/>
      <c r="D215" s="186" t="s">
        <v>137</v>
      </c>
      <c r="E215" s="206" t="s">
        <v>1</v>
      </c>
      <c r="F215" s="207" t="s">
        <v>148</v>
      </c>
      <c r="H215" s="208">
        <v>50</v>
      </c>
      <c r="I215" s="209"/>
      <c r="L215" s="205"/>
      <c r="M215" s="210"/>
      <c r="N215" s="211"/>
      <c r="O215" s="211"/>
      <c r="P215" s="211"/>
      <c r="Q215" s="211"/>
      <c r="R215" s="211"/>
      <c r="S215" s="211"/>
      <c r="T215" s="212"/>
      <c r="AT215" s="206" t="s">
        <v>137</v>
      </c>
      <c r="AU215" s="206" t="s">
        <v>80</v>
      </c>
      <c r="AV215" s="14" t="s">
        <v>131</v>
      </c>
      <c r="AW215" s="14" t="s">
        <v>34</v>
      </c>
      <c r="AX215" s="14" t="s">
        <v>76</v>
      </c>
      <c r="AY215" s="206" t="s">
        <v>124</v>
      </c>
    </row>
    <row r="216" s="1" customFormat="1" ht="16.5" customHeight="1">
      <c r="B216" s="173"/>
      <c r="C216" s="174" t="s">
        <v>306</v>
      </c>
      <c r="D216" s="174" t="s">
        <v>126</v>
      </c>
      <c r="E216" s="175" t="s">
        <v>598</v>
      </c>
      <c r="F216" s="176" t="s">
        <v>599</v>
      </c>
      <c r="G216" s="177" t="s">
        <v>129</v>
      </c>
      <c r="H216" s="178">
        <v>15</v>
      </c>
      <c r="I216" s="179"/>
      <c r="J216" s="180">
        <f>ROUND(I216*H216,2)</f>
        <v>0</v>
      </c>
      <c r="K216" s="176" t="s">
        <v>130</v>
      </c>
      <c r="L216" s="35"/>
      <c r="M216" s="181" t="s">
        <v>1</v>
      </c>
      <c r="N216" s="182" t="s">
        <v>43</v>
      </c>
      <c r="O216" s="65"/>
      <c r="P216" s="183">
        <f>O216*H216</f>
        <v>0</v>
      </c>
      <c r="Q216" s="183">
        <v>0</v>
      </c>
      <c r="R216" s="183">
        <f>Q216*H216</f>
        <v>0</v>
      </c>
      <c r="S216" s="183">
        <v>0</v>
      </c>
      <c r="T216" s="184">
        <f>S216*H216</f>
        <v>0</v>
      </c>
      <c r="AR216" s="17" t="s">
        <v>131</v>
      </c>
      <c r="AT216" s="17" t="s">
        <v>126</v>
      </c>
      <c r="AU216" s="17" t="s">
        <v>80</v>
      </c>
      <c r="AY216" s="17" t="s">
        <v>124</v>
      </c>
      <c r="BE216" s="185">
        <f>IF(N216="základní",J216,0)</f>
        <v>0</v>
      </c>
      <c r="BF216" s="185">
        <f>IF(N216="snížená",J216,0)</f>
        <v>0</v>
      </c>
      <c r="BG216" s="185">
        <f>IF(N216="zákl. přenesená",J216,0)</f>
        <v>0</v>
      </c>
      <c r="BH216" s="185">
        <f>IF(N216="sníž. přenesená",J216,0)</f>
        <v>0</v>
      </c>
      <c r="BI216" s="185">
        <f>IF(N216="nulová",J216,0)</f>
        <v>0</v>
      </c>
      <c r="BJ216" s="17" t="s">
        <v>76</v>
      </c>
      <c r="BK216" s="185">
        <f>ROUND(I216*H216,2)</f>
        <v>0</v>
      </c>
      <c r="BL216" s="17" t="s">
        <v>131</v>
      </c>
      <c r="BM216" s="17" t="s">
        <v>600</v>
      </c>
    </row>
    <row r="217" s="1" customFormat="1">
      <c r="B217" s="35"/>
      <c r="D217" s="186" t="s">
        <v>133</v>
      </c>
      <c r="F217" s="187" t="s">
        <v>601</v>
      </c>
      <c r="I217" s="119"/>
      <c r="L217" s="35"/>
      <c r="M217" s="188"/>
      <c r="N217" s="65"/>
      <c r="O217" s="65"/>
      <c r="P217" s="65"/>
      <c r="Q217" s="65"/>
      <c r="R217" s="65"/>
      <c r="S217" s="65"/>
      <c r="T217" s="66"/>
      <c r="AT217" s="17" t="s">
        <v>133</v>
      </c>
      <c r="AU217" s="17" t="s">
        <v>80</v>
      </c>
    </row>
    <row r="218" s="1" customFormat="1">
      <c r="B218" s="35"/>
      <c r="D218" s="186" t="s">
        <v>135</v>
      </c>
      <c r="F218" s="189" t="s">
        <v>602</v>
      </c>
      <c r="I218" s="119"/>
      <c r="L218" s="35"/>
      <c r="M218" s="188"/>
      <c r="N218" s="65"/>
      <c r="O218" s="65"/>
      <c r="P218" s="65"/>
      <c r="Q218" s="65"/>
      <c r="R218" s="65"/>
      <c r="S218" s="65"/>
      <c r="T218" s="66"/>
      <c r="AT218" s="17" t="s">
        <v>135</v>
      </c>
      <c r="AU218" s="17" t="s">
        <v>80</v>
      </c>
    </row>
    <row r="219" s="12" customFormat="1">
      <c r="B219" s="190"/>
      <c r="D219" s="186" t="s">
        <v>137</v>
      </c>
      <c r="E219" s="191" t="s">
        <v>1</v>
      </c>
      <c r="F219" s="192" t="s">
        <v>138</v>
      </c>
      <c r="H219" s="191" t="s">
        <v>1</v>
      </c>
      <c r="I219" s="193"/>
      <c r="L219" s="190"/>
      <c r="M219" s="194"/>
      <c r="N219" s="195"/>
      <c r="O219" s="195"/>
      <c r="P219" s="195"/>
      <c r="Q219" s="195"/>
      <c r="R219" s="195"/>
      <c r="S219" s="195"/>
      <c r="T219" s="196"/>
      <c r="AT219" s="191" t="s">
        <v>137</v>
      </c>
      <c r="AU219" s="191" t="s">
        <v>80</v>
      </c>
      <c r="AV219" s="12" t="s">
        <v>76</v>
      </c>
      <c r="AW219" s="12" t="s">
        <v>34</v>
      </c>
      <c r="AX219" s="12" t="s">
        <v>72</v>
      </c>
      <c r="AY219" s="191" t="s">
        <v>124</v>
      </c>
    </row>
    <row r="220" s="12" customFormat="1">
      <c r="B220" s="190"/>
      <c r="D220" s="186" t="s">
        <v>137</v>
      </c>
      <c r="E220" s="191" t="s">
        <v>1</v>
      </c>
      <c r="F220" s="192" t="s">
        <v>603</v>
      </c>
      <c r="H220" s="191" t="s">
        <v>1</v>
      </c>
      <c r="I220" s="193"/>
      <c r="L220" s="190"/>
      <c r="M220" s="194"/>
      <c r="N220" s="195"/>
      <c r="O220" s="195"/>
      <c r="P220" s="195"/>
      <c r="Q220" s="195"/>
      <c r="R220" s="195"/>
      <c r="S220" s="195"/>
      <c r="T220" s="196"/>
      <c r="AT220" s="191" t="s">
        <v>137</v>
      </c>
      <c r="AU220" s="191" t="s">
        <v>80</v>
      </c>
      <c r="AV220" s="12" t="s">
        <v>76</v>
      </c>
      <c r="AW220" s="12" t="s">
        <v>34</v>
      </c>
      <c r="AX220" s="12" t="s">
        <v>72</v>
      </c>
      <c r="AY220" s="191" t="s">
        <v>124</v>
      </c>
    </row>
    <row r="221" s="13" customFormat="1">
      <c r="B221" s="197"/>
      <c r="D221" s="186" t="s">
        <v>137</v>
      </c>
      <c r="E221" s="198" t="s">
        <v>1</v>
      </c>
      <c r="F221" s="199" t="s">
        <v>592</v>
      </c>
      <c r="H221" s="200">
        <v>15</v>
      </c>
      <c r="I221" s="201"/>
      <c r="L221" s="197"/>
      <c r="M221" s="202"/>
      <c r="N221" s="203"/>
      <c r="O221" s="203"/>
      <c r="P221" s="203"/>
      <c r="Q221" s="203"/>
      <c r="R221" s="203"/>
      <c r="S221" s="203"/>
      <c r="T221" s="204"/>
      <c r="AT221" s="198" t="s">
        <v>137</v>
      </c>
      <c r="AU221" s="198" t="s">
        <v>80</v>
      </c>
      <c r="AV221" s="13" t="s">
        <v>80</v>
      </c>
      <c r="AW221" s="13" t="s">
        <v>34</v>
      </c>
      <c r="AX221" s="13" t="s">
        <v>76</v>
      </c>
      <c r="AY221" s="198" t="s">
        <v>124</v>
      </c>
    </row>
    <row r="222" s="1" customFormat="1" ht="16.5" customHeight="1">
      <c r="B222" s="173"/>
      <c r="C222" s="174" t="s">
        <v>313</v>
      </c>
      <c r="D222" s="174" t="s">
        <v>126</v>
      </c>
      <c r="E222" s="175" t="s">
        <v>604</v>
      </c>
      <c r="F222" s="176" t="s">
        <v>605</v>
      </c>
      <c r="G222" s="177" t="s">
        <v>129</v>
      </c>
      <c r="H222" s="178">
        <v>15</v>
      </c>
      <c r="I222" s="179"/>
      <c r="J222" s="180">
        <f>ROUND(I222*H222,2)</f>
        <v>0</v>
      </c>
      <c r="K222" s="176" t="s">
        <v>130</v>
      </c>
      <c r="L222" s="35"/>
      <c r="M222" s="181" t="s">
        <v>1</v>
      </c>
      <c r="N222" s="182" t="s">
        <v>43</v>
      </c>
      <c r="O222" s="65"/>
      <c r="P222" s="183">
        <f>O222*H222</f>
        <v>0</v>
      </c>
      <c r="Q222" s="183">
        <v>0</v>
      </c>
      <c r="R222" s="183">
        <f>Q222*H222</f>
        <v>0</v>
      </c>
      <c r="S222" s="183">
        <v>0</v>
      </c>
      <c r="T222" s="184">
        <f>S222*H222</f>
        <v>0</v>
      </c>
      <c r="AR222" s="17" t="s">
        <v>131</v>
      </c>
      <c r="AT222" s="17" t="s">
        <v>126</v>
      </c>
      <c r="AU222" s="17" t="s">
        <v>80</v>
      </c>
      <c r="AY222" s="17" t="s">
        <v>124</v>
      </c>
      <c r="BE222" s="185">
        <f>IF(N222="základní",J222,0)</f>
        <v>0</v>
      </c>
      <c r="BF222" s="185">
        <f>IF(N222="snížená",J222,0)</f>
        <v>0</v>
      </c>
      <c r="BG222" s="185">
        <f>IF(N222="zákl. přenesená",J222,0)</f>
        <v>0</v>
      </c>
      <c r="BH222" s="185">
        <f>IF(N222="sníž. přenesená",J222,0)</f>
        <v>0</v>
      </c>
      <c r="BI222" s="185">
        <f>IF(N222="nulová",J222,0)</f>
        <v>0</v>
      </c>
      <c r="BJ222" s="17" t="s">
        <v>76</v>
      </c>
      <c r="BK222" s="185">
        <f>ROUND(I222*H222,2)</f>
        <v>0</v>
      </c>
      <c r="BL222" s="17" t="s">
        <v>131</v>
      </c>
      <c r="BM222" s="17" t="s">
        <v>606</v>
      </c>
    </row>
    <row r="223" s="1" customFormat="1">
      <c r="B223" s="35"/>
      <c r="D223" s="186" t="s">
        <v>133</v>
      </c>
      <c r="F223" s="187" t="s">
        <v>607</v>
      </c>
      <c r="I223" s="119"/>
      <c r="L223" s="35"/>
      <c r="M223" s="188"/>
      <c r="N223" s="65"/>
      <c r="O223" s="65"/>
      <c r="P223" s="65"/>
      <c r="Q223" s="65"/>
      <c r="R223" s="65"/>
      <c r="S223" s="65"/>
      <c r="T223" s="66"/>
      <c r="AT223" s="17" t="s">
        <v>133</v>
      </c>
      <c r="AU223" s="17" t="s">
        <v>80</v>
      </c>
    </row>
    <row r="224" s="1" customFormat="1">
      <c r="B224" s="35"/>
      <c r="D224" s="186" t="s">
        <v>135</v>
      </c>
      <c r="F224" s="189" t="s">
        <v>608</v>
      </c>
      <c r="I224" s="119"/>
      <c r="L224" s="35"/>
      <c r="M224" s="188"/>
      <c r="N224" s="65"/>
      <c r="O224" s="65"/>
      <c r="P224" s="65"/>
      <c r="Q224" s="65"/>
      <c r="R224" s="65"/>
      <c r="S224" s="65"/>
      <c r="T224" s="66"/>
      <c r="AT224" s="17" t="s">
        <v>135</v>
      </c>
      <c r="AU224" s="17" t="s">
        <v>80</v>
      </c>
    </row>
    <row r="225" s="12" customFormat="1">
      <c r="B225" s="190"/>
      <c r="D225" s="186" t="s">
        <v>137</v>
      </c>
      <c r="E225" s="191" t="s">
        <v>1</v>
      </c>
      <c r="F225" s="192" t="s">
        <v>138</v>
      </c>
      <c r="H225" s="191" t="s">
        <v>1</v>
      </c>
      <c r="I225" s="193"/>
      <c r="L225" s="190"/>
      <c r="M225" s="194"/>
      <c r="N225" s="195"/>
      <c r="O225" s="195"/>
      <c r="P225" s="195"/>
      <c r="Q225" s="195"/>
      <c r="R225" s="195"/>
      <c r="S225" s="195"/>
      <c r="T225" s="196"/>
      <c r="AT225" s="191" t="s">
        <v>137</v>
      </c>
      <c r="AU225" s="191" t="s">
        <v>80</v>
      </c>
      <c r="AV225" s="12" t="s">
        <v>76</v>
      </c>
      <c r="AW225" s="12" t="s">
        <v>34</v>
      </c>
      <c r="AX225" s="12" t="s">
        <v>72</v>
      </c>
      <c r="AY225" s="191" t="s">
        <v>124</v>
      </c>
    </row>
    <row r="226" s="12" customFormat="1">
      <c r="B226" s="190"/>
      <c r="D226" s="186" t="s">
        <v>137</v>
      </c>
      <c r="E226" s="191" t="s">
        <v>1</v>
      </c>
      <c r="F226" s="192" t="s">
        <v>609</v>
      </c>
      <c r="H226" s="191" t="s">
        <v>1</v>
      </c>
      <c r="I226" s="193"/>
      <c r="L226" s="190"/>
      <c r="M226" s="194"/>
      <c r="N226" s="195"/>
      <c r="O226" s="195"/>
      <c r="P226" s="195"/>
      <c r="Q226" s="195"/>
      <c r="R226" s="195"/>
      <c r="S226" s="195"/>
      <c r="T226" s="196"/>
      <c r="AT226" s="191" t="s">
        <v>137</v>
      </c>
      <c r="AU226" s="191" t="s">
        <v>80</v>
      </c>
      <c r="AV226" s="12" t="s">
        <v>76</v>
      </c>
      <c r="AW226" s="12" t="s">
        <v>34</v>
      </c>
      <c r="AX226" s="12" t="s">
        <v>72</v>
      </c>
      <c r="AY226" s="191" t="s">
        <v>124</v>
      </c>
    </row>
    <row r="227" s="13" customFormat="1">
      <c r="B227" s="197"/>
      <c r="D227" s="186" t="s">
        <v>137</v>
      </c>
      <c r="E227" s="198" t="s">
        <v>1</v>
      </c>
      <c r="F227" s="199" t="s">
        <v>592</v>
      </c>
      <c r="H227" s="200">
        <v>15</v>
      </c>
      <c r="I227" s="201"/>
      <c r="L227" s="197"/>
      <c r="M227" s="202"/>
      <c r="N227" s="203"/>
      <c r="O227" s="203"/>
      <c r="P227" s="203"/>
      <c r="Q227" s="203"/>
      <c r="R227" s="203"/>
      <c r="S227" s="203"/>
      <c r="T227" s="204"/>
      <c r="AT227" s="198" t="s">
        <v>137</v>
      </c>
      <c r="AU227" s="198" t="s">
        <v>80</v>
      </c>
      <c r="AV227" s="13" t="s">
        <v>80</v>
      </c>
      <c r="AW227" s="13" t="s">
        <v>34</v>
      </c>
      <c r="AX227" s="13" t="s">
        <v>76</v>
      </c>
      <c r="AY227" s="198" t="s">
        <v>124</v>
      </c>
    </row>
    <row r="228" s="1" customFormat="1" ht="16.5" customHeight="1">
      <c r="B228" s="173"/>
      <c r="C228" s="174" t="s">
        <v>319</v>
      </c>
      <c r="D228" s="174" t="s">
        <v>126</v>
      </c>
      <c r="E228" s="175" t="s">
        <v>610</v>
      </c>
      <c r="F228" s="176" t="s">
        <v>611</v>
      </c>
      <c r="G228" s="177" t="s">
        <v>129</v>
      </c>
      <c r="H228" s="178">
        <v>35</v>
      </c>
      <c r="I228" s="179"/>
      <c r="J228" s="180">
        <f>ROUND(I228*H228,2)</f>
        <v>0</v>
      </c>
      <c r="K228" s="176" t="s">
        <v>130</v>
      </c>
      <c r="L228" s="35"/>
      <c r="M228" s="181" t="s">
        <v>1</v>
      </c>
      <c r="N228" s="182" t="s">
        <v>43</v>
      </c>
      <c r="O228" s="65"/>
      <c r="P228" s="183">
        <f>O228*H228</f>
        <v>0</v>
      </c>
      <c r="Q228" s="183">
        <v>0</v>
      </c>
      <c r="R228" s="183">
        <f>Q228*H228</f>
        <v>0</v>
      </c>
      <c r="S228" s="183">
        <v>0</v>
      </c>
      <c r="T228" s="184">
        <f>S228*H228</f>
        <v>0</v>
      </c>
      <c r="AR228" s="17" t="s">
        <v>131</v>
      </c>
      <c r="AT228" s="17" t="s">
        <v>126</v>
      </c>
      <c r="AU228" s="17" t="s">
        <v>80</v>
      </c>
      <c r="AY228" s="17" t="s">
        <v>124</v>
      </c>
      <c r="BE228" s="185">
        <f>IF(N228="základní",J228,0)</f>
        <v>0</v>
      </c>
      <c r="BF228" s="185">
        <f>IF(N228="snížená",J228,0)</f>
        <v>0</v>
      </c>
      <c r="BG228" s="185">
        <f>IF(N228="zákl. přenesená",J228,0)</f>
        <v>0</v>
      </c>
      <c r="BH228" s="185">
        <f>IF(N228="sníž. přenesená",J228,0)</f>
        <v>0</v>
      </c>
      <c r="BI228" s="185">
        <f>IF(N228="nulová",J228,0)</f>
        <v>0</v>
      </c>
      <c r="BJ228" s="17" t="s">
        <v>76</v>
      </c>
      <c r="BK228" s="185">
        <f>ROUND(I228*H228,2)</f>
        <v>0</v>
      </c>
      <c r="BL228" s="17" t="s">
        <v>131</v>
      </c>
      <c r="BM228" s="17" t="s">
        <v>612</v>
      </c>
    </row>
    <row r="229" s="1" customFormat="1">
      <c r="B229" s="35"/>
      <c r="D229" s="186" t="s">
        <v>133</v>
      </c>
      <c r="F229" s="187" t="s">
        <v>613</v>
      </c>
      <c r="I229" s="119"/>
      <c r="L229" s="35"/>
      <c r="M229" s="188"/>
      <c r="N229" s="65"/>
      <c r="O229" s="65"/>
      <c r="P229" s="65"/>
      <c r="Q229" s="65"/>
      <c r="R229" s="65"/>
      <c r="S229" s="65"/>
      <c r="T229" s="66"/>
      <c r="AT229" s="17" t="s">
        <v>133</v>
      </c>
      <c r="AU229" s="17" t="s">
        <v>80</v>
      </c>
    </row>
    <row r="230" s="1" customFormat="1">
      <c r="B230" s="35"/>
      <c r="D230" s="186" t="s">
        <v>135</v>
      </c>
      <c r="F230" s="189" t="s">
        <v>602</v>
      </c>
      <c r="I230" s="119"/>
      <c r="L230" s="35"/>
      <c r="M230" s="188"/>
      <c r="N230" s="65"/>
      <c r="O230" s="65"/>
      <c r="P230" s="65"/>
      <c r="Q230" s="65"/>
      <c r="R230" s="65"/>
      <c r="S230" s="65"/>
      <c r="T230" s="66"/>
      <c r="AT230" s="17" t="s">
        <v>135</v>
      </c>
      <c r="AU230" s="17" t="s">
        <v>80</v>
      </c>
    </row>
    <row r="231" s="12" customFormat="1">
      <c r="B231" s="190"/>
      <c r="D231" s="186" t="s">
        <v>137</v>
      </c>
      <c r="E231" s="191" t="s">
        <v>1</v>
      </c>
      <c r="F231" s="192" t="s">
        <v>138</v>
      </c>
      <c r="H231" s="191" t="s">
        <v>1</v>
      </c>
      <c r="I231" s="193"/>
      <c r="L231" s="190"/>
      <c r="M231" s="194"/>
      <c r="N231" s="195"/>
      <c r="O231" s="195"/>
      <c r="P231" s="195"/>
      <c r="Q231" s="195"/>
      <c r="R231" s="195"/>
      <c r="S231" s="195"/>
      <c r="T231" s="196"/>
      <c r="AT231" s="191" t="s">
        <v>137</v>
      </c>
      <c r="AU231" s="191" t="s">
        <v>80</v>
      </c>
      <c r="AV231" s="12" t="s">
        <v>76</v>
      </c>
      <c r="AW231" s="12" t="s">
        <v>34</v>
      </c>
      <c r="AX231" s="12" t="s">
        <v>72</v>
      </c>
      <c r="AY231" s="191" t="s">
        <v>124</v>
      </c>
    </row>
    <row r="232" s="12" customFormat="1">
      <c r="B232" s="190"/>
      <c r="D232" s="186" t="s">
        <v>137</v>
      </c>
      <c r="E232" s="191" t="s">
        <v>1</v>
      </c>
      <c r="F232" s="192" t="s">
        <v>614</v>
      </c>
      <c r="H232" s="191" t="s">
        <v>1</v>
      </c>
      <c r="I232" s="193"/>
      <c r="L232" s="190"/>
      <c r="M232" s="194"/>
      <c r="N232" s="195"/>
      <c r="O232" s="195"/>
      <c r="P232" s="195"/>
      <c r="Q232" s="195"/>
      <c r="R232" s="195"/>
      <c r="S232" s="195"/>
      <c r="T232" s="196"/>
      <c r="AT232" s="191" t="s">
        <v>137</v>
      </c>
      <c r="AU232" s="191" t="s">
        <v>80</v>
      </c>
      <c r="AV232" s="12" t="s">
        <v>76</v>
      </c>
      <c r="AW232" s="12" t="s">
        <v>34</v>
      </c>
      <c r="AX232" s="12" t="s">
        <v>72</v>
      </c>
      <c r="AY232" s="191" t="s">
        <v>124</v>
      </c>
    </row>
    <row r="233" s="13" customFormat="1">
      <c r="B233" s="197"/>
      <c r="D233" s="186" t="s">
        <v>137</v>
      </c>
      <c r="E233" s="198" t="s">
        <v>1</v>
      </c>
      <c r="F233" s="199" t="s">
        <v>597</v>
      </c>
      <c r="H233" s="200">
        <v>35</v>
      </c>
      <c r="I233" s="201"/>
      <c r="L233" s="197"/>
      <c r="M233" s="202"/>
      <c r="N233" s="203"/>
      <c r="O233" s="203"/>
      <c r="P233" s="203"/>
      <c r="Q233" s="203"/>
      <c r="R233" s="203"/>
      <c r="S233" s="203"/>
      <c r="T233" s="204"/>
      <c r="AT233" s="198" t="s">
        <v>137</v>
      </c>
      <c r="AU233" s="198" t="s">
        <v>80</v>
      </c>
      <c r="AV233" s="13" t="s">
        <v>80</v>
      </c>
      <c r="AW233" s="13" t="s">
        <v>34</v>
      </c>
      <c r="AX233" s="13" t="s">
        <v>76</v>
      </c>
      <c r="AY233" s="198" t="s">
        <v>124</v>
      </c>
    </row>
    <row r="234" s="1" customFormat="1" ht="16.5" customHeight="1">
      <c r="B234" s="173"/>
      <c r="C234" s="174" t="s">
        <v>326</v>
      </c>
      <c r="D234" s="174" t="s">
        <v>126</v>
      </c>
      <c r="E234" s="175" t="s">
        <v>615</v>
      </c>
      <c r="F234" s="176" t="s">
        <v>616</v>
      </c>
      <c r="G234" s="177" t="s">
        <v>129</v>
      </c>
      <c r="H234" s="178">
        <v>16</v>
      </c>
      <c r="I234" s="179"/>
      <c r="J234" s="180">
        <f>ROUND(I234*H234,2)</f>
        <v>0</v>
      </c>
      <c r="K234" s="176" t="s">
        <v>130</v>
      </c>
      <c r="L234" s="35"/>
      <c r="M234" s="181" t="s">
        <v>1</v>
      </c>
      <c r="N234" s="182" t="s">
        <v>43</v>
      </c>
      <c r="O234" s="65"/>
      <c r="P234" s="183">
        <f>O234*H234</f>
        <v>0</v>
      </c>
      <c r="Q234" s="183">
        <v>0.1837</v>
      </c>
      <c r="R234" s="183">
        <f>Q234*H234</f>
        <v>2.9392</v>
      </c>
      <c r="S234" s="183">
        <v>0</v>
      </c>
      <c r="T234" s="184">
        <f>S234*H234</f>
        <v>0</v>
      </c>
      <c r="AR234" s="17" t="s">
        <v>131</v>
      </c>
      <c r="AT234" s="17" t="s">
        <v>126</v>
      </c>
      <c r="AU234" s="17" t="s">
        <v>80</v>
      </c>
      <c r="AY234" s="17" t="s">
        <v>124</v>
      </c>
      <c r="BE234" s="185">
        <f>IF(N234="základní",J234,0)</f>
        <v>0</v>
      </c>
      <c r="BF234" s="185">
        <f>IF(N234="snížená",J234,0)</f>
        <v>0</v>
      </c>
      <c r="BG234" s="185">
        <f>IF(N234="zákl. přenesená",J234,0)</f>
        <v>0</v>
      </c>
      <c r="BH234" s="185">
        <f>IF(N234="sníž. přenesená",J234,0)</f>
        <v>0</v>
      </c>
      <c r="BI234" s="185">
        <f>IF(N234="nulová",J234,0)</f>
        <v>0</v>
      </c>
      <c r="BJ234" s="17" t="s">
        <v>76</v>
      </c>
      <c r="BK234" s="185">
        <f>ROUND(I234*H234,2)</f>
        <v>0</v>
      </c>
      <c r="BL234" s="17" t="s">
        <v>131</v>
      </c>
      <c r="BM234" s="17" t="s">
        <v>617</v>
      </c>
    </row>
    <row r="235" s="1" customFormat="1">
      <c r="B235" s="35"/>
      <c r="D235" s="186" t="s">
        <v>133</v>
      </c>
      <c r="F235" s="187" t="s">
        <v>618</v>
      </c>
      <c r="I235" s="119"/>
      <c r="L235" s="35"/>
      <c r="M235" s="188"/>
      <c r="N235" s="65"/>
      <c r="O235" s="65"/>
      <c r="P235" s="65"/>
      <c r="Q235" s="65"/>
      <c r="R235" s="65"/>
      <c r="S235" s="65"/>
      <c r="T235" s="66"/>
      <c r="AT235" s="17" t="s">
        <v>133</v>
      </c>
      <c r="AU235" s="17" t="s">
        <v>80</v>
      </c>
    </row>
    <row r="236" s="1" customFormat="1">
      <c r="B236" s="35"/>
      <c r="D236" s="186" t="s">
        <v>135</v>
      </c>
      <c r="F236" s="189" t="s">
        <v>619</v>
      </c>
      <c r="I236" s="119"/>
      <c r="L236" s="35"/>
      <c r="M236" s="188"/>
      <c r="N236" s="65"/>
      <c r="O236" s="65"/>
      <c r="P236" s="65"/>
      <c r="Q236" s="65"/>
      <c r="R236" s="65"/>
      <c r="S236" s="65"/>
      <c r="T236" s="66"/>
      <c r="AT236" s="17" t="s">
        <v>135</v>
      </c>
      <c r="AU236" s="17" t="s">
        <v>80</v>
      </c>
    </row>
    <row r="237" s="12" customFormat="1">
      <c r="B237" s="190"/>
      <c r="D237" s="186" t="s">
        <v>137</v>
      </c>
      <c r="E237" s="191" t="s">
        <v>1</v>
      </c>
      <c r="F237" s="192" t="s">
        <v>138</v>
      </c>
      <c r="H237" s="191" t="s">
        <v>1</v>
      </c>
      <c r="I237" s="193"/>
      <c r="L237" s="190"/>
      <c r="M237" s="194"/>
      <c r="N237" s="195"/>
      <c r="O237" s="195"/>
      <c r="P237" s="195"/>
      <c r="Q237" s="195"/>
      <c r="R237" s="195"/>
      <c r="S237" s="195"/>
      <c r="T237" s="196"/>
      <c r="AT237" s="191" t="s">
        <v>137</v>
      </c>
      <c r="AU237" s="191" t="s">
        <v>80</v>
      </c>
      <c r="AV237" s="12" t="s">
        <v>76</v>
      </c>
      <c r="AW237" s="12" t="s">
        <v>34</v>
      </c>
      <c r="AX237" s="12" t="s">
        <v>72</v>
      </c>
      <c r="AY237" s="191" t="s">
        <v>124</v>
      </c>
    </row>
    <row r="238" s="12" customFormat="1">
      <c r="B238" s="190"/>
      <c r="D238" s="186" t="s">
        <v>137</v>
      </c>
      <c r="E238" s="191" t="s">
        <v>1</v>
      </c>
      <c r="F238" s="192" t="s">
        <v>620</v>
      </c>
      <c r="H238" s="191" t="s">
        <v>1</v>
      </c>
      <c r="I238" s="193"/>
      <c r="L238" s="190"/>
      <c r="M238" s="194"/>
      <c r="N238" s="195"/>
      <c r="O238" s="195"/>
      <c r="P238" s="195"/>
      <c r="Q238" s="195"/>
      <c r="R238" s="195"/>
      <c r="S238" s="195"/>
      <c r="T238" s="196"/>
      <c r="AT238" s="191" t="s">
        <v>137</v>
      </c>
      <c r="AU238" s="191" t="s">
        <v>80</v>
      </c>
      <c r="AV238" s="12" t="s">
        <v>76</v>
      </c>
      <c r="AW238" s="12" t="s">
        <v>34</v>
      </c>
      <c r="AX238" s="12" t="s">
        <v>72</v>
      </c>
      <c r="AY238" s="191" t="s">
        <v>124</v>
      </c>
    </row>
    <row r="239" s="13" customFormat="1">
      <c r="B239" s="197"/>
      <c r="D239" s="186" t="s">
        <v>137</v>
      </c>
      <c r="E239" s="198" t="s">
        <v>1</v>
      </c>
      <c r="F239" s="199" t="s">
        <v>587</v>
      </c>
      <c r="H239" s="200">
        <v>16</v>
      </c>
      <c r="I239" s="201"/>
      <c r="L239" s="197"/>
      <c r="M239" s="202"/>
      <c r="N239" s="203"/>
      <c r="O239" s="203"/>
      <c r="P239" s="203"/>
      <c r="Q239" s="203"/>
      <c r="R239" s="203"/>
      <c r="S239" s="203"/>
      <c r="T239" s="204"/>
      <c r="AT239" s="198" t="s">
        <v>137</v>
      </c>
      <c r="AU239" s="198" t="s">
        <v>80</v>
      </c>
      <c r="AV239" s="13" t="s">
        <v>80</v>
      </c>
      <c r="AW239" s="13" t="s">
        <v>34</v>
      </c>
      <c r="AX239" s="13" t="s">
        <v>76</v>
      </c>
      <c r="AY239" s="198" t="s">
        <v>124</v>
      </c>
    </row>
    <row r="240" s="1" customFormat="1" ht="16.5" customHeight="1">
      <c r="B240" s="173"/>
      <c r="C240" s="213" t="s">
        <v>332</v>
      </c>
      <c r="D240" s="213" t="s">
        <v>238</v>
      </c>
      <c r="E240" s="214" t="s">
        <v>333</v>
      </c>
      <c r="F240" s="215" t="s">
        <v>334</v>
      </c>
      <c r="G240" s="216" t="s">
        <v>129</v>
      </c>
      <c r="H240" s="217">
        <v>16.16</v>
      </c>
      <c r="I240" s="218"/>
      <c r="J240" s="219">
        <f>ROUND(I240*H240,2)</f>
        <v>0</v>
      </c>
      <c r="K240" s="215" t="s">
        <v>130</v>
      </c>
      <c r="L240" s="220"/>
      <c r="M240" s="221" t="s">
        <v>1</v>
      </c>
      <c r="N240" s="222" t="s">
        <v>43</v>
      </c>
      <c r="O240" s="65"/>
      <c r="P240" s="183">
        <f>O240*H240</f>
        <v>0</v>
      </c>
      <c r="Q240" s="183">
        <v>0.222</v>
      </c>
      <c r="R240" s="183">
        <f>Q240*H240</f>
        <v>3.58752</v>
      </c>
      <c r="S240" s="183">
        <v>0</v>
      </c>
      <c r="T240" s="184">
        <f>S240*H240</f>
        <v>0</v>
      </c>
      <c r="AR240" s="17" t="s">
        <v>187</v>
      </c>
      <c r="AT240" s="17" t="s">
        <v>238</v>
      </c>
      <c r="AU240" s="17" t="s">
        <v>80</v>
      </c>
      <c r="AY240" s="17" t="s">
        <v>124</v>
      </c>
      <c r="BE240" s="185">
        <f>IF(N240="základní",J240,0)</f>
        <v>0</v>
      </c>
      <c r="BF240" s="185">
        <f>IF(N240="snížená",J240,0)</f>
        <v>0</v>
      </c>
      <c r="BG240" s="185">
        <f>IF(N240="zákl. přenesená",J240,0)</f>
        <v>0</v>
      </c>
      <c r="BH240" s="185">
        <f>IF(N240="sníž. přenesená",J240,0)</f>
        <v>0</v>
      </c>
      <c r="BI240" s="185">
        <f>IF(N240="nulová",J240,0)</f>
        <v>0</v>
      </c>
      <c r="BJ240" s="17" t="s">
        <v>76</v>
      </c>
      <c r="BK240" s="185">
        <f>ROUND(I240*H240,2)</f>
        <v>0</v>
      </c>
      <c r="BL240" s="17" t="s">
        <v>131</v>
      </c>
      <c r="BM240" s="17" t="s">
        <v>621</v>
      </c>
    </row>
    <row r="241" s="1" customFormat="1">
      <c r="B241" s="35"/>
      <c r="D241" s="186" t="s">
        <v>133</v>
      </c>
      <c r="F241" s="187" t="s">
        <v>334</v>
      </c>
      <c r="I241" s="119"/>
      <c r="L241" s="35"/>
      <c r="M241" s="188"/>
      <c r="N241" s="65"/>
      <c r="O241" s="65"/>
      <c r="P241" s="65"/>
      <c r="Q241" s="65"/>
      <c r="R241" s="65"/>
      <c r="S241" s="65"/>
      <c r="T241" s="66"/>
      <c r="AT241" s="17" t="s">
        <v>133</v>
      </c>
      <c r="AU241" s="17" t="s">
        <v>80</v>
      </c>
    </row>
    <row r="242" s="12" customFormat="1">
      <c r="B242" s="190"/>
      <c r="D242" s="186" t="s">
        <v>137</v>
      </c>
      <c r="E242" s="191" t="s">
        <v>1</v>
      </c>
      <c r="F242" s="192" t="s">
        <v>622</v>
      </c>
      <c r="H242" s="191" t="s">
        <v>1</v>
      </c>
      <c r="I242" s="193"/>
      <c r="L242" s="190"/>
      <c r="M242" s="194"/>
      <c r="N242" s="195"/>
      <c r="O242" s="195"/>
      <c r="P242" s="195"/>
      <c r="Q242" s="195"/>
      <c r="R242" s="195"/>
      <c r="S242" s="195"/>
      <c r="T242" s="196"/>
      <c r="AT242" s="191" t="s">
        <v>137</v>
      </c>
      <c r="AU242" s="191" t="s">
        <v>80</v>
      </c>
      <c r="AV242" s="12" t="s">
        <v>76</v>
      </c>
      <c r="AW242" s="12" t="s">
        <v>34</v>
      </c>
      <c r="AX242" s="12" t="s">
        <v>72</v>
      </c>
      <c r="AY242" s="191" t="s">
        <v>124</v>
      </c>
    </row>
    <row r="243" s="13" customFormat="1">
      <c r="B243" s="197"/>
      <c r="D243" s="186" t="s">
        <v>137</v>
      </c>
      <c r="E243" s="198" t="s">
        <v>1</v>
      </c>
      <c r="F243" s="199" t="s">
        <v>623</v>
      </c>
      <c r="H243" s="200">
        <v>16.16</v>
      </c>
      <c r="I243" s="201"/>
      <c r="L243" s="197"/>
      <c r="M243" s="202"/>
      <c r="N243" s="203"/>
      <c r="O243" s="203"/>
      <c r="P243" s="203"/>
      <c r="Q243" s="203"/>
      <c r="R243" s="203"/>
      <c r="S243" s="203"/>
      <c r="T243" s="204"/>
      <c r="AT243" s="198" t="s">
        <v>137</v>
      </c>
      <c r="AU243" s="198" t="s">
        <v>80</v>
      </c>
      <c r="AV243" s="13" t="s">
        <v>80</v>
      </c>
      <c r="AW243" s="13" t="s">
        <v>34</v>
      </c>
      <c r="AX243" s="13" t="s">
        <v>76</v>
      </c>
      <c r="AY243" s="198" t="s">
        <v>124</v>
      </c>
    </row>
    <row r="244" s="11" customFormat="1" ht="22.8" customHeight="1">
      <c r="B244" s="160"/>
      <c r="D244" s="161" t="s">
        <v>71</v>
      </c>
      <c r="E244" s="171" t="s">
        <v>187</v>
      </c>
      <c r="F244" s="171" t="s">
        <v>624</v>
      </c>
      <c r="I244" s="163"/>
      <c r="J244" s="172">
        <f>BK244</f>
        <v>0</v>
      </c>
      <c r="L244" s="160"/>
      <c r="M244" s="165"/>
      <c r="N244" s="166"/>
      <c r="O244" s="166"/>
      <c r="P244" s="167">
        <f>SUM(P245:P269)</f>
        <v>0</v>
      </c>
      <c r="Q244" s="166"/>
      <c r="R244" s="167">
        <f>SUM(R245:R269)</f>
        <v>0.46349764100000002</v>
      </c>
      <c r="S244" s="166"/>
      <c r="T244" s="168">
        <f>SUM(T245:T269)</f>
        <v>0</v>
      </c>
      <c r="AR244" s="161" t="s">
        <v>76</v>
      </c>
      <c r="AT244" s="169" t="s">
        <v>71</v>
      </c>
      <c r="AU244" s="169" t="s">
        <v>76</v>
      </c>
      <c r="AY244" s="161" t="s">
        <v>124</v>
      </c>
      <c r="BK244" s="170">
        <f>SUM(BK245:BK269)</f>
        <v>0</v>
      </c>
    </row>
    <row r="245" s="1" customFormat="1" ht="16.5" customHeight="1">
      <c r="B245" s="173"/>
      <c r="C245" s="174" t="s">
        <v>339</v>
      </c>
      <c r="D245" s="174" t="s">
        <v>126</v>
      </c>
      <c r="E245" s="175" t="s">
        <v>625</v>
      </c>
      <c r="F245" s="176" t="s">
        <v>626</v>
      </c>
      <c r="G245" s="177" t="s">
        <v>142</v>
      </c>
      <c r="H245" s="178">
        <v>10</v>
      </c>
      <c r="I245" s="179"/>
      <c r="J245" s="180">
        <f>ROUND(I245*H245,2)</f>
        <v>0</v>
      </c>
      <c r="K245" s="176" t="s">
        <v>130</v>
      </c>
      <c r="L245" s="35"/>
      <c r="M245" s="181" t="s">
        <v>1</v>
      </c>
      <c r="N245" s="182" t="s">
        <v>43</v>
      </c>
      <c r="O245" s="65"/>
      <c r="P245" s="183">
        <f>O245*H245</f>
        <v>0</v>
      </c>
      <c r="Q245" s="183">
        <v>0.0024065641</v>
      </c>
      <c r="R245" s="183">
        <f>Q245*H245</f>
        <v>0.024065640999999999</v>
      </c>
      <c r="S245" s="183">
        <v>0</v>
      </c>
      <c r="T245" s="184">
        <f>S245*H245</f>
        <v>0</v>
      </c>
      <c r="AR245" s="17" t="s">
        <v>131</v>
      </c>
      <c r="AT245" s="17" t="s">
        <v>126</v>
      </c>
      <c r="AU245" s="17" t="s">
        <v>80</v>
      </c>
      <c r="AY245" s="17" t="s">
        <v>124</v>
      </c>
      <c r="BE245" s="185">
        <f>IF(N245="základní",J245,0)</f>
        <v>0</v>
      </c>
      <c r="BF245" s="185">
        <f>IF(N245="snížená",J245,0)</f>
        <v>0</v>
      </c>
      <c r="BG245" s="185">
        <f>IF(N245="zákl. přenesená",J245,0)</f>
        <v>0</v>
      </c>
      <c r="BH245" s="185">
        <f>IF(N245="sníž. přenesená",J245,0)</f>
        <v>0</v>
      </c>
      <c r="BI245" s="185">
        <f>IF(N245="nulová",J245,0)</f>
        <v>0</v>
      </c>
      <c r="BJ245" s="17" t="s">
        <v>76</v>
      </c>
      <c r="BK245" s="185">
        <f>ROUND(I245*H245,2)</f>
        <v>0</v>
      </c>
      <c r="BL245" s="17" t="s">
        <v>131</v>
      </c>
      <c r="BM245" s="17" t="s">
        <v>627</v>
      </c>
    </row>
    <row r="246" s="1" customFormat="1">
      <c r="B246" s="35"/>
      <c r="D246" s="186" t="s">
        <v>133</v>
      </c>
      <c r="F246" s="187" t="s">
        <v>628</v>
      </c>
      <c r="I246" s="119"/>
      <c r="L246" s="35"/>
      <c r="M246" s="188"/>
      <c r="N246" s="65"/>
      <c r="O246" s="65"/>
      <c r="P246" s="65"/>
      <c r="Q246" s="65"/>
      <c r="R246" s="65"/>
      <c r="S246" s="65"/>
      <c r="T246" s="66"/>
      <c r="AT246" s="17" t="s">
        <v>133</v>
      </c>
      <c r="AU246" s="17" t="s">
        <v>80</v>
      </c>
    </row>
    <row r="247" s="1" customFormat="1">
      <c r="B247" s="35"/>
      <c r="D247" s="186" t="s">
        <v>135</v>
      </c>
      <c r="F247" s="189" t="s">
        <v>629</v>
      </c>
      <c r="I247" s="119"/>
      <c r="L247" s="35"/>
      <c r="M247" s="188"/>
      <c r="N247" s="65"/>
      <c r="O247" s="65"/>
      <c r="P247" s="65"/>
      <c r="Q247" s="65"/>
      <c r="R247" s="65"/>
      <c r="S247" s="65"/>
      <c r="T247" s="66"/>
      <c r="AT247" s="17" t="s">
        <v>135</v>
      </c>
      <c r="AU247" s="17" t="s">
        <v>80</v>
      </c>
    </row>
    <row r="248" s="12" customFormat="1">
      <c r="B248" s="190"/>
      <c r="D248" s="186" t="s">
        <v>137</v>
      </c>
      <c r="E248" s="191" t="s">
        <v>1</v>
      </c>
      <c r="F248" s="192" t="s">
        <v>138</v>
      </c>
      <c r="H248" s="191" t="s">
        <v>1</v>
      </c>
      <c r="I248" s="193"/>
      <c r="L248" s="190"/>
      <c r="M248" s="194"/>
      <c r="N248" s="195"/>
      <c r="O248" s="195"/>
      <c r="P248" s="195"/>
      <c r="Q248" s="195"/>
      <c r="R248" s="195"/>
      <c r="S248" s="195"/>
      <c r="T248" s="196"/>
      <c r="AT248" s="191" t="s">
        <v>137</v>
      </c>
      <c r="AU248" s="191" t="s">
        <v>80</v>
      </c>
      <c r="AV248" s="12" t="s">
        <v>76</v>
      </c>
      <c r="AW248" s="12" t="s">
        <v>34</v>
      </c>
      <c r="AX248" s="12" t="s">
        <v>72</v>
      </c>
      <c r="AY248" s="191" t="s">
        <v>124</v>
      </c>
    </row>
    <row r="249" s="13" customFormat="1">
      <c r="B249" s="197"/>
      <c r="D249" s="186" t="s">
        <v>137</v>
      </c>
      <c r="E249" s="198" t="s">
        <v>1</v>
      </c>
      <c r="F249" s="199" t="s">
        <v>630</v>
      </c>
      <c r="H249" s="200">
        <v>10</v>
      </c>
      <c r="I249" s="201"/>
      <c r="L249" s="197"/>
      <c r="M249" s="202"/>
      <c r="N249" s="203"/>
      <c r="O249" s="203"/>
      <c r="P249" s="203"/>
      <c r="Q249" s="203"/>
      <c r="R249" s="203"/>
      <c r="S249" s="203"/>
      <c r="T249" s="204"/>
      <c r="AT249" s="198" t="s">
        <v>137</v>
      </c>
      <c r="AU249" s="198" t="s">
        <v>80</v>
      </c>
      <c r="AV249" s="13" t="s">
        <v>80</v>
      </c>
      <c r="AW249" s="13" t="s">
        <v>34</v>
      </c>
      <c r="AX249" s="13" t="s">
        <v>76</v>
      </c>
      <c r="AY249" s="198" t="s">
        <v>124</v>
      </c>
    </row>
    <row r="250" s="1" customFormat="1" ht="16.5" customHeight="1">
      <c r="B250" s="173"/>
      <c r="C250" s="174" t="s">
        <v>353</v>
      </c>
      <c r="D250" s="174" t="s">
        <v>126</v>
      </c>
      <c r="E250" s="175" t="s">
        <v>631</v>
      </c>
      <c r="F250" s="176" t="s">
        <v>632</v>
      </c>
      <c r="G250" s="177" t="s">
        <v>260</v>
      </c>
      <c r="H250" s="178">
        <v>2</v>
      </c>
      <c r="I250" s="179"/>
      <c r="J250" s="180">
        <f>ROUND(I250*H250,2)</f>
        <v>0</v>
      </c>
      <c r="K250" s="176" t="s">
        <v>130</v>
      </c>
      <c r="L250" s="35"/>
      <c r="M250" s="181" t="s">
        <v>1</v>
      </c>
      <c r="N250" s="182" t="s">
        <v>43</v>
      </c>
      <c r="O250" s="65"/>
      <c r="P250" s="183">
        <f>O250*H250</f>
        <v>0</v>
      </c>
      <c r="Q250" s="183">
        <v>7.3999999999999996E-05</v>
      </c>
      <c r="R250" s="183">
        <f>Q250*H250</f>
        <v>0.00014799999999999999</v>
      </c>
      <c r="S250" s="183">
        <v>0</v>
      </c>
      <c r="T250" s="184">
        <f>S250*H250</f>
        <v>0</v>
      </c>
      <c r="AR250" s="17" t="s">
        <v>131</v>
      </c>
      <c r="AT250" s="17" t="s">
        <v>126</v>
      </c>
      <c r="AU250" s="17" t="s">
        <v>80</v>
      </c>
      <c r="AY250" s="17" t="s">
        <v>124</v>
      </c>
      <c r="BE250" s="185">
        <f>IF(N250="základní",J250,0)</f>
        <v>0</v>
      </c>
      <c r="BF250" s="185">
        <f>IF(N250="snížená",J250,0)</f>
        <v>0</v>
      </c>
      <c r="BG250" s="185">
        <f>IF(N250="zákl. přenesená",J250,0)</f>
        <v>0</v>
      </c>
      <c r="BH250" s="185">
        <f>IF(N250="sníž. přenesená",J250,0)</f>
        <v>0</v>
      </c>
      <c r="BI250" s="185">
        <f>IF(N250="nulová",J250,0)</f>
        <v>0</v>
      </c>
      <c r="BJ250" s="17" t="s">
        <v>76</v>
      </c>
      <c r="BK250" s="185">
        <f>ROUND(I250*H250,2)</f>
        <v>0</v>
      </c>
      <c r="BL250" s="17" t="s">
        <v>131</v>
      </c>
      <c r="BM250" s="17" t="s">
        <v>633</v>
      </c>
    </row>
    <row r="251" s="1" customFormat="1">
      <c r="B251" s="35"/>
      <c r="D251" s="186" t="s">
        <v>133</v>
      </c>
      <c r="F251" s="187" t="s">
        <v>634</v>
      </c>
      <c r="I251" s="119"/>
      <c r="L251" s="35"/>
      <c r="M251" s="188"/>
      <c r="N251" s="65"/>
      <c r="O251" s="65"/>
      <c r="P251" s="65"/>
      <c r="Q251" s="65"/>
      <c r="R251" s="65"/>
      <c r="S251" s="65"/>
      <c r="T251" s="66"/>
      <c r="AT251" s="17" t="s">
        <v>133</v>
      </c>
      <c r="AU251" s="17" t="s">
        <v>80</v>
      </c>
    </row>
    <row r="252" s="1" customFormat="1">
      <c r="B252" s="35"/>
      <c r="D252" s="186" t="s">
        <v>135</v>
      </c>
      <c r="F252" s="189" t="s">
        <v>635</v>
      </c>
      <c r="I252" s="119"/>
      <c r="L252" s="35"/>
      <c r="M252" s="188"/>
      <c r="N252" s="65"/>
      <c r="O252" s="65"/>
      <c r="P252" s="65"/>
      <c r="Q252" s="65"/>
      <c r="R252" s="65"/>
      <c r="S252" s="65"/>
      <c r="T252" s="66"/>
      <c r="AT252" s="17" t="s">
        <v>135</v>
      </c>
      <c r="AU252" s="17" t="s">
        <v>80</v>
      </c>
    </row>
    <row r="253" s="12" customFormat="1">
      <c r="B253" s="190"/>
      <c r="D253" s="186" t="s">
        <v>137</v>
      </c>
      <c r="E253" s="191" t="s">
        <v>1</v>
      </c>
      <c r="F253" s="192" t="s">
        <v>636</v>
      </c>
      <c r="H253" s="191" t="s">
        <v>1</v>
      </c>
      <c r="I253" s="193"/>
      <c r="L253" s="190"/>
      <c r="M253" s="194"/>
      <c r="N253" s="195"/>
      <c r="O253" s="195"/>
      <c r="P253" s="195"/>
      <c r="Q253" s="195"/>
      <c r="R253" s="195"/>
      <c r="S253" s="195"/>
      <c r="T253" s="196"/>
      <c r="AT253" s="191" t="s">
        <v>137</v>
      </c>
      <c r="AU253" s="191" t="s">
        <v>80</v>
      </c>
      <c r="AV253" s="12" t="s">
        <v>76</v>
      </c>
      <c r="AW253" s="12" t="s">
        <v>34</v>
      </c>
      <c r="AX253" s="12" t="s">
        <v>72</v>
      </c>
      <c r="AY253" s="191" t="s">
        <v>124</v>
      </c>
    </row>
    <row r="254" s="13" customFormat="1">
      <c r="B254" s="197"/>
      <c r="D254" s="186" t="s">
        <v>137</v>
      </c>
      <c r="E254" s="198" t="s">
        <v>1</v>
      </c>
      <c r="F254" s="199" t="s">
        <v>637</v>
      </c>
      <c r="H254" s="200">
        <v>2</v>
      </c>
      <c r="I254" s="201"/>
      <c r="L254" s="197"/>
      <c r="M254" s="202"/>
      <c r="N254" s="203"/>
      <c r="O254" s="203"/>
      <c r="P254" s="203"/>
      <c r="Q254" s="203"/>
      <c r="R254" s="203"/>
      <c r="S254" s="203"/>
      <c r="T254" s="204"/>
      <c r="AT254" s="198" t="s">
        <v>137</v>
      </c>
      <c r="AU254" s="198" t="s">
        <v>80</v>
      </c>
      <c r="AV254" s="13" t="s">
        <v>80</v>
      </c>
      <c r="AW254" s="13" t="s">
        <v>34</v>
      </c>
      <c r="AX254" s="13" t="s">
        <v>76</v>
      </c>
      <c r="AY254" s="198" t="s">
        <v>124</v>
      </c>
    </row>
    <row r="255" s="1" customFormat="1" ht="16.5" customHeight="1">
      <c r="B255" s="173"/>
      <c r="C255" s="213" t="s">
        <v>359</v>
      </c>
      <c r="D255" s="213" t="s">
        <v>238</v>
      </c>
      <c r="E255" s="214" t="s">
        <v>638</v>
      </c>
      <c r="F255" s="215" t="s">
        <v>639</v>
      </c>
      <c r="G255" s="216" t="s">
        <v>260</v>
      </c>
      <c r="H255" s="217">
        <v>2</v>
      </c>
      <c r="I255" s="218"/>
      <c r="J255" s="219">
        <f>ROUND(I255*H255,2)</f>
        <v>0</v>
      </c>
      <c r="K255" s="215" t="s">
        <v>1</v>
      </c>
      <c r="L255" s="220"/>
      <c r="M255" s="221" t="s">
        <v>1</v>
      </c>
      <c r="N255" s="222" t="s">
        <v>43</v>
      </c>
      <c r="O255" s="65"/>
      <c r="P255" s="183">
        <f>O255*H255</f>
        <v>0</v>
      </c>
      <c r="Q255" s="183">
        <v>0.0027000000000000001</v>
      </c>
      <c r="R255" s="183">
        <f>Q255*H255</f>
        <v>0.0054000000000000003</v>
      </c>
      <c r="S255" s="183">
        <v>0</v>
      </c>
      <c r="T255" s="184">
        <f>S255*H255</f>
        <v>0</v>
      </c>
      <c r="AR255" s="17" t="s">
        <v>187</v>
      </c>
      <c r="AT255" s="17" t="s">
        <v>238</v>
      </c>
      <c r="AU255" s="17" t="s">
        <v>80</v>
      </c>
      <c r="AY255" s="17" t="s">
        <v>124</v>
      </c>
      <c r="BE255" s="185">
        <f>IF(N255="základní",J255,0)</f>
        <v>0</v>
      </c>
      <c r="BF255" s="185">
        <f>IF(N255="snížená",J255,0)</f>
        <v>0</v>
      </c>
      <c r="BG255" s="185">
        <f>IF(N255="zákl. přenesená",J255,0)</f>
        <v>0</v>
      </c>
      <c r="BH255" s="185">
        <f>IF(N255="sníž. přenesená",J255,0)</f>
        <v>0</v>
      </c>
      <c r="BI255" s="185">
        <f>IF(N255="nulová",J255,0)</f>
        <v>0</v>
      </c>
      <c r="BJ255" s="17" t="s">
        <v>76</v>
      </c>
      <c r="BK255" s="185">
        <f>ROUND(I255*H255,2)</f>
        <v>0</v>
      </c>
      <c r="BL255" s="17" t="s">
        <v>131</v>
      </c>
      <c r="BM255" s="17" t="s">
        <v>640</v>
      </c>
    </row>
    <row r="256" s="1" customFormat="1">
      <c r="B256" s="35"/>
      <c r="D256" s="186" t="s">
        <v>133</v>
      </c>
      <c r="F256" s="187" t="s">
        <v>639</v>
      </c>
      <c r="I256" s="119"/>
      <c r="L256" s="35"/>
      <c r="M256" s="188"/>
      <c r="N256" s="65"/>
      <c r="O256" s="65"/>
      <c r="P256" s="65"/>
      <c r="Q256" s="65"/>
      <c r="R256" s="65"/>
      <c r="S256" s="65"/>
      <c r="T256" s="66"/>
      <c r="AT256" s="17" t="s">
        <v>133</v>
      </c>
      <c r="AU256" s="17" t="s">
        <v>80</v>
      </c>
    </row>
    <row r="257" s="13" customFormat="1">
      <c r="B257" s="197"/>
      <c r="D257" s="186" t="s">
        <v>137</v>
      </c>
      <c r="E257" s="198" t="s">
        <v>1</v>
      </c>
      <c r="F257" s="199" t="s">
        <v>641</v>
      </c>
      <c r="H257" s="200">
        <v>2</v>
      </c>
      <c r="I257" s="201"/>
      <c r="L257" s="197"/>
      <c r="M257" s="202"/>
      <c r="N257" s="203"/>
      <c r="O257" s="203"/>
      <c r="P257" s="203"/>
      <c r="Q257" s="203"/>
      <c r="R257" s="203"/>
      <c r="S257" s="203"/>
      <c r="T257" s="204"/>
      <c r="AT257" s="198" t="s">
        <v>137</v>
      </c>
      <c r="AU257" s="198" t="s">
        <v>80</v>
      </c>
      <c r="AV257" s="13" t="s">
        <v>80</v>
      </c>
      <c r="AW257" s="13" t="s">
        <v>34</v>
      </c>
      <c r="AX257" s="13" t="s">
        <v>76</v>
      </c>
      <c r="AY257" s="198" t="s">
        <v>124</v>
      </c>
    </row>
    <row r="258" s="1" customFormat="1" ht="16.5" customHeight="1">
      <c r="B258" s="173"/>
      <c r="C258" s="174" t="s">
        <v>364</v>
      </c>
      <c r="D258" s="174" t="s">
        <v>126</v>
      </c>
      <c r="E258" s="175" t="s">
        <v>642</v>
      </c>
      <c r="F258" s="176" t="s">
        <v>643</v>
      </c>
      <c r="G258" s="177" t="s">
        <v>260</v>
      </c>
      <c r="H258" s="178">
        <v>2</v>
      </c>
      <c r="I258" s="179"/>
      <c r="J258" s="180">
        <f>ROUND(I258*H258,2)</f>
        <v>0</v>
      </c>
      <c r="K258" s="176" t="s">
        <v>130</v>
      </c>
      <c r="L258" s="35"/>
      <c r="M258" s="181" t="s">
        <v>1</v>
      </c>
      <c r="N258" s="182" t="s">
        <v>43</v>
      </c>
      <c r="O258" s="65"/>
      <c r="P258" s="183">
        <f>O258*H258</f>
        <v>0</v>
      </c>
      <c r="Q258" s="183">
        <v>0.14494199999999999</v>
      </c>
      <c r="R258" s="183">
        <f>Q258*H258</f>
        <v>0.28988399999999998</v>
      </c>
      <c r="S258" s="183">
        <v>0</v>
      </c>
      <c r="T258" s="184">
        <f>S258*H258</f>
        <v>0</v>
      </c>
      <c r="AR258" s="17" t="s">
        <v>131</v>
      </c>
      <c r="AT258" s="17" t="s">
        <v>126</v>
      </c>
      <c r="AU258" s="17" t="s">
        <v>80</v>
      </c>
      <c r="AY258" s="17" t="s">
        <v>124</v>
      </c>
      <c r="BE258" s="185">
        <f>IF(N258="základní",J258,0)</f>
        <v>0</v>
      </c>
      <c r="BF258" s="185">
        <f>IF(N258="snížená",J258,0)</f>
        <v>0</v>
      </c>
      <c r="BG258" s="185">
        <f>IF(N258="zákl. přenesená",J258,0)</f>
        <v>0</v>
      </c>
      <c r="BH258" s="185">
        <f>IF(N258="sníž. přenesená",J258,0)</f>
        <v>0</v>
      </c>
      <c r="BI258" s="185">
        <f>IF(N258="nulová",J258,0)</f>
        <v>0</v>
      </c>
      <c r="BJ258" s="17" t="s">
        <v>76</v>
      </c>
      <c r="BK258" s="185">
        <f>ROUND(I258*H258,2)</f>
        <v>0</v>
      </c>
      <c r="BL258" s="17" t="s">
        <v>131</v>
      </c>
      <c r="BM258" s="17" t="s">
        <v>644</v>
      </c>
    </row>
    <row r="259" s="1" customFormat="1">
      <c r="B259" s="35"/>
      <c r="D259" s="186" t="s">
        <v>133</v>
      </c>
      <c r="F259" s="187" t="s">
        <v>645</v>
      </c>
      <c r="I259" s="119"/>
      <c r="L259" s="35"/>
      <c r="M259" s="188"/>
      <c r="N259" s="65"/>
      <c r="O259" s="65"/>
      <c r="P259" s="65"/>
      <c r="Q259" s="65"/>
      <c r="R259" s="65"/>
      <c r="S259" s="65"/>
      <c r="T259" s="66"/>
      <c r="AT259" s="17" t="s">
        <v>133</v>
      </c>
      <c r="AU259" s="17" t="s">
        <v>80</v>
      </c>
    </row>
    <row r="260" s="1" customFormat="1">
      <c r="B260" s="35"/>
      <c r="D260" s="186" t="s">
        <v>135</v>
      </c>
      <c r="F260" s="189" t="s">
        <v>646</v>
      </c>
      <c r="I260" s="119"/>
      <c r="L260" s="35"/>
      <c r="M260" s="188"/>
      <c r="N260" s="65"/>
      <c r="O260" s="65"/>
      <c r="P260" s="65"/>
      <c r="Q260" s="65"/>
      <c r="R260" s="65"/>
      <c r="S260" s="65"/>
      <c r="T260" s="66"/>
      <c r="AT260" s="17" t="s">
        <v>135</v>
      </c>
      <c r="AU260" s="17" t="s">
        <v>80</v>
      </c>
    </row>
    <row r="261" s="12" customFormat="1">
      <c r="B261" s="190"/>
      <c r="D261" s="186" t="s">
        <v>137</v>
      </c>
      <c r="E261" s="191" t="s">
        <v>1</v>
      </c>
      <c r="F261" s="192" t="s">
        <v>647</v>
      </c>
      <c r="H261" s="191" t="s">
        <v>1</v>
      </c>
      <c r="I261" s="193"/>
      <c r="L261" s="190"/>
      <c r="M261" s="194"/>
      <c r="N261" s="195"/>
      <c r="O261" s="195"/>
      <c r="P261" s="195"/>
      <c r="Q261" s="195"/>
      <c r="R261" s="195"/>
      <c r="S261" s="195"/>
      <c r="T261" s="196"/>
      <c r="AT261" s="191" t="s">
        <v>137</v>
      </c>
      <c r="AU261" s="191" t="s">
        <v>80</v>
      </c>
      <c r="AV261" s="12" t="s">
        <v>76</v>
      </c>
      <c r="AW261" s="12" t="s">
        <v>34</v>
      </c>
      <c r="AX261" s="12" t="s">
        <v>72</v>
      </c>
      <c r="AY261" s="191" t="s">
        <v>124</v>
      </c>
    </row>
    <row r="262" s="13" customFormat="1">
      <c r="B262" s="197"/>
      <c r="D262" s="186" t="s">
        <v>137</v>
      </c>
      <c r="E262" s="198" t="s">
        <v>1</v>
      </c>
      <c r="F262" s="199" t="s">
        <v>648</v>
      </c>
      <c r="H262" s="200">
        <v>2</v>
      </c>
      <c r="I262" s="201"/>
      <c r="L262" s="197"/>
      <c r="M262" s="202"/>
      <c r="N262" s="203"/>
      <c r="O262" s="203"/>
      <c r="P262" s="203"/>
      <c r="Q262" s="203"/>
      <c r="R262" s="203"/>
      <c r="S262" s="203"/>
      <c r="T262" s="204"/>
      <c r="AT262" s="198" t="s">
        <v>137</v>
      </c>
      <c r="AU262" s="198" t="s">
        <v>80</v>
      </c>
      <c r="AV262" s="13" t="s">
        <v>80</v>
      </c>
      <c r="AW262" s="13" t="s">
        <v>34</v>
      </c>
      <c r="AX262" s="13" t="s">
        <v>76</v>
      </c>
      <c r="AY262" s="198" t="s">
        <v>124</v>
      </c>
    </row>
    <row r="263" s="1" customFormat="1" ht="16.5" customHeight="1">
      <c r="B263" s="173"/>
      <c r="C263" s="213" t="s">
        <v>368</v>
      </c>
      <c r="D263" s="213" t="s">
        <v>238</v>
      </c>
      <c r="E263" s="214" t="s">
        <v>649</v>
      </c>
      <c r="F263" s="215" t="s">
        <v>650</v>
      </c>
      <c r="G263" s="216" t="s">
        <v>260</v>
      </c>
      <c r="H263" s="217">
        <v>2</v>
      </c>
      <c r="I263" s="218"/>
      <c r="J263" s="219">
        <f>ROUND(I263*H263,2)</f>
        <v>0</v>
      </c>
      <c r="K263" s="215" t="s">
        <v>1</v>
      </c>
      <c r="L263" s="220"/>
      <c r="M263" s="221" t="s">
        <v>1</v>
      </c>
      <c r="N263" s="222" t="s">
        <v>43</v>
      </c>
      <c r="O263" s="65"/>
      <c r="P263" s="183">
        <f>O263*H263</f>
        <v>0</v>
      </c>
      <c r="Q263" s="183">
        <v>0.071999999999999995</v>
      </c>
      <c r="R263" s="183">
        <f>Q263*H263</f>
        <v>0.14399999999999999</v>
      </c>
      <c r="S263" s="183">
        <v>0</v>
      </c>
      <c r="T263" s="184">
        <f>S263*H263</f>
        <v>0</v>
      </c>
      <c r="AR263" s="17" t="s">
        <v>187</v>
      </c>
      <c r="AT263" s="17" t="s">
        <v>238</v>
      </c>
      <c r="AU263" s="17" t="s">
        <v>80</v>
      </c>
      <c r="AY263" s="17" t="s">
        <v>124</v>
      </c>
      <c r="BE263" s="185">
        <f>IF(N263="základní",J263,0)</f>
        <v>0</v>
      </c>
      <c r="BF263" s="185">
        <f>IF(N263="snížená",J263,0)</f>
        <v>0</v>
      </c>
      <c r="BG263" s="185">
        <f>IF(N263="zákl. přenesená",J263,0)</f>
        <v>0</v>
      </c>
      <c r="BH263" s="185">
        <f>IF(N263="sníž. přenesená",J263,0)</f>
        <v>0</v>
      </c>
      <c r="BI263" s="185">
        <f>IF(N263="nulová",J263,0)</f>
        <v>0</v>
      </c>
      <c r="BJ263" s="17" t="s">
        <v>76</v>
      </c>
      <c r="BK263" s="185">
        <f>ROUND(I263*H263,2)</f>
        <v>0</v>
      </c>
      <c r="BL263" s="17" t="s">
        <v>131</v>
      </c>
      <c r="BM263" s="17" t="s">
        <v>651</v>
      </c>
    </row>
    <row r="264" s="1" customFormat="1">
      <c r="B264" s="35"/>
      <c r="D264" s="186" t="s">
        <v>133</v>
      </c>
      <c r="F264" s="187" t="s">
        <v>650</v>
      </c>
      <c r="I264" s="119"/>
      <c r="L264" s="35"/>
      <c r="M264" s="188"/>
      <c r="N264" s="65"/>
      <c r="O264" s="65"/>
      <c r="P264" s="65"/>
      <c r="Q264" s="65"/>
      <c r="R264" s="65"/>
      <c r="S264" s="65"/>
      <c r="T264" s="66"/>
      <c r="AT264" s="17" t="s">
        <v>133</v>
      </c>
      <c r="AU264" s="17" t="s">
        <v>80</v>
      </c>
    </row>
    <row r="265" s="12" customFormat="1">
      <c r="B265" s="190"/>
      <c r="D265" s="186" t="s">
        <v>137</v>
      </c>
      <c r="E265" s="191" t="s">
        <v>1</v>
      </c>
      <c r="F265" s="192" t="s">
        <v>652</v>
      </c>
      <c r="H265" s="191" t="s">
        <v>1</v>
      </c>
      <c r="I265" s="193"/>
      <c r="L265" s="190"/>
      <c r="M265" s="194"/>
      <c r="N265" s="195"/>
      <c r="O265" s="195"/>
      <c r="P265" s="195"/>
      <c r="Q265" s="195"/>
      <c r="R265" s="195"/>
      <c r="S265" s="195"/>
      <c r="T265" s="196"/>
      <c r="AT265" s="191" t="s">
        <v>137</v>
      </c>
      <c r="AU265" s="191" t="s">
        <v>80</v>
      </c>
      <c r="AV265" s="12" t="s">
        <v>76</v>
      </c>
      <c r="AW265" s="12" t="s">
        <v>34</v>
      </c>
      <c r="AX265" s="12" t="s">
        <v>72</v>
      </c>
      <c r="AY265" s="191" t="s">
        <v>124</v>
      </c>
    </row>
    <row r="266" s="12" customFormat="1">
      <c r="B266" s="190"/>
      <c r="D266" s="186" t="s">
        <v>137</v>
      </c>
      <c r="E266" s="191" t="s">
        <v>1</v>
      </c>
      <c r="F266" s="192" t="s">
        <v>653</v>
      </c>
      <c r="H266" s="191" t="s">
        <v>1</v>
      </c>
      <c r="I266" s="193"/>
      <c r="L266" s="190"/>
      <c r="M266" s="194"/>
      <c r="N266" s="195"/>
      <c r="O266" s="195"/>
      <c r="P266" s="195"/>
      <c r="Q266" s="195"/>
      <c r="R266" s="195"/>
      <c r="S266" s="195"/>
      <c r="T266" s="196"/>
      <c r="AT266" s="191" t="s">
        <v>137</v>
      </c>
      <c r="AU266" s="191" t="s">
        <v>80</v>
      </c>
      <c r="AV266" s="12" t="s">
        <v>76</v>
      </c>
      <c r="AW266" s="12" t="s">
        <v>34</v>
      </c>
      <c r="AX266" s="12" t="s">
        <v>72</v>
      </c>
      <c r="AY266" s="191" t="s">
        <v>124</v>
      </c>
    </row>
    <row r="267" s="12" customFormat="1">
      <c r="B267" s="190"/>
      <c r="D267" s="186" t="s">
        <v>137</v>
      </c>
      <c r="E267" s="191" t="s">
        <v>1</v>
      </c>
      <c r="F267" s="192" t="s">
        <v>654</v>
      </c>
      <c r="H267" s="191" t="s">
        <v>1</v>
      </c>
      <c r="I267" s="193"/>
      <c r="L267" s="190"/>
      <c r="M267" s="194"/>
      <c r="N267" s="195"/>
      <c r="O267" s="195"/>
      <c r="P267" s="195"/>
      <c r="Q267" s="195"/>
      <c r="R267" s="195"/>
      <c r="S267" s="195"/>
      <c r="T267" s="196"/>
      <c r="AT267" s="191" t="s">
        <v>137</v>
      </c>
      <c r="AU267" s="191" t="s">
        <v>80</v>
      </c>
      <c r="AV267" s="12" t="s">
        <v>76</v>
      </c>
      <c r="AW267" s="12" t="s">
        <v>34</v>
      </c>
      <c r="AX267" s="12" t="s">
        <v>72</v>
      </c>
      <c r="AY267" s="191" t="s">
        <v>124</v>
      </c>
    </row>
    <row r="268" s="12" customFormat="1">
      <c r="B268" s="190"/>
      <c r="D268" s="186" t="s">
        <v>137</v>
      </c>
      <c r="E268" s="191" t="s">
        <v>1</v>
      </c>
      <c r="F268" s="192" t="s">
        <v>655</v>
      </c>
      <c r="H268" s="191" t="s">
        <v>1</v>
      </c>
      <c r="I268" s="193"/>
      <c r="L268" s="190"/>
      <c r="M268" s="194"/>
      <c r="N268" s="195"/>
      <c r="O268" s="195"/>
      <c r="P268" s="195"/>
      <c r="Q268" s="195"/>
      <c r="R268" s="195"/>
      <c r="S268" s="195"/>
      <c r="T268" s="196"/>
      <c r="AT268" s="191" t="s">
        <v>137</v>
      </c>
      <c r="AU268" s="191" t="s">
        <v>80</v>
      </c>
      <c r="AV268" s="12" t="s">
        <v>76</v>
      </c>
      <c r="AW268" s="12" t="s">
        <v>34</v>
      </c>
      <c r="AX268" s="12" t="s">
        <v>72</v>
      </c>
      <c r="AY268" s="191" t="s">
        <v>124</v>
      </c>
    </row>
    <row r="269" s="13" customFormat="1">
      <c r="B269" s="197"/>
      <c r="D269" s="186" t="s">
        <v>137</v>
      </c>
      <c r="E269" s="198" t="s">
        <v>1</v>
      </c>
      <c r="F269" s="199" t="s">
        <v>346</v>
      </c>
      <c r="H269" s="200">
        <v>2</v>
      </c>
      <c r="I269" s="201"/>
      <c r="L269" s="197"/>
      <c r="M269" s="202"/>
      <c r="N269" s="203"/>
      <c r="O269" s="203"/>
      <c r="P269" s="203"/>
      <c r="Q269" s="203"/>
      <c r="R269" s="203"/>
      <c r="S269" s="203"/>
      <c r="T269" s="204"/>
      <c r="AT269" s="198" t="s">
        <v>137</v>
      </c>
      <c r="AU269" s="198" t="s">
        <v>80</v>
      </c>
      <c r="AV269" s="13" t="s">
        <v>80</v>
      </c>
      <c r="AW269" s="13" t="s">
        <v>34</v>
      </c>
      <c r="AX269" s="13" t="s">
        <v>76</v>
      </c>
      <c r="AY269" s="198" t="s">
        <v>124</v>
      </c>
    </row>
    <row r="270" s="11" customFormat="1" ht="22.8" customHeight="1">
      <c r="B270" s="160"/>
      <c r="D270" s="161" t="s">
        <v>71</v>
      </c>
      <c r="E270" s="171" t="s">
        <v>195</v>
      </c>
      <c r="F270" s="171" t="s">
        <v>256</v>
      </c>
      <c r="I270" s="163"/>
      <c r="J270" s="172">
        <f>BK270</f>
        <v>0</v>
      </c>
      <c r="L270" s="160"/>
      <c r="M270" s="165"/>
      <c r="N270" s="166"/>
      <c r="O270" s="166"/>
      <c r="P270" s="167">
        <f>SUM(P271:P328)</f>
        <v>0</v>
      </c>
      <c r="Q270" s="166"/>
      <c r="R270" s="167">
        <f>SUM(R271:R328)</f>
        <v>6.9132573749999988</v>
      </c>
      <c r="S270" s="166"/>
      <c r="T270" s="168">
        <f>SUM(T271:T328)</f>
        <v>0.0378</v>
      </c>
      <c r="AR270" s="161" t="s">
        <v>76</v>
      </c>
      <c r="AT270" s="169" t="s">
        <v>71</v>
      </c>
      <c r="AU270" s="169" t="s">
        <v>76</v>
      </c>
      <c r="AY270" s="161" t="s">
        <v>124</v>
      </c>
      <c r="BK270" s="170">
        <f>SUM(BK271:BK328)</f>
        <v>0</v>
      </c>
    </row>
    <row r="271" s="1" customFormat="1" ht="16.5" customHeight="1">
      <c r="B271" s="173"/>
      <c r="C271" s="174" t="s">
        <v>373</v>
      </c>
      <c r="D271" s="174" t="s">
        <v>126</v>
      </c>
      <c r="E271" s="175" t="s">
        <v>656</v>
      </c>
      <c r="F271" s="176" t="s">
        <v>657</v>
      </c>
      <c r="G271" s="177" t="s">
        <v>260</v>
      </c>
      <c r="H271" s="178">
        <v>2</v>
      </c>
      <c r="I271" s="179"/>
      <c r="J271" s="180">
        <f>ROUND(I271*H271,2)</f>
        <v>0</v>
      </c>
      <c r="K271" s="176" t="s">
        <v>130</v>
      </c>
      <c r="L271" s="35"/>
      <c r="M271" s="181" t="s">
        <v>1</v>
      </c>
      <c r="N271" s="182" t="s">
        <v>43</v>
      </c>
      <c r="O271" s="65"/>
      <c r="P271" s="183">
        <f>O271*H271</f>
        <v>0</v>
      </c>
      <c r="Q271" s="183">
        <v>0.111705</v>
      </c>
      <c r="R271" s="183">
        <f>Q271*H271</f>
        <v>0.22341</v>
      </c>
      <c r="S271" s="183">
        <v>0</v>
      </c>
      <c r="T271" s="184">
        <f>S271*H271</f>
        <v>0</v>
      </c>
      <c r="AR271" s="17" t="s">
        <v>131</v>
      </c>
      <c r="AT271" s="17" t="s">
        <v>126</v>
      </c>
      <c r="AU271" s="17" t="s">
        <v>80</v>
      </c>
      <c r="AY271" s="17" t="s">
        <v>124</v>
      </c>
      <c r="BE271" s="185">
        <f>IF(N271="základní",J271,0)</f>
        <v>0</v>
      </c>
      <c r="BF271" s="185">
        <f>IF(N271="snížená",J271,0)</f>
        <v>0</v>
      </c>
      <c r="BG271" s="185">
        <f>IF(N271="zákl. přenesená",J271,0)</f>
        <v>0</v>
      </c>
      <c r="BH271" s="185">
        <f>IF(N271="sníž. přenesená",J271,0)</f>
        <v>0</v>
      </c>
      <c r="BI271" s="185">
        <f>IF(N271="nulová",J271,0)</f>
        <v>0</v>
      </c>
      <c r="BJ271" s="17" t="s">
        <v>76</v>
      </c>
      <c r="BK271" s="185">
        <f>ROUND(I271*H271,2)</f>
        <v>0</v>
      </c>
      <c r="BL271" s="17" t="s">
        <v>131</v>
      </c>
      <c r="BM271" s="17" t="s">
        <v>658</v>
      </c>
    </row>
    <row r="272" s="1" customFormat="1">
      <c r="B272" s="35"/>
      <c r="D272" s="186" t="s">
        <v>133</v>
      </c>
      <c r="F272" s="187" t="s">
        <v>659</v>
      </c>
      <c r="I272" s="119"/>
      <c r="L272" s="35"/>
      <c r="M272" s="188"/>
      <c r="N272" s="65"/>
      <c r="O272" s="65"/>
      <c r="P272" s="65"/>
      <c r="Q272" s="65"/>
      <c r="R272" s="65"/>
      <c r="S272" s="65"/>
      <c r="T272" s="66"/>
      <c r="AT272" s="17" t="s">
        <v>133</v>
      </c>
      <c r="AU272" s="17" t="s">
        <v>80</v>
      </c>
    </row>
    <row r="273" s="1" customFormat="1">
      <c r="B273" s="35"/>
      <c r="D273" s="186" t="s">
        <v>135</v>
      </c>
      <c r="F273" s="189" t="s">
        <v>660</v>
      </c>
      <c r="I273" s="119"/>
      <c r="L273" s="35"/>
      <c r="M273" s="188"/>
      <c r="N273" s="65"/>
      <c r="O273" s="65"/>
      <c r="P273" s="65"/>
      <c r="Q273" s="65"/>
      <c r="R273" s="65"/>
      <c r="S273" s="65"/>
      <c r="T273" s="66"/>
      <c r="AT273" s="17" t="s">
        <v>135</v>
      </c>
      <c r="AU273" s="17" t="s">
        <v>80</v>
      </c>
    </row>
    <row r="274" s="12" customFormat="1">
      <c r="B274" s="190"/>
      <c r="D274" s="186" t="s">
        <v>137</v>
      </c>
      <c r="E274" s="191" t="s">
        <v>1</v>
      </c>
      <c r="F274" s="192" t="s">
        <v>647</v>
      </c>
      <c r="H274" s="191" t="s">
        <v>1</v>
      </c>
      <c r="I274" s="193"/>
      <c r="L274" s="190"/>
      <c r="M274" s="194"/>
      <c r="N274" s="195"/>
      <c r="O274" s="195"/>
      <c r="P274" s="195"/>
      <c r="Q274" s="195"/>
      <c r="R274" s="195"/>
      <c r="S274" s="195"/>
      <c r="T274" s="196"/>
      <c r="AT274" s="191" t="s">
        <v>137</v>
      </c>
      <c r="AU274" s="191" t="s">
        <v>80</v>
      </c>
      <c r="AV274" s="12" t="s">
        <v>76</v>
      </c>
      <c r="AW274" s="12" t="s">
        <v>34</v>
      </c>
      <c r="AX274" s="12" t="s">
        <v>72</v>
      </c>
      <c r="AY274" s="191" t="s">
        <v>124</v>
      </c>
    </row>
    <row r="275" s="12" customFormat="1">
      <c r="B275" s="190"/>
      <c r="D275" s="186" t="s">
        <v>137</v>
      </c>
      <c r="E275" s="191" t="s">
        <v>1</v>
      </c>
      <c r="F275" s="192" t="s">
        <v>661</v>
      </c>
      <c r="H275" s="191" t="s">
        <v>1</v>
      </c>
      <c r="I275" s="193"/>
      <c r="L275" s="190"/>
      <c r="M275" s="194"/>
      <c r="N275" s="195"/>
      <c r="O275" s="195"/>
      <c r="P275" s="195"/>
      <c r="Q275" s="195"/>
      <c r="R275" s="195"/>
      <c r="S275" s="195"/>
      <c r="T275" s="196"/>
      <c r="AT275" s="191" t="s">
        <v>137</v>
      </c>
      <c r="AU275" s="191" t="s">
        <v>80</v>
      </c>
      <c r="AV275" s="12" t="s">
        <v>76</v>
      </c>
      <c r="AW275" s="12" t="s">
        <v>34</v>
      </c>
      <c r="AX275" s="12" t="s">
        <v>72</v>
      </c>
      <c r="AY275" s="191" t="s">
        <v>124</v>
      </c>
    </row>
    <row r="276" s="12" customFormat="1">
      <c r="B276" s="190"/>
      <c r="D276" s="186" t="s">
        <v>137</v>
      </c>
      <c r="E276" s="191" t="s">
        <v>1</v>
      </c>
      <c r="F276" s="192" t="s">
        <v>662</v>
      </c>
      <c r="H276" s="191" t="s">
        <v>1</v>
      </c>
      <c r="I276" s="193"/>
      <c r="L276" s="190"/>
      <c r="M276" s="194"/>
      <c r="N276" s="195"/>
      <c r="O276" s="195"/>
      <c r="P276" s="195"/>
      <c r="Q276" s="195"/>
      <c r="R276" s="195"/>
      <c r="S276" s="195"/>
      <c r="T276" s="196"/>
      <c r="AT276" s="191" t="s">
        <v>137</v>
      </c>
      <c r="AU276" s="191" t="s">
        <v>80</v>
      </c>
      <c r="AV276" s="12" t="s">
        <v>76</v>
      </c>
      <c r="AW276" s="12" t="s">
        <v>34</v>
      </c>
      <c r="AX276" s="12" t="s">
        <v>72</v>
      </c>
      <c r="AY276" s="191" t="s">
        <v>124</v>
      </c>
    </row>
    <row r="277" s="12" customFormat="1">
      <c r="B277" s="190"/>
      <c r="D277" s="186" t="s">
        <v>137</v>
      </c>
      <c r="E277" s="191" t="s">
        <v>1</v>
      </c>
      <c r="F277" s="192" t="s">
        <v>663</v>
      </c>
      <c r="H277" s="191" t="s">
        <v>1</v>
      </c>
      <c r="I277" s="193"/>
      <c r="L277" s="190"/>
      <c r="M277" s="194"/>
      <c r="N277" s="195"/>
      <c r="O277" s="195"/>
      <c r="P277" s="195"/>
      <c r="Q277" s="195"/>
      <c r="R277" s="195"/>
      <c r="S277" s="195"/>
      <c r="T277" s="196"/>
      <c r="AT277" s="191" t="s">
        <v>137</v>
      </c>
      <c r="AU277" s="191" t="s">
        <v>80</v>
      </c>
      <c r="AV277" s="12" t="s">
        <v>76</v>
      </c>
      <c r="AW277" s="12" t="s">
        <v>34</v>
      </c>
      <c r="AX277" s="12" t="s">
        <v>72</v>
      </c>
      <c r="AY277" s="191" t="s">
        <v>124</v>
      </c>
    </row>
    <row r="278" s="13" customFormat="1">
      <c r="B278" s="197"/>
      <c r="D278" s="186" t="s">
        <v>137</v>
      </c>
      <c r="E278" s="198" t="s">
        <v>1</v>
      </c>
      <c r="F278" s="199" t="s">
        <v>346</v>
      </c>
      <c r="H278" s="200">
        <v>2</v>
      </c>
      <c r="I278" s="201"/>
      <c r="L278" s="197"/>
      <c r="M278" s="202"/>
      <c r="N278" s="203"/>
      <c r="O278" s="203"/>
      <c r="P278" s="203"/>
      <c r="Q278" s="203"/>
      <c r="R278" s="203"/>
      <c r="S278" s="203"/>
      <c r="T278" s="204"/>
      <c r="AT278" s="198" t="s">
        <v>137</v>
      </c>
      <c r="AU278" s="198" t="s">
        <v>80</v>
      </c>
      <c r="AV278" s="13" t="s">
        <v>80</v>
      </c>
      <c r="AW278" s="13" t="s">
        <v>34</v>
      </c>
      <c r="AX278" s="13" t="s">
        <v>76</v>
      </c>
      <c r="AY278" s="198" t="s">
        <v>124</v>
      </c>
    </row>
    <row r="279" s="1" customFormat="1" ht="16.5" customHeight="1">
      <c r="B279" s="173"/>
      <c r="C279" s="213" t="s">
        <v>381</v>
      </c>
      <c r="D279" s="213" t="s">
        <v>238</v>
      </c>
      <c r="E279" s="214" t="s">
        <v>664</v>
      </c>
      <c r="F279" s="215" t="s">
        <v>665</v>
      </c>
      <c r="G279" s="216" t="s">
        <v>260</v>
      </c>
      <c r="H279" s="217">
        <v>2</v>
      </c>
      <c r="I279" s="218"/>
      <c r="J279" s="219">
        <f>ROUND(I279*H279,2)</f>
        <v>0</v>
      </c>
      <c r="K279" s="215" t="s">
        <v>130</v>
      </c>
      <c r="L279" s="220"/>
      <c r="M279" s="221" t="s">
        <v>1</v>
      </c>
      <c r="N279" s="222" t="s">
        <v>43</v>
      </c>
      <c r="O279" s="65"/>
      <c r="P279" s="183">
        <f>O279*H279</f>
        <v>0</v>
      </c>
      <c r="Q279" s="183">
        <v>0.0074999999999999997</v>
      </c>
      <c r="R279" s="183">
        <f>Q279*H279</f>
        <v>0.014999999999999999</v>
      </c>
      <c r="S279" s="183">
        <v>0</v>
      </c>
      <c r="T279" s="184">
        <f>S279*H279</f>
        <v>0</v>
      </c>
      <c r="AR279" s="17" t="s">
        <v>187</v>
      </c>
      <c r="AT279" s="17" t="s">
        <v>238</v>
      </c>
      <c r="AU279" s="17" t="s">
        <v>80</v>
      </c>
      <c r="AY279" s="17" t="s">
        <v>124</v>
      </c>
      <c r="BE279" s="185">
        <f>IF(N279="základní",J279,0)</f>
        <v>0</v>
      </c>
      <c r="BF279" s="185">
        <f>IF(N279="snížená",J279,0)</f>
        <v>0</v>
      </c>
      <c r="BG279" s="185">
        <f>IF(N279="zákl. přenesená",J279,0)</f>
        <v>0</v>
      </c>
      <c r="BH279" s="185">
        <f>IF(N279="sníž. přenesená",J279,0)</f>
        <v>0</v>
      </c>
      <c r="BI279" s="185">
        <f>IF(N279="nulová",J279,0)</f>
        <v>0</v>
      </c>
      <c r="BJ279" s="17" t="s">
        <v>76</v>
      </c>
      <c r="BK279" s="185">
        <f>ROUND(I279*H279,2)</f>
        <v>0</v>
      </c>
      <c r="BL279" s="17" t="s">
        <v>131</v>
      </c>
      <c r="BM279" s="17" t="s">
        <v>666</v>
      </c>
    </row>
    <row r="280" s="1" customFormat="1">
      <c r="B280" s="35"/>
      <c r="D280" s="186" t="s">
        <v>133</v>
      </c>
      <c r="F280" s="187" t="s">
        <v>665</v>
      </c>
      <c r="I280" s="119"/>
      <c r="L280" s="35"/>
      <c r="M280" s="188"/>
      <c r="N280" s="65"/>
      <c r="O280" s="65"/>
      <c r="P280" s="65"/>
      <c r="Q280" s="65"/>
      <c r="R280" s="65"/>
      <c r="S280" s="65"/>
      <c r="T280" s="66"/>
      <c r="AT280" s="17" t="s">
        <v>133</v>
      </c>
      <c r="AU280" s="17" t="s">
        <v>80</v>
      </c>
    </row>
    <row r="281" s="13" customFormat="1">
      <c r="B281" s="197"/>
      <c r="D281" s="186" t="s">
        <v>137</v>
      </c>
      <c r="E281" s="198" t="s">
        <v>1</v>
      </c>
      <c r="F281" s="199" t="s">
        <v>667</v>
      </c>
      <c r="H281" s="200">
        <v>2</v>
      </c>
      <c r="I281" s="201"/>
      <c r="L281" s="197"/>
      <c r="M281" s="202"/>
      <c r="N281" s="203"/>
      <c r="O281" s="203"/>
      <c r="P281" s="203"/>
      <c r="Q281" s="203"/>
      <c r="R281" s="203"/>
      <c r="S281" s="203"/>
      <c r="T281" s="204"/>
      <c r="AT281" s="198" t="s">
        <v>137</v>
      </c>
      <c r="AU281" s="198" t="s">
        <v>80</v>
      </c>
      <c r="AV281" s="13" t="s">
        <v>80</v>
      </c>
      <c r="AW281" s="13" t="s">
        <v>34</v>
      </c>
      <c r="AX281" s="13" t="s">
        <v>76</v>
      </c>
      <c r="AY281" s="198" t="s">
        <v>124</v>
      </c>
    </row>
    <row r="282" s="1" customFormat="1" ht="16.5" customHeight="1">
      <c r="B282" s="173"/>
      <c r="C282" s="174" t="s">
        <v>387</v>
      </c>
      <c r="D282" s="174" t="s">
        <v>126</v>
      </c>
      <c r="E282" s="175" t="s">
        <v>327</v>
      </c>
      <c r="F282" s="176" t="s">
        <v>328</v>
      </c>
      <c r="G282" s="177" t="s">
        <v>142</v>
      </c>
      <c r="H282" s="178">
        <v>20</v>
      </c>
      <c r="I282" s="179"/>
      <c r="J282" s="180">
        <f>ROUND(I282*H282,2)</f>
        <v>0</v>
      </c>
      <c r="K282" s="176" t="s">
        <v>130</v>
      </c>
      <c r="L282" s="35"/>
      <c r="M282" s="181" t="s">
        <v>1</v>
      </c>
      <c r="N282" s="182" t="s">
        <v>43</v>
      </c>
      <c r="O282" s="65"/>
      <c r="P282" s="183">
        <f>O282*H282</f>
        <v>0</v>
      </c>
      <c r="Q282" s="183">
        <v>0.089775999999999995</v>
      </c>
      <c r="R282" s="183">
        <f>Q282*H282</f>
        <v>1.7955199999999998</v>
      </c>
      <c r="S282" s="183">
        <v>0</v>
      </c>
      <c r="T282" s="184">
        <f>S282*H282</f>
        <v>0</v>
      </c>
      <c r="AR282" s="17" t="s">
        <v>131</v>
      </c>
      <c r="AT282" s="17" t="s">
        <v>126</v>
      </c>
      <c r="AU282" s="17" t="s">
        <v>80</v>
      </c>
      <c r="AY282" s="17" t="s">
        <v>124</v>
      </c>
      <c r="BE282" s="185">
        <f>IF(N282="základní",J282,0)</f>
        <v>0</v>
      </c>
      <c r="BF282" s="185">
        <f>IF(N282="snížená",J282,0)</f>
        <v>0</v>
      </c>
      <c r="BG282" s="185">
        <f>IF(N282="zákl. přenesená",J282,0)</f>
        <v>0</v>
      </c>
      <c r="BH282" s="185">
        <f>IF(N282="sníž. přenesená",J282,0)</f>
        <v>0</v>
      </c>
      <c r="BI282" s="185">
        <f>IF(N282="nulová",J282,0)</f>
        <v>0</v>
      </c>
      <c r="BJ282" s="17" t="s">
        <v>76</v>
      </c>
      <c r="BK282" s="185">
        <f>ROUND(I282*H282,2)</f>
        <v>0</v>
      </c>
      <c r="BL282" s="17" t="s">
        <v>131</v>
      </c>
      <c r="BM282" s="17" t="s">
        <v>329</v>
      </c>
    </row>
    <row r="283" s="1" customFormat="1">
      <c r="B283" s="35"/>
      <c r="D283" s="186" t="s">
        <v>133</v>
      </c>
      <c r="F283" s="187" t="s">
        <v>330</v>
      </c>
      <c r="I283" s="119"/>
      <c r="L283" s="35"/>
      <c r="M283" s="188"/>
      <c r="N283" s="65"/>
      <c r="O283" s="65"/>
      <c r="P283" s="65"/>
      <c r="Q283" s="65"/>
      <c r="R283" s="65"/>
      <c r="S283" s="65"/>
      <c r="T283" s="66"/>
      <c r="AT283" s="17" t="s">
        <v>133</v>
      </c>
      <c r="AU283" s="17" t="s">
        <v>80</v>
      </c>
    </row>
    <row r="284" s="1" customFormat="1">
      <c r="B284" s="35"/>
      <c r="D284" s="186" t="s">
        <v>135</v>
      </c>
      <c r="F284" s="189" t="s">
        <v>324</v>
      </c>
      <c r="I284" s="119"/>
      <c r="L284" s="35"/>
      <c r="M284" s="188"/>
      <c r="N284" s="65"/>
      <c r="O284" s="65"/>
      <c r="P284" s="65"/>
      <c r="Q284" s="65"/>
      <c r="R284" s="65"/>
      <c r="S284" s="65"/>
      <c r="T284" s="66"/>
      <c r="AT284" s="17" t="s">
        <v>135</v>
      </c>
      <c r="AU284" s="17" t="s">
        <v>80</v>
      </c>
    </row>
    <row r="285" s="12" customFormat="1">
      <c r="B285" s="190"/>
      <c r="D285" s="186" t="s">
        <v>137</v>
      </c>
      <c r="E285" s="191" t="s">
        <v>1</v>
      </c>
      <c r="F285" s="192" t="s">
        <v>138</v>
      </c>
      <c r="H285" s="191" t="s">
        <v>1</v>
      </c>
      <c r="I285" s="193"/>
      <c r="L285" s="190"/>
      <c r="M285" s="194"/>
      <c r="N285" s="195"/>
      <c r="O285" s="195"/>
      <c r="P285" s="195"/>
      <c r="Q285" s="195"/>
      <c r="R285" s="195"/>
      <c r="S285" s="195"/>
      <c r="T285" s="196"/>
      <c r="AT285" s="191" t="s">
        <v>137</v>
      </c>
      <c r="AU285" s="191" t="s">
        <v>80</v>
      </c>
      <c r="AV285" s="12" t="s">
        <v>76</v>
      </c>
      <c r="AW285" s="12" t="s">
        <v>34</v>
      </c>
      <c r="AX285" s="12" t="s">
        <v>72</v>
      </c>
      <c r="AY285" s="191" t="s">
        <v>124</v>
      </c>
    </row>
    <row r="286" s="13" customFormat="1">
      <c r="B286" s="197"/>
      <c r="D286" s="186" t="s">
        <v>137</v>
      </c>
      <c r="E286" s="198" t="s">
        <v>1</v>
      </c>
      <c r="F286" s="199" t="s">
        <v>668</v>
      </c>
      <c r="H286" s="200">
        <v>20</v>
      </c>
      <c r="I286" s="201"/>
      <c r="L286" s="197"/>
      <c r="M286" s="202"/>
      <c r="N286" s="203"/>
      <c r="O286" s="203"/>
      <c r="P286" s="203"/>
      <c r="Q286" s="203"/>
      <c r="R286" s="203"/>
      <c r="S286" s="203"/>
      <c r="T286" s="204"/>
      <c r="AT286" s="198" t="s">
        <v>137</v>
      </c>
      <c r="AU286" s="198" t="s">
        <v>80</v>
      </c>
      <c r="AV286" s="13" t="s">
        <v>80</v>
      </c>
      <c r="AW286" s="13" t="s">
        <v>34</v>
      </c>
      <c r="AX286" s="13" t="s">
        <v>76</v>
      </c>
      <c r="AY286" s="198" t="s">
        <v>124</v>
      </c>
    </row>
    <row r="287" s="1" customFormat="1" ht="16.5" customHeight="1">
      <c r="B287" s="173"/>
      <c r="C287" s="213" t="s">
        <v>401</v>
      </c>
      <c r="D287" s="213" t="s">
        <v>238</v>
      </c>
      <c r="E287" s="214" t="s">
        <v>333</v>
      </c>
      <c r="F287" s="215" t="s">
        <v>334</v>
      </c>
      <c r="G287" s="216" t="s">
        <v>129</v>
      </c>
      <c r="H287" s="217">
        <v>2.02</v>
      </c>
      <c r="I287" s="218"/>
      <c r="J287" s="219">
        <f>ROUND(I287*H287,2)</f>
        <v>0</v>
      </c>
      <c r="K287" s="215" t="s">
        <v>130</v>
      </c>
      <c r="L287" s="220"/>
      <c r="M287" s="221" t="s">
        <v>1</v>
      </c>
      <c r="N287" s="222" t="s">
        <v>43</v>
      </c>
      <c r="O287" s="65"/>
      <c r="P287" s="183">
        <f>O287*H287</f>
        <v>0</v>
      </c>
      <c r="Q287" s="183">
        <v>0.222</v>
      </c>
      <c r="R287" s="183">
        <f>Q287*H287</f>
        <v>0.44844000000000001</v>
      </c>
      <c r="S287" s="183">
        <v>0</v>
      </c>
      <c r="T287" s="184">
        <f>S287*H287</f>
        <v>0</v>
      </c>
      <c r="AR287" s="17" t="s">
        <v>187</v>
      </c>
      <c r="AT287" s="17" t="s">
        <v>238</v>
      </c>
      <c r="AU287" s="17" t="s">
        <v>80</v>
      </c>
      <c r="AY287" s="17" t="s">
        <v>124</v>
      </c>
      <c r="BE287" s="185">
        <f>IF(N287="základní",J287,0)</f>
        <v>0</v>
      </c>
      <c r="BF287" s="185">
        <f>IF(N287="snížená",J287,0)</f>
        <v>0</v>
      </c>
      <c r="BG287" s="185">
        <f>IF(N287="zákl. přenesená",J287,0)</f>
        <v>0</v>
      </c>
      <c r="BH287" s="185">
        <f>IF(N287="sníž. přenesená",J287,0)</f>
        <v>0</v>
      </c>
      <c r="BI287" s="185">
        <f>IF(N287="nulová",J287,0)</f>
        <v>0</v>
      </c>
      <c r="BJ287" s="17" t="s">
        <v>76</v>
      </c>
      <c r="BK287" s="185">
        <f>ROUND(I287*H287,2)</f>
        <v>0</v>
      </c>
      <c r="BL287" s="17" t="s">
        <v>131</v>
      </c>
      <c r="BM287" s="17" t="s">
        <v>335</v>
      </c>
    </row>
    <row r="288" s="1" customFormat="1">
      <c r="B288" s="35"/>
      <c r="D288" s="186" t="s">
        <v>133</v>
      </c>
      <c r="F288" s="187" t="s">
        <v>334</v>
      </c>
      <c r="I288" s="119"/>
      <c r="L288" s="35"/>
      <c r="M288" s="188"/>
      <c r="N288" s="65"/>
      <c r="O288" s="65"/>
      <c r="P288" s="65"/>
      <c r="Q288" s="65"/>
      <c r="R288" s="65"/>
      <c r="S288" s="65"/>
      <c r="T288" s="66"/>
      <c r="AT288" s="17" t="s">
        <v>133</v>
      </c>
      <c r="AU288" s="17" t="s">
        <v>80</v>
      </c>
    </row>
    <row r="289" s="12" customFormat="1">
      <c r="B289" s="190"/>
      <c r="D289" s="186" t="s">
        <v>137</v>
      </c>
      <c r="E289" s="191" t="s">
        <v>1</v>
      </c>
      <c r="F289" s="192" t="s">
        <v>669</v>
      </c>
      <c r="H289" s="191" t="s">
        <v>1</v>
      </c>
      <c r="I289" s="193"/>
      <c r="L289" s="190"/>
      <c r="M289" s="194"/>
      <c r="N289" s="195"/>
      <c r="O289" s="195"/>
      <c r="P289" s="195"/>
      <c r="Q289" s="195"/>
      <c r="R289" s="195"/>
      <c r="S289" s="195"/>
      <c r="T289" s="196"/>
      <c r="AT289" s="191" t="s">
        <v>137</v>
      </c>
      <c r="AU289" s="191" t="s">
        <v>80</v>
      </c>
      <c r="AV289" s="12" t="s">
        <v>76</v>
      </c>
      <c r="AW289" s="12" t="s">
        <v>34</v>
      </c>
      <c r="AX289" s="12" t="s">
        <v>72</v>
      </c>
      <c r="AY289" s="191" t="s">
        <v>124</v>
      </c>
    </row>
    <row r="290" s="13" customFormat="1">
      <c r="B290" s="197"/>
      <c r="D290" s="186" t="s">
        <v>137</v>
      </c>
      <c r="E290" s="198" t="s">
        <v>1</v>
      </c>
      <c r="F290" s="199" t="s">
        <v>670</v>
      </c>
      <c r="H290" s="200">
        <v>2.02</v>
      </c>
      <c r="I290" s="201"/>
      <c r="L290" s="197"/>
      <c r="M290" s="202"/>
      <c r="N290" s="203"/>
      <c r="O290" s="203"/>
      <c r="P290" s="203"/>
      <c r="Q290" s="203"/>
      <c r="R290" s="203"/>
      <c r="S290" s="203"/>
      <c r="T290" s="204"/>
      <c r="AT290" s="198" t="s">
        <v>137</v>
      </c>
      <c r="AU290" s="198" t="s">
        <v>80</v>
      </c>
      <c r="AV290" s="13" t="s">
        <v>80</v>
      </c>
      <c r="AW290" s="13" t="s">
        <v>34</v>
      </c>
      <c r="AX290" s="13" t="s">
        <v>76</v>
      </c>
      <c r="AY290" s="198" t="s">
        <v>124</v>
      </c>
    </row>
    <row r="291" s="1" customFormat="1" ht="16.5" customHeight="1">
      <c r="B291" s="173"/>
      <c r="C291" s="174" t="s">
        <v>407</v>
      </c>
      <c r="D291" s="174" t="s">
        <v>126</v>
      </c>
      <c r="E291" s="175" t="s">
        <v>340</v>
      </c>
      <c r="F291" s="176" t="s">
        <v>341</v>
      </c>
      <c r="G291" s="177" t="s">
        <v>142</v>
      </c>
      <c r="H291" s="178">
        <v>12</v>
      </c>
      <c r="I291" s="179"/>
      <c r="J291" s="180">
        <f>ROUND(I291*H291,2)</f>
        <v>0</v>
      </c>
      <c r="K291" s="176" t="s">
        <v>130</v>
      </c>
      <c r="L291" s="35"/>
      <c r="M291" s="181" t="s">
        <v>1</v>
      </c>
      <c r="N291" s="182" t="s">
        <v>43</v>
      </c>
      <c r="O291" s="65"/>
      <c r="P291" s="183">
        <f>O291*H291</f>
        <v>0</v>
      </c>
      <c r="Q291" s="183">
        <v>0.15539952000000001</v>
      </c>
      <c r="R291" s="183">
        <f>Q291*H291</f>
        <v>1.8647942400000002</v>
      </c>
      <c r="S291" s="183">
        <v>0</v>
      </c>
      <c r="T291" s="184">
        <f>S291*H291</f>
        <v>0</v>
      </c>
      <c r="AR291" s="17" t="s">
        <v>131</v>
      </c>
      <c r="AT291" s="17" t="s">
        <v>126</v>
      </c>
      <c r="AU291" s="17" t="s">
        <v>80</v>
      </c>
      <c r="AY291" s="17" t="s">
        <v>124</v>
      </c>
      <c r="BE291" s="185">
        <f>IF(N291="základní",J291,0)</f>
        <v>0</v>
      </c>
      <c r="BF291" s="185">
        <f>IF(N291="snížená",J291,0)</f>
        <v>0</v>
      </c>
      <c r="BG291" s="185">
        <f>IF(N291="zákl. přenesená",J291,0)</f>
        <v>0</v>
      </c>
      <c r="BH291" s="185">
        <f>IF(N291="sníž. přenesená",J291,0)</f>
        <v>0</v>
      </c>
      <c r="BI291" s="185">
        <f>IF(N291="nulová",J291,0)</f>
        <v>0</v>
      </c>
      <c r="BJ291" s="17" t="s">
        <v>76</v>
      </c>
      <c r="BK291" s="185">
        <f>ROUND(I291*H291,2)</f>
        <v>0</v>
      </c>
      <c r="BL291" s="17" t="s">
        <v>131</v>
      </c>
      <c r="BM291" s="17" t="s">
        <v>342</v>
      </c>
    </row>
    <row r="292" s="1" customFormat="1">
      <c r="B292" s="35"/>
      <c r="D292" s="186" t="s">
        <v>133</v>
      </c>
      <c r="F292" s="187" t="s">
        <v>343</v>
      </c>
      <c r="I292" s="119"/>
      <c r="L292" s="35"/>
      <c r="M292" s="188"/>
      <c r="N292" s="65"/>
      <c r="O292" s="65"/>
      <c r="P292" s="65"/>
      <c r="Q292" s="65"/>
      <c r="R292" s="65"/>
      <c r="S292" s="65"/>
      <c r="T292" s="66"/>
      <c r="AT292" s="17" t="s">
        <v>133</v>
      </c>
      <c r="AU292" s="17" t="s">
        <v>80</v>
      </c>
    </row>
    <row r="293" s="1" customFormat="1">
      <c r="B293" s="35"/>
      <c r="D293" s="186" t="s">
        <v>135</v>
      </c>
      <c r="F293" s="189" t="s">
        <v>344</v>
      </c>
      <c r="I293" s="119"/>
      <c r="L293" s="35"/>
      <c r="M293" s="188"/>
      <c r="N293" s="65"/>
      <c r="O293" s="65"/>
      <c r="P293" s="65"/>
      <c r="Q293" s="65"/>
      <c r="R293" s="65"/>
      <c r="S293" s="65"/>
      <c r="T293" s="66"/>
      <c r="AT293" s="17" t="s">
        <v>135</v>
      </c>
      <c r="AU293" s="17" t="s">
        <v>80</v>
      </c>
    </row>
    <row r="294" s="12" customFormat="1">
      <c r="B294" s="190"/>
      <c r="D294" s="186" t="s">
        <v>137</v>
      </c>
      <c r="E294" s="191" t="s">
        <v>1</v>
      </c>
      <c r="F294" s="192" t="s">
        <v>138</v>
      </c>
      <c r="H294" s="191" t="s">
        <v>1</v>
      </c>
      <c r="I294" s="193"/>
      <c r="L294" s="190"/>
      <c r="M294" s="194"/>
      <c r="N294" s="195"/>
      <c r="O294" s="195"/>
      <c r="P294" s="195"/>
      <c r="Q294" s="195"/>
      <c r="R294" s="195"/>
      <c r="S294" s="195"/>
      <c r="T294" s="196"/>
      <c r="AT294" s="191" t="s">
        <v>137</v>
      </c>
      <c r="AU294" s="191" t="s">
        <v>80</v>
      </c>
      <c r="AV294" s="12" t="s">
        <v>76</v>
      </c>
      <c r="AW294" s="12" t="s">
        <v>34</v>
      </c>
      <c r="AX294" s="12" t="s">
        <v>72</v>
      </c>
      <c r="AY294" s="191" t="s">
        <v>124</v>
      </c>
    </row>
    <row r="295" s="12" customFormat="1">
      <c r="B295" s="190"/>
      <c r="D295" s="186" t="s">
        <v>137</v>
      </c>
      <c r="E295" s="191" t="s">
        <v>1</v>
      </c>
      <c r="F295" s="192" t="s">
        <v>347</v>
      </c>
      <c r="H295" s="191" t="s">
        <v>1</v>
      </c>
      <c r="I295" s="193"/>
      <c r="L295" s="190"/>
      <c r="M295" s="194"/>
      <c r="N295" s="195"/>
      <c r="O295" s="195"/>
      <c r="P295" s="195"/>
      <c r="Q295" s="195"/>
      <c r="R295" s="195"/>
      <c r="S295" s="195"/>
      <c r="T295" s="196"/>
      <c r="AT295" s="191" t="s">
        <v>137</v>
      </c>
      <c r="AU295" s="191" t="s">
        <v>80</v>
      </c>
      <c r="AV295" s="12" t="s">
        <v>76</v>
      </c>
      <c r="AW295" s="12" t="s">
        <v>34</v>
      </c>
      <c r="AX295" s="12" t="s">
        <v>72</v>
      </c>
      <c r="AY295" s="191" t="s">
        <v>124</v>
      </c>
    </row>
    <row r="296" s="13" customFormat="1">
      <c r="B296" s="197"/>
      <c r="D296" s="186" t="s">
        <v>137</v>
      </c>
      <c r="E296" s="198" t="s">
        <v>1</v>
      </c>
      <c r="F296" s="199" t="s">
        <v>671</v>
      </c>
      <c r="H296" s="200">
        <v>11</v>
      </c>
      <c r="I296" s="201"/>
      <c r="L296" s="197"/>
      <c r="M296" s="202"/>
      <c r="N296" s="203"/>
      <c r="O296" s="203"/>
      <c r="P296" s="203"/>
      <c r="Q296" s="203"/>
      <c r="R296" s="203"/>
      <c r="S296" s="203"/>
      <c r="T296" s="204"/>
      <c r="AT296" s="198" t="s">
        <v>137</v>
      </c>
      <c r="AU296" s="198" t="s">
        <v>80</v>
      </c>
      <c r="AV296" s="13" t="s">
        <v>80</v>
      </c>
      <c r="AW296" s="13" t="s">
        <v>34</v>
      </c>
      <c r="AX296" s="13" t="s">
        <v>72</v>
      </c>
      <c r="AY296" s="198" t="s">
        <v>124</v>
      </c>
    </row>
    <row r="297" s="12" customFormat="1">
      <c r="B297" s="190"/>
      <c r="D297" s="186" t="s">
        <v>137</v>
      </c>
      <c r="E297" s="191" t="s">
        <v>1</v>
      </c>
      <c r="F297" s="192" t="s">
        <v>352</v>
      </c>
      <c r="H297" s="191" t="s">
        <v>1</v>
      </c>
      <c r="I297" s="193"/>
      <c r="L297" s="190"/>
      <c r="M297" s="194"/>
      <c r="N297" s="195"/>
      <c r="O297" s="195"/>
      <c r="P297" s="195"/>
      <c r="Q297" s="195"/>
      <c r="R297" s="195"/>
      <c r="S297" s="195"/>
      <c r="T297" s="196"/>
      <c r="AT297" s="191" t="s">
        <v>137</v>
      </c>
      <c r="AU297" s="191" t="s">
        <v>80</v>
      </c>
      <c r="AV297" s="12" t="s">
        <v>76</v>
      </c>
      <c r="AW297" s="12" t="s">
        <v>34</v>
      </c>
      <c r="AX297" s="12" t="s">
        <v>72</v>
      </c>
      <c r="AY297" s="191" t="s">
        <v>124</v>
      </c>
    </row>
    <row r="298" s="13" customFormat="1">
      <c r="B298" s="197"/>
      <c r="D298" s="186" t="s">
        <v>137</v>
      </c>
      <c r="E298" s="198" t="s">
        <v>1</v>
      </c>
      <c r="F298" s="199" t="s">
        <v>413</v>
      </c>
      <c r="H298" s="200">
        <v>1</v>
      </c>
      <c r="I298" s="201"/>
      <c r="L298" s="197"/>
      <c r="M298" s="202"/>
      <c r="N298" s="203"/>
      <c r="O298" s="203"/>
      <c r="P298" s="203"/>
      <c r="Q298" s="203"/>
      <c r="R298" s="203"/>
      <c r="S298" s="203"/>
      <c r="T298" s="204"/>
      <c r="AT298" s="198" t="s">
        <v>137</v>
      </c>
      <c r="AU298" s="198" t="s">
        <v>80</v>
      </c>
      <c r="AV298" s="13" t="s">
        <v>80</v>
      </c>
      <c r="AW298" s="13" t="s">
        <v>34</v>
      </c>
      <c r="AX298" s="13" t="s">
        <v>72</v>
      </c>
      <c r="AY298" s="198" t="s">
        <v>124</v>
      </c>
    </row>
    <row r="299" s="14" customFormat="1">
      <c r="B299" s="205"/>
      <c r="D299" s="186" t="s">
        <v>137</v>
      </c>
      <c r="E299" s="206" t="s">
        <v>1</v>
      </c>
      <c r="F299" s="207" t="s">
        <v>148</v>
      </c>
      <c r="H299" s="208">
        <v>12</v>
      </c>
      <c r="I299" s="209"/>
      <c r="L299" s="205"/>
      <c r="M299" s="210"/>
      <c r="N299" s="211"/>
      <c r="O299" s="211"/>
      <c r="P299" s="211"/>
      <c r="Q299" s="211"/>
      <c r="R299" s="211"/>
      <c r="S299" s="211"/>
      <c r="T299" s="212"/>
      <c r="AT299" s="206" t="s">
        <v>137</v>
      </c>
      <c r="AU299" s="206" t="s">
        <v>80</v>
      </c>
      <c r="AV299" s="14" t="s">
        <v>131</v>
      </c>
      <c r="AW299" s="14" t="s">
        <v>34</v>
      </c>
      <c r="AX299" s="14" t="s">
        <v>76</v>
      </c>
      <c r="AY299" s="206" t="s">
        <v>124</v>
      </c>
    </row>
    <row r="300" s="1" customFormat="1" ht="16.5" customHeight="1">
      <c r="B300" s="173"/>
      <c r="C300" s="213" t="s">
        <v>414</v>
      </c>
      <c r="D300" s="213" t="s">
        <v>238</v>
      </c>
      <c r="E300" s="214" t="s">
        <v>360</v>
      </c>
      <c r="F300" s="215" t="s">
        <v>361</v>
      </c>
      <c r="G300" s="216" t="s">
        <v>142</v>
      </c>
      <c r="H300" s="217">
        <v>11.109999999999999</v>
      </c>
      <c r="I300" s="218"/>
      <c r="J300" s="219">
        <f>ROUND(I300*H300,2)</f>
        <v>0</v>
      </c>
      <c r="K300" s="215" t="s">
        <v>130</v>
      </c>
      <c r="L300" s="220"/>
      <c r="M300" s="221" t="s">
        <v>1</v>
      </c>
      <c r="N300" s="222" t="s">
        <v>43</v>
      </c>
      <c r="O300" s="65"/>
      <c r="P300" s="183">
        <f>O300*H300</f>
        <v>0</v>
      </c>
      <c r="Q300" s="183">
        <v>0.081000000000000003</v>
      </c>
      <c r="R300" s="183">
        <f>Q300*H300</f>
        <v>0.89990999999999999</v>
      </c>
      <c r="S300" s="183">
        <v>0</v>
      </c>
      <c r="T300" s="184">
        <f>S300*H300</f>
        <v>0</v>
      </c>
      <c r="AR300" s="17" t="s">
        <v>187</v>
      </c>
      <c r="AT300" s="17" t="s">
        <v>238</v>
      </c>
      <c r="AU300" s="17" t="s">
        <v>80</v>
      </c>
      <c r="AY300" s="17" t="s">
        <v>124</v>
      </c>
      <c r="BE300" s="185">
        <f>IF(N300="základní",J300,0)</f>
        <v>0</v>
      </c>
      <c r="BF300" s="185">
        <f>IF(N300="snížená",J300,0)</f>
        <v>0</v>
      </c>
      <c r="BG300" s="185">
        <f>IF(N300="zákl. přenesená",J300,0)</f>
        <v>0</v>
      </c>
      <c r="BH300" s="185">
        <f>IF(N300="sníž. přenesená",J300,0)</f>
        <v>0</v>
      </c>
      <c r="BI300" s="185">
        <f>IF(N300="nulová",J300,0)</f>
        <v>0</v>
      </c>
      <c r="BJ300" s="17" t="s">
        <v>76</v>
      </c>
      <c r="BK300" s="185">
        <f>ROUND(I300*H300,2)</f>
        <v>0</v>
      </c>
      <c r="BL300" s="17" t="s">
        <v>131</v>
      </c>
      <c r="BM300" s="17" t="s">
        <v>362</v>
      </c>
    </row>
    <row r="301" s="1" customFormat="1">
      <c r="B301" s="35"/>
      <c r="D301" s="186" t="s">
        <v>133</v>
      </c>
      <c r="F301" s="187" t="s">
        <v>361</v>
      </c>
      <c r="I301" s="119"/>
      <c r="L301" s="35"/>
      <c r="M301" s="188"/>
      <c r="N301" s="65"/>
      <c r="O301" s="65"/>
      <c r="P301" s="65"/>
      <c r="Q301" s="65"/>
      <c r="R301" s="65"/>
      <c r="S301" s="65"/>
      <c r="T301" s="66"/>
      <c r="AT301" s="17" t="s">
        <v>133</v>
      </c>
      <c r="AU301" s="17" t="s">
        <v>80</v>
      </c>
    </row>
    <row r="302" s="12" customFormat="1">
      <c r="B302" s="190"/>
      <c r="D302" s="186" t="s">
        <v>137</v>
      </c>
      <c r="E302" s="191" t="s">
        <v>1</v>
      </c>
      <c r="F302" s="192" t="s">
        <v>357</v>
      </c>
      <c r="H302" s="191" t="s">
        <v>1</v>
      </c>
      <c r="I302" s="193"/>
      <c r="L302" s="190"/>
      <c r="M302" s="194"/>
      <c r="N302" s="195"/>
      <c r="O302" s="195"/>
      <c r="P302" s="195"/>
      <c r="Q302" s="195"/>
      <c r="R302" s="195"/>
      <c r="S302" s="195"/>
      <c r="T302" s="196"/>
      <c r="AT302" s="191" t="s">
        <v>137</v>
      </c>
      <c r="AU302" s="191" t="s">
        <v>80</v>
      </c>
      <c r="AV302" s="12" t="s">
        <v>76</v>
      </c>
      <c r="AW302" s="12" t="s">
        <v>34</v>
      </c>
      <c r="AX302" s="12" t="s">
        <v>72</v>
      </c>
      <c r="AY302" s="191" t="s">
        <v>124</v>
      </c>
    </row>
    <row r="303" s="13" customFormat="1">
      <c r="B303" s="197"/>
      <c r="D303" s="186" t="s">
        <v>137</v>
      </c>
      <c r="E303" s="198" t="s">
        <v>1</v>
      </c>
      <c r="F303" s="199" t="s">
        <v>672</v>
      </c>
      <c r="H303" s="200">
        <v>11.109999999999999</v>
      </c>
      <c r="I303" s="201"/>
      <c r="L303" s="197"/>
      <c r="M303" s="202"/>
      <c r="N303" s="203"/>
      <c r="O303" s="203"/>
      <c r="P303" s="203"/>
      <c r="Q303" s="203"/>
      <c r="R303" s="203"/>
      <c r="S303" s="203"/>
      <c r="T303" s="204"/>
      <c r="AT303" s="198" t="s">
        <v>137</v>
      </c>
      <c r="AU303" s="198" t="s">
        <v>80</v>
      </c>
      <c r="AV303" s="13" t="s">
        <v>80</v>
      </c>
      <c r="AW303" s="13" t="s">
        <v>34</v>
      </c>
      <c r="AX303" s="13" t="s">
        <v>76</v>
      </c>
      <c r="AY303" s="198" t="s">
        <v>124</v>
      </c>
    </row>
    <row r="304" s="1" customFormat="1" ht="16.5" customHeight="1">
      <c r="B304" s="173"/>
      <c r="C304" s="213" t="s">
        <v>421</v>
      </c>
      <c r="D304" s="213" t="s">
        <v>238</v>
      </c>
      <c r="E304" s="214" t="s">
        <v>369</v>
      </c>
      <c r="F304" s="215" t="s">
        <v>370</v>
      </c>
      <c r="G304" s="216" t="s">
        <v>142</v>
      </c>
      <c r="H304" s="217">
        <v>1.01</v>
      </c>
      <c r="I304" s="218"/>
      <c r="J304" s="219">
        <f>ROUND(I304*H304,2)</f>
        <v>0</v>
      </c>
      <c r="K304" s="215" t="s">
        <v>130</v>
      </c>
      <c r="L304" s="220"/>
      <c r="M304" s="221" t="s">
        <v>1</v>
      </c>
      <c r="N304" s="222" t="s">
        <v>43</v>
      </c>
      <c r="O304" s="65"/>
      <c r="P304" s="183">
        <f>O304*H304</f>
        <v>0</v>
      </c>
      <c r="Q304" s="183">
        <v>0.064000000000000001</v>
      </c>
      <c r="R304" s="183">
        <f>Q304*H304</f>
        <v>0.064640000000000003</v>
      </c>
      <c r="S304" s="183">
        <v>0</v>
      </c>
      <c r="T304" s="184">
        <f>S304*H304</f>
        <v>0</v>
      </c>
      <c r="AR304" s="17" t="s">
        <v>187</v>
      </c>
      <c r="AT304" s="17" t="s">
        <v>238</v>
      </c>
      <c r="AU304" s="17" t="s">
        <v>80</v>
      </c>
      <c r="AY304" s="17" t="s">
        <v>124</v>
      </c>
      <c r="BE304" s="185">
        <f>IF(N304="základní",J304,0)</f>
        <v>0</v>
      </c>
      <c r="BF304" s="185">
        <f>IF(N304="snížená",J304,0)</f>
        <v>0</v>
      </c>
      <c r="BG304" s="185">
        <f>IF(N304="zákl. přenesená",J304,0)</f>
        <v>0</v>
      </c>
      <c r="BH304" s="185">
        <f>IF(N304="sníž. přenesená",J304,0)</f>
        <v>0</v>
      </c>
      <c r="BI304" s="185">
        <f>IF(N304="nulová",J304,0)</f>
        <v>0</v>
      </c>
      <c r="BJ304" s="17" t="s">
        <v>76</v>
      </c>
      <c r="BK304" s="185">
        <f>ROUND(I304*H304,2)</f>
        <v>0</v>
      </c>
      <c r="BL304" s="17" t="s">
        <v>131</v>
      </c>
      <c r="BM304" s="17" t="s">
        <v>371</v>
      </c>
    </row>
    <row r="305" s="1" customFormat="1">
      <c r="B305" s="35"/>
      <c r="D305" s="186" t="s">
        <v>133</v>
      </c>
      <c r="F305" s="187" t="s">
        <v>370</v>
      </c>
      <c r="I305" s="119"/>
      <c r="L305" s="35"/>
      <c r="M305" s="188"/>
      <c r="N305" s="65"/>
      <c r="O305" s="65"/>
      <c r="P305" s="65"/>
      <c r="Q305" s="65"/>
      <c r="R305" s="65"/>
      <c r="S305" s="65"/>
      <c r="T305" s="66"/>
      <c r="AT305" s="17" t="s">
        <v>133</v>
      </c>
      <c r="AU305" s="17" t="s">
        <v>80</v>
      </c>
    </row>
    <row r="306" s="12" customFormat="1">
      <c r="B306" s="190"/>
      <c r="D306" s="186" t="s">
        <v>137</v>
      </c>
      <c r="E306" s="191" t="s">
        <v>1</v>
      </c>
      <c r="F306" s="192" t="s">
        <v>357</v>
      </c>
      <c r="H306" s="191" t="s">
        <v>1</v>
      </c>
      <c r="I306" s="193"/>
      <c r="L306" s="190"/>
      <c r="M306" s="194"/>
      <c r="N306" s="195"/>
      <c r="O306" s="195"/>
      <c r="P306" s="195"/>
      <c r="Q306" s="195"/>
      <c r="R306" s="195"/>
      <c r="S306" s="195"/>
      <c r="T306" s="196"/>
      <c r="AT306" s="191" t="s">
        <v>137</v>
      </c>
      <c r="AU306" s="191" t="s">
        <v>80</v>
      </c>
      <c r="AV306" s="12" t="s">
        <v>76</v>
      </c>
      <c r="AW306" s="12" t="s">
        <v>34</v>
      </c>
      <c r="AX306" s="12" t="s">
        <v>72</v>
      </c>
      <c r="AY306" s="191" t="s">
        <v>124</v>
      </c>
    </row>
    <row r="307" s="13" customFormat="1">
      <c r="B307" s="197"/>
      <c r="D307" s="186" t="s">
        <v>137</v>
      </c>
      <c r="E307" s="198" t="s">
        <v>1</v>
      </c>
      <c r="F307" s="199" t="s">
        <v>673</v>
      </c>
      <c r="H307" s="200">
        <v>1.01</v>
      </c>
      <c r="I307" s="201"/>
      <c r="L307" s="197"/>
      <c r="M307" s="202"/>
      <c r="N307" s="203"/>
      <c r="O307" s="203"/>
      <c r="P307" s="203"/>
      <c r="Q307" s="203"/>
      <c r="R307" s="203"/>
      <c r="S307" s="203"/>
      <c r="T307" s="204"/>
      <c r="AT307" s="198" t="s">
        <v>137</v>
      </c>
      <c r="AU307" s="198" t="s">
        <v>80</v>
      </c>
      <c r="AV307" s="13" t="s">
        <v>80</v>
      </c>
      <c r="AW307" s="13" t="s">
        <v>34</v>
      </c>
      <c r="AX307" s="13" t="s">
        <v>76</v>
      </c>
      <c r="AY307" s="198" t="s">
        <v>124</v>
      </c>
    </row>
    <row r="308" s="1" customFormat="1" ht="16.5" customHeight="1">
      <c r="B308" s="173"/>
      <c r="C308" s="174" t="s">
        <v>427</v>
      </c>
      <c r="D308" s="174" t="s">
        <v>126</v>
      </c>
      <c r="E308" s="175" t="s">
        <v>388</v>
      </c>
      <c r="F308" s="176" t="s">
        <v>389</v>
      </c>
      <c r="G308" s="177" t="s">
        <v>158</v>
      </c>
      <c r="H308" s="178">
        <v>0.69999999999999996</v>
      </c>
      <c r="I308" s="179"/>
      <c r="J308" s="180">
        <f>ROUND(I308*H308,2)</f>
        <v>0</v>
      </c>
      <c r="K308" s="176" t="s">
        <v>130</v>
      </c>
      <c r="L308" s="35"/>
      <c r="M308" s="181" t="s">
        <v>1</v>
      </c>
      <c r="N308" s="182" t="s">
        <v>43</v>
      </c>
      <c r="O308" s="65"/>
      <c r="P308" s="183">
        <f>O308*H308</f>
        <v>0</v>
      </c>
      <c r="Q308" s="183">
        <v>2.2563399999999998</v>
      </c>
      <c r="R308" s="183">
        <f>Q308*H308</f>
        <v>1.5794379999999997</v>
      </c>
      <c r="S308" s="183">
        <v>0</v>
      </c>
      <c r="T308" s="184">
        <f>S308*H308</f>
        <v>0</v>
      </c>
      <c r="AR308" s="17" t="s">
        <v>131</v>
      </c>
      <c r="AT308" s="17" t="s">
        <v>126</v>
      </c>
      <c r="AU308" s="17" t="s">
        <v>80</v>
      </c>
      <c r="AY308" s="17" t="s">
        <v>124</v>
      </c>
      <c r="BE308" s="185">
        <f>IF(N308="základní",J308,0)</f>
        <v>0</v>
      </c>
      <c r="BF308" s="185">
        <f>IF(N308="snížená",J308,0)</f>
        <v>0</v>
      </c>
      <c r="BG308" s="185">
        <f>IF(N308="zákl. přenesená",J308,0)</f>
        <v>0</v>
      </c>
      <c r="BH308" s="185">
        <f>IF(N308="sníž. přenesená",J308,0)</f>
        <v>0</v>
      </c>
      <c r="BI308" s="185">
        <f>IF(N308="nulová",J308,0)</f>
        <v>0</v>
      </c>
      <c r="BJ308" s="17" t="s">
        <v>76</v>
      </c>
      <c r="BK308" s="185">
        <f>ROUND(I308*H308,2)</f>
        <v>0</v>
      </c>
      <c r="BL308" s="17" t="s">
        <v>131</v>
      </c>
      <c r="BM308" s="17" t="s">
        <v>390</v>
      </c>
    </row>
    <row r="309" s="1" customFormat="1">
      <c r="B309" s="35"/>
      <c r="D309" s="186" t="s">
        <v>133</v>
      </c>
      <c r="F309" s="187" t="s">
        <v>391</v>
      </c>
      <c r="I309" s="119"/>
      <c r="L309" s="35"/>
      <c r="M309" s="188"/>
      <c r="N309" s="65"/>
      <c r="O309" s="65"/>
      <c r="P309" s="65"/>
      <c r="Q309" s="65"/>
      <c r="R309" s="65"/>
      <c r="S309" s="65"/>
      <c r="T309" s="66"/>
      <c r="AT309" s="17" t="s">
        <v>133</v>
      </c>
      <c r="AU309" s="17" t="s">
        <v>80</v>
      </c>
    </row>
    <row r="310" s="12" customFormat="1">
      <c r="B310" s="190"/>
      <c r="D310" s="186" t="s">
        <v>137</v>
      </c>
      <c r="E310" s="191" t="s">
        <v>1</v>
      </c>
      <c r="F310" s="192" t="s">
        <v>138</v>
      </c>
      <c r="H310" s="191" t="s">
        <v>1</v>
      </c>
      <c r="I310" s="193"/>
      <c r="L310" s="190"/>
      <c r="M310" s="194"/>
      <c r="N310" s="195"/>
      <c r="O310" s="195"/>
      <c r="P310" s="195"/>
      <c r="Q310" s="195"/>
      <c r="R310" s="195"/>
      <c r="S310" s="195"/>
      <c r="T310" s="196"/>
      <c r="AT310" s="191" t="s">
        <v>137</v>
      </c>
      <c r="AU310" s="191" t="s">
        <v>80</v>
      </c>
      <c r="AV310" s="12" t="s">
        <v>76</v>
      </c>
      <c r="AW310" s="12" t="s">
        <v>34</v>
      </c>
      <c r="AX310" s="12" t="s">
        <v>72</v>
      </c>
      <c r="AY310" s="191" t="s">
        <v>124</v>
      </c>
    </row>
    <row r="311" s="12" customFormat="1">
      <c r="B311" s="190"/>
      <c r="D311" s="186" t="s">
        <v>137</v>
      </c>
      <c r="E311" s="191" t="s">
        <v>1</v>
      </c>
      <c r="F311" s="192" t="s">
        <v>392</v>
      </c>
      <c r="H311" s="191" t="s">
        <v>1</v>
      </c>
      <c r="I311" s="193"/>
      <c r="L311" s="190"/>
      <c r="M311" s="194"/>
      <c r="N311" s="195"/>
      <c r="O311" s="195"/>
      <c r="P311" s="195"/>
      <c r="Q311" s="195"/>
      <c r="R311" s="195"/>
      <c r="S311" s="195"/>
      <c r="T311" s="196"/>
      <c r="AT311" s="191" t="s">
        <v>137</v>
      </c>
      <c r="AU311" s="191" t="s">
        <v>80</v>
      </c>
      <c r="AV311" s="12" t="s">
        <v>76</v>
      </c>
      <c r="AW311" s="12" t="s">
        <v>34</v>
      </c>
      <c r="AX311" s="12" t="s">
        <v>72</v>
      </c>
      <c r="AY311" s="191" t="s">
        <v>124</v>
      </c>
    </row>
    <row r="312" s="13" customFormat="1">
      <c r="B312" s="197"/>
      <c r="D312" s="186" t="s">
        <v>137</v>
      </c>
      <c r="E312" s="198" t="s">
        <v>1</v>
      </c>
      <c r="F312" s="199" t="s">
        <v>674</v>
      </c>
      <c r="H312" s="200">
        <v>0.40000000000000002</v>
      </c>
      <c r="I312" s="201"/>
      <c r="L312" s="197"/>
      <c r="M312" s="202"/>
      <c r="N312" s="203"/>
      <c r="O312" s="203"/>
      <c r="P312" s="203"/>
      <c r="Q312" s="203"/>
      <c r="R312" s="203"/>
      <c r="S312" s="203"/>
      <c r="T312" s="204"/>
      <c r="AT312" s="198" t="s">
        <v>137</v>
      </c>
      <c r="AU312" s="198" t="s">
        <v>80</v>
      </c>
      <c r="AV312" s="13" t="s">
        <v>80</v>
      </c>
      <c r="AW312" s="13" t="s">
        <v>34</v>
      </c>
      <c r="AX312" s="13" t="s">
        <v>72</v>
      </c>
      <c r="AY312" s="198" t="s">
        <v>124</v>
      </c>
    </row>
    <row r="313" s="12" customFormat="1">
      <c r="B313" s="190"/>
      <c r="D313" s="186" t="s">
        <v>137</v>
      </c>
      <c r="E313" s="191" t="s">
        <v>1</v>
      </c>
      <c r="F313" s="192" t="s">
        <v>347</v>
      </c>
      <c r="H313" s="191" t="s">
        <v>1</v>
      </c>
      <c r="I313" s="193"/>
      <c r="L313" s="190"/>
      <c r="M313" s="194"/>
      <c r="N313" s="195"/>
      <c r="O313" s="195"/>
      <c r="P313" s="195"/>
      <c r="Q313" s="195"/>
      <c r="R313" s="195"/>
      <c r="S313" s="195"/>
      <c r="T313" s="196"/>
      <c r="AT313" s="191" t="s">
        <v>137</v>
      </c>
      <c r="AU313" s="191" t="s">
        <v>80</v>
      </c>
      <c r="AV313" s="12" t="s">
        <v>76</v>
      </c>
      <c r="AW313" s="12" t="s">
        <v>34</v>
      </c>
      <c r="AX313" s="12" t="s">
        <v>72</v>
      </c>
      <c r="AY313" s="191" t="s">
        <v>124</v>
      </c>
    </row>
    <row r="314" s="13" customFormat="1">
      <c r="B314" s="197"/>
      <c r="D314" s="186" t="s">
        <v>137</v>
      </c>
      <c r="E314" s="198" t="s">
        <v>1</v>
      </c>
      <c r="F314" s="199" t="s">
        <v>675</v>
      </c>
      <c r="H314" s="200">
        <v>0.27500000000000002</v>
      </c>
      <c r="I314" s="201"/>
      <c r="L314" s="197"/>
      <c r="M314" s="202"/>
      <c r="N314" s="203"/>
      <c r="O314" s="203"/>
      <c r="P314" s="203"/>
      <c r="Q314" s="203"/>
      <c r="R314" s="203"/>
      <c r="S314" s="203"/>
      <c r="T314" s="204"/>
      <c r="AT314" s="198" t="s">
        <v>137</v>
      </c>
      <c r="AU314" s="198" t="s">
        <v>80</v>
      </c>
      <c r="AV314" s="13" t="s">
        <v>80</v>
      </c>
      <c r="AW314" s="13" t="s">
        <v>34</v>
      </c>
      <c r="AX314" s="13" t="s">
        <v>72</v>
      </c>
      <c r="AY314" s="198" t="s">
        <v>124</v>
      </c>
    </row>
    <row r="315" s="12" customFormat="1">
      <c r="B315" s="190"/>
      <c r="D315" s="186" t="s">
        <v>137</v>
      </c>
      <c r="E315" s="191" t="s">
        <v>1</v>
      </c>
      <c r="F315" s="192" t="s">
        <v>352</v>
      </c>
      <c r="H315" s="191" t="s">
        <v>1</v>
      </c>
      <c r="I315" s="193"/>
      <c r="L315" s="190"/>
      <c r="M315" s="194"/>
      <c r="N315" s="195"/>
      <c r="O315" s="195"/>
      <c r="P315" s="195"/>
      <c r="Q315" s="195"/>
      <c r="R315" s="195"/>
      <c r="S315" s="195"/>
      <c r="T315" s="196"/>
      <c r="AT315" s="191" t="s">
        <v>137</v>
      </c>
      <c r="AU315" s="191" t="s">
        <v>80</v>
      </c>
      <c r="AV315" s="12" t="s">
        <v>76</v>
      </c>
      <c r="AW315" s="12" t="s">
        <v>34</v>
      </c>
      <c r="AX315" s="12" t="s">
        <v>72</v>
      </c>
      <c r="AY315" s="191" t="s">
        <v>124</v>
      </c>
    </row>
    <row r="316" s="13" customFormat="1">
      <c r="B316" s="197"/>
      <c r="D316" s="186" t="s">
        <v>137</v>
      </c>
      <c r="E316" s="198" t="s">
        <v>1</v>
      </c>
      <c r="F316" s="199" t="s">
        <v>676</v>
      </c>
      <c r="H316" s="200">
        <v>0.025000000000000001</v>
      </c>
      <c r="I316" s="201"/>
      <c r="L316" s="197"/>
      <c r="M316" s="202"/>
      <c r="N316" s="203"/>
      <c r="O316" s="203"/>
      <c r="P316" s="203"/>
      <c r="Q316" s="203"/>
      <c r="R316" s="203"/>
      <c r="S316" s="203"/>
      <c r="T316" s="204"/>
      <c r="AT316" s="198" t="s">
        <v>137</v>
      </c>
      <c r="AU316" s="198" t="s">
        <v>80</v>
      </c>
      <c r="AV316" s="13" t="s">
        <v>80</v>
      </c>
      <c r="AW316" s="13" t="s">
        <v>34</v>
      </c>
      <c r="AX316" s="13" t="s">
        <v>72</v>
      </c>
      <c r="AY316" s="198" t="s">
        <v>124</v>
      </c>
    </row>
    <row r="317" s="14" customFormat="1">
      <c r="B317" s="205"/>
      <c r="D317" s="186" t="s">
        <v>137</v>
      </c>
      <c r="E317" s="206" t="s">
        <v>1</v>
      </c>
      <c r="F317" s="207" t="s">
        <v>148</v>
      </c>
      <c r="H317" s="208">
        <v>0.69999999999999996</v>
      </c>
      <c r="I317" s="209"/>
      <c r="L317" s="205"/>
      <c r="M317" s="210"/>
      <c r="N317" s="211"/>
      <c r="O317" s="211"/>
      <c r="P317" s="211"/>
      <c r="Q317" s="211"/>
      <c r="R317" s="211"/>
      <c r="S317" s="211"/>
      <c r="T317" s="212"/>
      <c r="AT317" s="206" t="s">
        <v>137</v>
      </c>
      <c r="AU317" s="206" t="s">
        <v>80</v>
      </c>
      <c r="AV317" s="14" t="s">
        <v>131</v>
      </c>
      <c r="AW317" s="14" t="s">
        <v>34</v>
      </c>
      <c r="AX317" s="14" t="s">
        <v>76</v>
      </c>
      <c r="AY317" s="206" t="s">
        <v>124</v>
      </c>
    </row>
    <row r="318" s="1" customFormat="1" ht="16.5" customHeight="1">
      <c r="B318" s="173"/>
      <c r="C318" s="174" t="s">
        <v>437</v>
      </c>
      <c r="D318" s="174" t="s">
        <v>126</v>
      </c>
      <c r="E318" s="175" t="s">
        <v>677</v>
      </c>
      <c r="F318" s="176" t="s">
        <v>678</v>
      </c>
      <c r="G318" s="177" t="s">
        <v>142</v>
      </c>
      <c r="H318" s="178">
        <v>35</v>
      </c>
      <c r="I318" s="179"/>
      <c r="J318" s="180">
        <f>ROUND(I318*H318,2)</f>
        <v>0</v>
      </c>
      <c r="K318" s="176" t="s">
        <v>130</v>
      </c>
      <c r="L318" s="35"/>
      <c r="M318" s="181" t="s">
        <v>1</v>
      </c>
      <c r="N318" s="182" t="s">
        <v>43</v>
      </c>
      <c r="O318" s="65"/>
      <c r="P318" s="183">
        <f>O318*H318</f>
        <v>0</v>
      </c>
      <c r="Q318" s="183">
        <v>0.00060506299999999998</v>
      </c>
      <c r="R318" s="183">
        <f>Q318*H318</f>
        <v>0.021177204999999998</v>
      </c>
      <c r="S318" s="183">
        <v>0</v>
      </c>
      <c r="T318" s="184">
        <f>S318*H318</f>
        <v>0</v>
      </c>
      <c r="AR318" s="17" t="s">
        <v>131</v>
      </c>
      <c r="AT318" s="17" t="s">
        <v>126</v>
      </c>
      <c r="AU318" s="17" t="s">
        <v>80</v>
      </c>
      <c r="AY318" s="17" t="s">
        <v>124</v>
      </c>
      <c r="BE318" s="185">
        <f>IF(N318="základní",J318,0)</f>
        <v>0</v>
      </c>
      <c r="BF318" s="185">
        <f>IF(N318="snížená",J318,0)</f>
        <v>0</v>
      </c>
      <c r="BG318" s="185">
        <f>IF(N318="zákl. přenesená",J318,0)</f>
        <v>0</v>
      </c>
      <c r="BH318" s="185">
        <f>IF(N318="sníž. přenesená",J318,0)</f>
        <v>0</v>
      </c>
      <c r="BI318" s="185">
        <f>IF(N318="nulová",J318,0)</f>
        <v>0</v>
      </c>
      <c r="BJ318" s="17" t="s">
        <v>76</v>
      </c>
      <c r="BK318" s="185">
        <f>ROUND(I318*H318,2)</f>
        <v>0</v>
      </c>
      <c r="BL318" s="17" t="s">
        <v>131</v>
      </c>
      <c r="BM318" s="17" t="s">
        <v>679</v>
      </c>
    </row>
    <row r="319" s="1" customFormat="1">
      <c r="B319" s="35"/>
      <c r="D319" s="186" t="s">
        <v>133</v>
      </c>
      <c r="F319" s="187" t="s">
        <v>680</v>
      </c>
      <c r="I319" s="119"/>
      <c r="L319" s="35"/>
      <c r="M319" s="188"/>
      <c r="N319" s="65"/>
      <c r="O319" s="65"/>
      <c r="P319" s="65"/>
      <c r="Q319" s="65"/>
      <c r="R319" s="65"/>
      <c r="S319" s="65"/>
      <c r="T319" s="66"/>
      <c r="AT319" s="17" t="s">
        <v>133</v>
      </c>
      <c r="AU319" s="17" t="s">
        <v>80</v>
      </c>
    </row>
    <row r="320" s="1" customFormat="1">
      <c r="B320" s="35"/>
      <c r="D320" s="186" t="s">
        <v>135</v>
      </c>
      <c r="F320" s="189" t="s">
        <v>681</v>
      </c>
      <c r="I320" s="119"/>
      <c r="L320" s="35"/>
      <c r="M320" s="188"/>
      <c r="N320" s="65"/>
      <c r="O320" s="65"/>
      <c r="P320" s="65"/>
      <c r="Q320" s="65"/>
      <c r="R320" s="65"/>
      <c r="S320" s="65"/>
      <c r="T320" s="66"/>
      <c r="AT320" s="17" t="s">
        <v>135</v>
      </c>
      <c r="AU320" s="17" t="s">
        <v>80</v>
      </c>
    </row>
    <row r="321" s="12" customFormat="1">
      <c r="B321" s="190"/>
      <c r="D321" s="186" t="s">
        <v>137</v>
      </c>
      <c r="E321" s="191" t="s">
        <v>1</v>
      </c>
      <c r="F321" s="192" t="s">
        <v>138</v>
      </c>
      <c r="H321" s="191" t="s">
        <v>1</v>
      </c>
      <c r="I321" s="193"/>
      <c r="L321" s="190"/>
      <c r="M321" s="194"/>
      <c r="N321" s="195"/>
      <c r="O321" s="195"/>
      <c r="P321" s="195"/>
      <c r="Q321" s="195"/>
      <c r="R321" s="195"/>
      <c r="S321" s="195"/>
      <c r="T321" s="196"/>
      <c r="AT321" s="191" t="s">
        <v>137</v>
      </c>
      <c r="AU321" s="191" t="s">
        <v>80</v>
      </c>
      <c r="AV321" s="12" t="s">
        <v>76</v>
      </c>
      <c r="AW321" s="12" t="s">
        <v>34</v>
      </c>
      <c r="AX321" s="12" t="s">
        <v>72</v>
      </c>
      <c r="AY321" s="191" t="s">
        <v>124</v>
      </c>
    </row>
    <row r="322" s="13" customFormat="1">
      <c r="B322" s="197"/>
      <c r="D322" s="186" t="s">
        <v>137</v>
      </c>
      <c r="E322" s="198" t="s">
        <v>1</v>
      </c>
      <c r="F322" s="199" t="s">
        <v>682</v>
      </c>
      <c r="H322" s="200">
        <v>35</v>
      </c>
      <c r="I322" s="201"/>
      <c r="L322" s="197"/>
      <c r="M322" s="202"/>
      <c r="N322" s="203"/>
      <c r="O322" s="203"/>
      <c r="P322" s="203"/>
      <c r="Q322" s="203"/>
      <c r="R322" s="203"/>
      <c r="S322" s="203"/>
      <c r="T322" s="204"/>
      <c r="AT322" s="198" t="s">
        <v>137</v>
      </c>
      <c r="AU322" s="198" t="s">
        <v>80</v>
      </c>
      <c r="AV322" s="13" t="s">
        <v>80</v>
      </c>
      <c r="AW322" s="13" t="s">
        <v>34</v>
      </c>
      <c r="AX322" s="13" t="s">
        <v>76</v>
      </c>
      <c r="AY322" s="198" t="s">
        <v>124</v>
      </c>
    </row>
    <row r="323" s="1" customFormat="1" ht="16.5" customHeight="1">
      <c r="B323" s="173"/>
      <c r="C323" s="174" t="s">
        <v>444</v>
      </c>
      <c r="D323" s="174" t="s">
        <v>126</v>
      </c>
      <c r="E323" s="175" t="s">
        <v>683</v>
      </c>
      <c r="F323" s="176" t="s">
        <v>684</v>
      </c>
      <c r="G323" s="177" t="s">
        <v>142</v>
      </c>
      <c r="H323" s="178">
        <v>0.29999999999999999</v>
      </c>
      <c r="I323" s="179"/>
      <c r="J323" s="180">
        <f>ROUND(I323*H323,2)</f>
        <v>0</v>
      </c>
      <c r="K323" s="176" t="s">
        <v>130</v>
      </c>
      <c r="L323" s="35"/>
      <c r="M323" s="181" t="s">
        <v>1</v>
      </c>
      <c r="N323" s="182" t="s">
        <v>43</v>
      </c>
      <c r="O323" s="65"/>
      <c r="P323" s="183">
        <f>O323*H323</f>
        <v>0</v>
      </c>
      <c r="Q323" s="183">
        <v>0.0030931000000000001</v>
      </c>
      <c r="R323" s="183">
        <f>Q323*H323</f>
        <v>0.00092792999999999999</v>
      </c>
      <c r="S323" s="183">
        <v>0.126</v>
      </c>
      <c r="T323" s="184">
        <f>S323*H323</f>
        <v>0.0378</v>
      </c>
      <c r="AR323" s="17" t="s">
        <v>131</v>
      </c>
      <c r="AT323" s="17" t="s">
        <v>126</v>
      </c>
      <c r="AU323" s="17" t="s">
        <v>80</v>
      </c>
      <c r="AY323" s="17" t="s">
        <v>124</v>
      </c>
      <c r="BE323" s="185">
        <f>IF(N323="základní",J323,0)</f>
        <v>0</v>
      </c>
      <c r="BF323" s="185">
        <f>IF(N323="snížená",J323,0)</f>
        <v>0</v>
      </c>
      <c r="BG323" s="185">
        <f>IF(N323="zákl. přenesená",J323,0)</f>
        <v>0</v>
      </c>
      <c r="BH323" s="185">
        <f>IF(N323="sníž. přenesená",J323,0)</f>
        <v>0</v>
      </c>
      <c r="BI323" s="185">
        <f>IF(N323="nulová",J323,0)</f>
        <v>0</v>
      </c>
      <c r="BJ323" s="17" t="s">
        <v>76</v>
      </c>
      <c r="BK323" s="185">
        <f>ROUND(I323*H323,2)</f>
        <v>0</v>
      </c>
      <c r="BL323" s="17" t="s">
        <v>131</v>
      </c>
      <c r="BM323" s="17" t="s">
        <v>685</v>
      </c>
    </row>
    <row r="324" s="1" customFormat="1">
      <c r="B324" s="35"/>
      <c r="D324" s="186" t="s">
        <v>133</v>
      </c>
      <c r="F324" s="187" t="s">
        <v>686</v>
      </c>
      <c r="I324" s="119"/>
      <c r="L324" s="35"/>
      <c r="M324" s="188"/>
      <c r="N324" s="65"/>
      <c r="O324" s="65"/>
      <c r="P324" s="65"/>
      <c r="Q324" s="65"/>
      <c r="R324" s="65"/>
      <c r="S324" s="65"/>
      <c r="T324" s="66"/>
      <c r="AT324" s="17" t="s">
        <v>133</v>
      </c>
      <c r="AU324" s="17" t="s">
        <v>80</v>
      </c>
    </row>
    <row r="325" s="1" customFormat="1">
      <c r="B325" s="35"/>
      <c r="D325" s="186" t="s">
        <v>135</v>
      </c>
      <c r="F325" s="189" t="s">
        <v>687</v>
      </c>
      <c r="I325" s="119"/>
      <c r="L325" s="35"/>
      <c r="M325" s="188"/>
      <c r="N325" s="65"/>
      <c r="O325" s="65"/>
      <c r="P325" s="65"/>
      <c r="Q325" s="65"/>
      <c r="R325" s="65"/>
      <c r="S325" s="65"/>
      <c r="T325" s="66"/>
      <c r="AT325" s="17" t="s">
        <v>135</v>
      </c>
      <c r="AU325" s="17" t="s">
        <v>80</v>
      </c>
    </row>
    <row r="326" s="12" customFormat="1">
      <c r="B326" s="190"/>
      <c r="D326" s="186" t="s">
        <v>137</v>
      </c>
      <c r="E326" s="191" t="s">
        <v>1</v>
      </c>
      <c r="F326" s="192" t="s">
        <v>138</v>
      </c>
      <c r="H326" s="191" t="s">
        <v>1</v>
      </c>
      <c r="I326" s="193"/>
      <c r="L326" s="190"/>
      <c r="M326" s="194"/>
      <c r="N326" s="195"/>
      <c r="O326" s="195"/>
      <c r="P326" s="195"/>
      <c r="Q326" s="195"/>
      <c r="R326" s="195"/>
      <c r="S326" s="195"/>
      <c r="T326" s="196"/>
      <c r="AT326" s="191" t="s">
        <v>137</v>
      </c>
      <c r="AU326" s="191" t="s">
        <v>80</v>
      </c>
      <c r="AV326" s="12" t="s">
        <v>76</v>
      </c>
      <c r="AW326" s="12" t="s">
        <v>34</v>
      </c>
      <c r="AX326" s="12" t="s">
        <v>72</v>
      </c>
      <c r="AY326" s="191" t="s">
        <v>124</v>
      </c>
    </row>
    <row r="327" s="12" customFormat="1">
      <c r="B327" s="190"/>
      <c r="D327" s="186" t="s">
        <v>137</v>
      </c>
      <c r="E327" s="191" t="s">
        <v>1</v>
      </c>
      <c r="F327" s="192" t="s">
        <v>688</v>
      </c>
      <c r="H327" s="191" t="s">
        <v>1</v>
      </c>
      <c r="I327" s="193"/>
      <c r="L327" s="190"/>
      <c r="M327" s="194"/>
      <c r="N327" s="195"/>
      <c r="O327" s="195"/>
      <c r="P327" s="195"/>
      <c r="Q327" s="195"/>
      <c r="R327" s="195"/>
      <c r="S327" s="195"/>
      <c r="T327" s="196"/>
      <c r="AT327" s="191" t="s">
        <v>137</v>
      </c>
      <c r="AU327" s="191" t="s">
        <v>80</v>
      </c>
      <c r="AV327" s="12" t="s">
        <v>76</v>
      </c>
      <c r="AW327" s="12" t="s">
        <v>34</v>
      </c>
      <c r="AX327" s="12" t="s">
        <v>72</v>
      </c>
      <c r="AY327" s="191" t="s">
        <v>124</v>
      </c>
    </row>
    <row r="328" s="13" customFormat="1">
      <c r="B328" s="197"/>
      <c r="D328" s="186" t="s">
        <v>137</v>
      </c>
      <c r="E328" s="198" t="s">
        <v>1</v>
      </c>
      <c r="F328" s="199" t="s">
        <v>689</v>
      </c>
      <c r="H328" s="200">
        <v>0.29999999999999999</v>
      </c>
      <c r="I328" s="201"/>
      <c r="L328" s="197"/>
      <c r="M328" s="202"/>
      <c r="N328" s="203"/>
      <c r="O328" s="203"/>
      <c r="P328" s="203"/>
      <c r="Q328" s="203"/>
      <c r="R328" s="203"/>
      <c r="S328" s="203"/>
      <c r="T328" s="204"/>
      <c r="AT328" s="198" t="s">
        <v>137</v>
      </c>
      <c r="AU328" s="198" t="s">
        <v>80</v>
      </c>
      <c r="AV328" s="13" t="s">
        <v>80</v>
      </c>
      <c r="AW328" s="13" t="s">
        <v>34</v>
      </c>
      <c r="AX328" s="13" t="s">
        <v>76</v>
      </c>
      <c r="AY328" s="198" t="s">
        <v>124</v>
      </c>
    </row>
    <row r="329" s="11" customFormat="1" ht="22.8" customHeight="1">
      <c r="B329" s="160"/>
      <c r="D329" s="161" t="s">
        <v>71</v>
      </c>
      <c r="E329" s="171" t="s">
        <v>425</v>
      </c>
      <c r="F329" s="171" t="s">
        <v>426</v>
      </c>
      <c r="I329" s="163"/>
      <c r="J329" s="172">
        <f>BK329</f>
        <v>0</v>
      </c>
      <c r="L329" s="160"/>
      <c r="M329" s="165"/>
      <c r="N329" s="166"/>
      <c r="O329" s="166"/>
      <c r="P329" s="167">
        <f>SUM(P330:P353)</f>
        <v>0</v>
      </c>
      <c r="Q329" s="166"/>
      <c r="R329" s="167">
        <f>SUM(R330:R353)</f>
        <v>0</v>
      </c>
      <c r="S329" s="166"/>
      <c r="T329" s="168">
        <f>SUM(T330:T353)</f>
        <v>0</v>
      </c>
      <c r="AR329" s="161" t="s">
        <v>76</v>
      </c>
      <c r="AT329" s="169" t="s">
        <v>71</v>
      </c>
      <c r="AU329" s="169" t="s">
        <v>76</v>
      </c>
      <c r="AY329" s="161" t="s">
        <v>124</v>
      </c>
      <c r="BK329" s="170">
        <f>SUM(BK330:BK353)</f>
        <v>0</v>
      </c>
    </row>
    <row r="330" s="1" customFormat="1" ht="16.5" customHeight="1">
      <c r="B330" s="173"/>
      <c r="C330" s="174" t="s">
        <v>450</v>
      </c>
      <c r="D330" s="174" t="s">
        <v>126</v>
      </c>
      <c r="E330" s="175" t="s">
        <v>428</v>
      </c>
      <c r="F330" s="176" t="s">
        <v>429</v>
      </c>
      <c r="G330" s="177" t="s">
        <v>198</v>
      </c>
      <c r="H330" s="178">
        <v>12.958</v>
      </c>
      <c r="I330" s="179"/>
      <c r="J330" s="180">
        <f>ROUND(I330*H330,2)</f>
        <v>0</v>
      </c>
      <c r="K330" s="176" t="s">
        <v>130</v>
      </c>
      <c r="L330" s="35"/>
      <c r="M330" s="181" t="s">
        <v>1</v>
      </c>
      <c r="N330" s="182" t="s">
        <v>43</v>
      </c>
      <c r="O330" s="65"/>
      <c r="P330" s="183">
        <f>O330*H330</f>
        <v>0</v>
      </c>
      <c r="Q330" s="183">
        <v>0</v>
      </c>
      <c r="R330" s="183">
        <f>Q330*H330</f>
        <v>0</v>
      </c>
      <c r="S330" s="183">
        <v>0</v>
      </c>
      <c r="T330" s="184">
        <f>S330*H330</f>
        <v>0</v>
      </c>
      <c r="AR330" s="17" t="s">
        <v>131</v>
      </c>
      <c r="AT330" s="17" t="s">
        <v>126</v>
      </c>
      <c r="AU330" s="17" t="s">
        <v>80</v>
      </c>
      <c r="AY330" s="17" t="s">
        <v>124</v>
      </c>
      <c r="BE330" s="185">
        <f>IF(N330="základní",J330,0)</f>
        <v>0</v>
      </c>
      <c r="BF330" s="185">
        <f>IF(N330="snížená",J330,0)</f>
        <v>0</v>
      </c>
      <c r="BG330" s="185">
        <f>IF(N330="zákl. přenesená",J330,0)</f>
        <v>0</v>
      </c>
      <c r="BH330" s="185">
        <f>IF(N330="sníž. přenesená",J330,0)</f>
        <v>0</v>
      </c>
      <c r="BI330" s="185">
        <f>IF(N330="nulová",J330,0)</f>
        <v>0</v>
      </c>
      <c r="BJ330" s="17" t="s">
        <v>76</v>
      </c>
      <c r="BK330" s="185">
        <f>ROUND(I330*H330,2)</f>
        <v>0</v>
      </c>
      <c r="BL330" s="17" t="s">
        <v>131</v>
      </c>
      <c r="BM330" s="17" t="s">
        <v>430</v>
      </c>
    </row>
    <row r="331" s="1" customFormat="1">
      <c r="B331" s="35"/>
      <c r="D331" s="186" t="s">
        <v>133</v>
      </c>
      <c r="F331" s="187" t="s">
        <v>431</v>
      </c>
      <c r="I331" s="119"/>
      <c r="L331" s="35"/>
      <c r="M331" s="188"/>
      <c r="N331" s="65"/>
      <c r="O331" s="65"/>
      <c r="P331" s="65"/>
      <c r="Q331" s="65"/>
      <c r="R331" s="65"/>
      <c r="S331" s="65"/>
      <c r="T331" s="66"/>
      <c r="AT331" s="17" t="s">
        <v>133</v>
      </c>
      <c r="AU331" s="17" t="s">
        <v>80</v>
      </c>
    </row>
    <row r="332" s="1" customFormat="1">
      <c r="B332" s="35"/>
      <c r="D332" s="186" t="s">
        <v>135</v>
      </c>
      <c r="F332" s="189" t="s">
        <v>432</v>
      </c>
      <c r="I332" s="119"/>
      <c r="L332" s="35"/>
      <c r="M332" s="188"/>
      <c r="N332" s="65"/>
      <c r="O332" s="65"/>
      <c r="P332" s="65"/>
      <c r="Q332" s="65"/>
      <c r="R332" s="65"/>
      <c r="S332" s="65"/>
      <c r="T332" s="66"/>
      <c r="AT332" s="17" t="s">
        <v>135</v>
      </c>
      <c r="AU332" s="17" t="s">
        <v>80</v>
      </c>
    </row>
    <row r="333" s="13" customFormat="1">
      <c r="B333" s="197"/>
      <c r="D333" s="186" t="s">
        <v>137</v>
      </c>
      <c r="E333" s="198" t="s">
        <v>1</v>
      </c>
      <c r="F333" s="199" t="s">
        <v>690</v>
      </c>
      <c r="H333" s="200">
        <v>8.3200000000000003</v>
      </c>
      <c r="I333" s="201"/>
      <c r="L333" s="197"/>
      <c r="M333" s="202"/>
      <c r="N333" s="203"/>
      <c r="O333" s="203"/>
      <c r="P333" s="203"/>
      <c r="Q333" s="203"/>
      <c r="R333" s="203"/>
      <c r="S333" s="203"/>
      <c r="T333" s="204"/>
      <c r="AT333" s="198" t="s">
        <v>137</v>
      </c>
      <c r="AU333" s="198" t="s">
        <v>80</v>
      </c>
      <c r="AV333" s="13" t="s">
        <v>80</v>
      </c>
      <c r="AW333" s="13" t="s">
        <v>34</v>
      </c>
      <c r="AX333" s="13" t="s">
        <v>72</v>
      </c>
      <c r="AY333" s="198" t="s">
        <v>124</v>
      </c>
    </row>
    <row r="334" s="13" customFormat="1">
      <c r="B334" s="197"/>
      <c r="D334" s="186" t="s">
        <v>137</v>
      </c>
      <c r="E334" s="198" t="s">
        <v>1</v>
      </c>
      <c r="F334" s="199" t="s">
        <v>691</v>
      </c>
      <c r="H334" s="200">
        <v>4.5999999999999996</v>
      </c>
      <c r="I334" s="201"/>
      <c r="L334" s="197"/>
      <c r="M334" s="202"/>
      <c r="N334" s="203"/>
      <c r="O334" s="203"/>
      <c r="P334" s="203"/>
      <c r="Q334" s="203"/>
      <c r="R334" s="203"/>
      <c r="S334" s="203"/>
      <c r="T334" s="204"/>
      <c r="AT334" s="198" t="s">
        <v>137</v>
      </c>
      <c r="AU334" s="198" t="s">
        <v>80</v>
      </c>
      <c r="AV334" s="13" t="s">
        <v>80</v>
      </c>
      <c r="AW334" s="13" t="s">
        <v>34</v>
      </c>
      <c r="AX334" s="13" t="s">
        <v>72</v>
      </c>
      <c r="AY334" s="198" t="s">
        <v>124</v>
      </c>
    </row>
    <row r="335" s="13" customFormat="1">
      <c r="B335" s="197"/>
      <c r="D335" s="186" t="s">
        <v>137</v>
      </c>
      <c r="E335" s="198" t="s">
        <v>1</v>
      </c>
      <c r="F335" s="199" t="s">
        <v>692</v>
      </c>
      <c r="H335" s="200">
        <v>0.037999999999999999</v>
      </c>
      <c r="I335" s="201"/>
      <c r="L335" s="197"/>
      <c r="M335" s="202"/>
      <c r="N335" s="203"/>
      <c r="O335" s="203"/>
      <c r="P335" s="203"/>
      <c r="Q335" s="203"/>
      <c r="R335" s="203"/>
      <c r="S335" s="203"/>
      <c r="T335" s="204"/>
      <c r="AT335" s="198" t="s">
        <v>137</v>
      </c>
      <c r="AU335" s="198" t="s">
        <v>80</v>
      </c>
      <c r="AV335" s="13" t="s">
        <v>80</v>
      </c>
      <c r="AW335" s="13" t="s">
        <v>34</v>
      </c>
      <c r="AX335" s="13" t="s">
        <v>72</v>
      </c>
      <c r="AY335" s="198" t="s">
        <v>124</v>
      </c>
    </row>
    <row r="336" s="14" customFormat="1">
      <c r="B336" s="205"/>
      <c r="D336" s="186" t="s">
        <v>137</v>
      </c>
      <c r="E336" s="206" t="s">
        <v>1</v>
      </c>
      <c r="F336" s="207" t="s">
        <v>148</v>
      </c>
      <c r="H336" s="208">
        <v>12.958</v>
      </c>
      <c r="I336" s="209"/>
      <c r="L336" s="205"/>
      <c r="M336" s="210"/>
      <c r="N336" s="211"/>
      <c r="O336" s="211"/>
      <c r="P336" s="211"/>
      <c r="Q336" s="211"/>
      <c r="R336" s="211"/>
      <c r="S336" s="211"/>
      <c r="T336" s="212"/>
      <c r="AT336" s="206" t="s">
        <v>137</v>
      </c>
      <c r="AU336" s="206" t="s">
        <v>80</v>
      </c>
      <c r="AV336" s="14" t="s">
        <v>131</v>
      </c>
      <c r="AW336" s="14" t="s">
        <v>34</v>
      </c>
      <c r="AX336" s="14" t="s">
        <v>76</v>
      </c>
      <c r="AY336" s="206" t="s">
        <v>124</v>
      </c>
    </row>
    <row r="337" s="1" customFormat="1" ht="16.5" customHeight="1">
      <c r="B337" s="173"/>
      <c r="C337" s="174" t="s">
        <v>456</v>
      </c>
      <c r="D337" s="174" t="s">
        <v>126</v>
      </c>
      <c r="E337" s="175" t="s">
        <v>438</v>
      </c>
      <c r="F337" s="176" t="s">
        <v>439</v>
      </c>
      <c r="G337" s="177" t="s">
        <v>198</v>
      </c>
      <c r="H337" s="178">
        <v>51.832000000000001</v>
      </c>
      <c r="I337" s="179"/>
      <c r="J337" s="180">
        <f>ROUND(I337*H337,2)</f>
        <v>0</v>
      </c>
      <c r="K337" s="176" t="s">
        <v>130</v>
      </c>
      <c r="L337" s="35"/>
      <c r="M337" s="181" t="s">
        <v>1</v>
      </c>
      <c r="N337" s="182" t="s">
        <v>43</v>
      </c>
      <c r="O337" s="65"/>
      <c r="P337" s="183">
        <f>O337*H337</f>
        <v>0</v>
      </c>
      <c r="Q337" s="183">
        <v>0</v>
      </c>
      <c r="R337" s="183">
        <f>Q337*H337</f>
        <v>0</v>
      </c>
      <c r="S337" s="183">
        <v>0</v>
      </c>
      <c r="T337" s="184">
        <f>S337*H337</f>
        <v>0</v>
      </c>
      <c r="AR337" s="17" t="s">
        <v>131</v>
      </c>
      <c r="AT337" s="17" t="s">
        <v>126</v>
      </c>
      <c r="AU337" s="17" t="s">
        <v>80</v>
      </c>
      <c r="AY337" s="17" t="s">
        <v>124</v>
      </c>
      <c r="BE337" s="185">
        <f>IF(N337="základní",J337,0)</f>
        <v>0</v>
      </c>
      <c r="BF337" s="185">
        <f>IF(N337="snížená",J337,0)</f>
        <v>0</v>
      </c>
      <c r="BG337" s="185">
        <f>IF(N337="zákl. přenesená",J337,0)</f>
        <v>0</v>
      </c>
      <c r="BH337" s="185">
        <f>IF(N337="sníž. přenesená",J337,0)</f>
        <v>0</v>
      </c>
      <c r="BI337" s="185">
        <f>IF(N337="nulová",J337,0)</f>
        <v>0</v>
      </c>
      <c r="BJ337" s="17" t="s">
        <v>76</v>
      </c>
      <c r="BK337" s="185">
        <f>ROUND(I337*H337,2)</f>
        <v>0</v>
      </c>
      <c r="BL337" s="17" t="s">
        <v>131</v>
      </c>
      <c r="BM337" s="17" t="s">
        <v>440</v>
      </c>
    </row>
    <row r="338" s="1" customFormat="1">
      <c r="B338" s="35"/>
      <c r="D338" s="186" t="s">
        <v>133</v>
      </c>
      <c r="F338" s="187" t="s">
        <v>441</v>
      </c>
      <c r="I338" s="119"/>
      <c r="L338" s="35"/>
      <c r="M338" s="188"/>
      <c r="N338" s="65"/>
      <c r="O338" s="65"/>
      <c r="P338" s="65"/>
      <c r="Q338" s="65"/>
      <c r="R338" s="65"/>
      <c r="S338" s="65"/>
      <c r="T338" s="66"/>
      <c r="AT338" s="17" t="s">
        <v>133</v>
      </c>
      <c r="AU338" s="17" t="s">
        <v>80</v>
      </c>
    </row>
    <row r="339" s="1" customFormat="1">
      <c r="B339" s="35"/>
      <c r="D339" s="186" t="s">
        <v>135</v>
      </c>
      <c r="F339" s="189" t="s">
        <v>432</v>
      </c>
      <c r="I339" s="119"/>
      <c r="L339" s="35"/>
      <c r="M339" s="188"/>
      <c r="N339" s="65"/>
      <c r="O339" s="65"/>
      <c r="P339" s="65"/>
      <c r="Q339" s="65"/>
      <c r="R339" s="65"/>
      <c r="S339" s="65"/>
      <c r="T339" s="66"/>
      <c r="AT339" s="17" t="s">
        <v>135</v>
      </c>
      <c r="AU339" s="17" t="s">
        <v>80</v>
      </c>
    </row>
    <row r="340" s="12" customFormat="1">
      <c r="B340" s="190"/>
      <c r="D340" s="186" t="s">
        <v>137</v>
      </c>
      <c r="E340" s="191" t="s">
        <v>1</v>
      </c>
      <c r="F340" s="192" t="s">
        <v>442</v>
      </c>
      <c r="H340" s="191" t="s">
        <v>1</v>
      </c>
      <c r="I340" s="193"/>
      <c r="L340" s="190"/>
      <c r="M340" s="194"/>
      <c r="N340" s="195"/>
      <c r="O340" s="195"/>
      <c r="P340" s="195"/>
      <c r="Q340" s="195"/>
      <c r="R340" s="195"/>
      <c r="S340" s="195"/>
      <c r="T340" s="196"/>
      <c r="AT340" s="191" t="s">
        <v>137</v>
      </c>
      <c r="AU340" s="191" t="s">
        <v>80</v>
      </c>
      <c r="AV340" s="12" t="s">
        <v>76</v>
      </c>
      <c r="AW340" s="12" t="s">
        <v>34</v>
      </c>
      <c r="AX340" s="12" t="s">
        <v>72</v>
      </c>
      <c r="AY340" s="191" t="s">
        <v>124</v>
      </c>
    </row>
    <row r="341" s="13" customFormat="1">
      <c r="B341" s="197"/>
      <c r="D341" s="186" t="s">
        <v>137</v>
      </c>
      <c r="E341" s="198" t="s">
        <v>1</v>
      </c>
      <c r="F341" s="199" t="s">
        <v>693</v>
      </c>
      <c r="H341" s="200">
        <v>51.832000000000001</v>
      </c>
      <c r="I341" s="201"/>
      <c r="L341" s="197"/>
      <c r="M341" s="202"/>
      <c r="N341" s="203"/>
      <c r="O341" s="203"/>
      <c r="P341" s="203"/>
      <c r="Q341" s="203"/>
      <c r="R341" s="203"/>
      <c r="S341" s="203"/>
      <c r="T341" s="204"/>
      <c r="AT341" s="198" t="s">
        <v>137</v>
      </c>
      <c r="AU341" s="198" t="s">
        <v>80</v>
      </c>
      <c r="AV341" s="13" t="s">
        <v>80</v>
      </c>
      <c r="AW341" s="13" t="s">
        <v>34</v>
      </c>
      <c r="AX341" s="13" t="s">
        <v>76</v>
      </c>
      <c r="AY341" s="198" t="s">
        <v>124</v>
      </c>
    </row>
    <row r="342" s="1" customFormat="1" ht="16.5" customHeight="1">
      <c r="B342" s="173"/>
      <c r="C342" s="174" t="s">
        <v>694</v>
      </c>
      <c r="D342" s="174" t="s">
        <v>126</v>
      </c>
      <c r="E342" s="175" t="s">
        <v>445</v>
      </c>
      <c r="F342" s="176" t="s">
        <v>446</v>
      </c>
      <c r="G342" s="177" t="s">
        <v>198</v>
      </c>
      <c r="H342" s="178">
        <v>0.037999999999999999</v>
      </c>
      <c r="I342" s="179"/>
      <c r="J342" s="180">
        <f>ROUND(I342*H342,2)</f>
        <v>0</v>
      </c>
      <c r="K342" s="176" t="s">
        <v>130</v>
      </c>
      <c r="L342" s="35"/>
      <c r="M342" s="181" t="s">
        <v>1</v>
      </c>
      <c r="N342" s="182" t="s">
        <v>43</v>
      </c>
      <c r="O342" s="65"/>
      <c r="P342" s="183">
        <f>O342*H342</f>
        <v>0</v>
      </c>
      <c r="Q342" s="183">
        <v>0</v>
      </c>
      <c r="R342" s="183">
        <f>Q342*H342</f>
        <v>0</v>
      </c>
      <c r="S342" s="183">
        <v>0</v>
      </c>
      <c r="T342" s="184">
        <f>S342*H342</f>
        <v>0</v>
      </c>
      <c r="AR342" s="17" t="s">
        <v>131</v>
      </c>
      <c r="AT342" s="17" t="s">
        <v>126</v>
      </c>
      <c r="AU342" s="17" t="s">
        <v>80</v>
      </c>
      <c r="AY342" s="17" t="s">
        <v>124</v>
      </c>
      <c r="BE342" s="185">
        <f>IF(N342="základní",J342,0)</f>
        <v>0</v>
      </c>
      <c r="BF342" s="185">
        <f>IF(N342="snížená",J342,0)</f>
        <v>0</v>
      </c>
      <c r="BG342" s="185">
        <f>IF(N342="zákl. přenesená",J342,0)</f>
        <v>0</v>
      </c>
      <c r="BH342" s="185">
        <f>IF(N342="sníž. přenesená",J342,0)</f>
        <v>0</v>
      </c>
      <c r="BI342" s="185">
        <f>IF(N342="nulová",J342,0)</f>
        <v>0</v>
      </c>
      <c r="BJ342" s="17" t="s">
        <v>76</v>
      </c>
      <c r="BK342" s="185">
        <f>ROUND(I342*H342,2)</f>
        <v>0</v>
      </c>
      <c r="BL342" s="17" t="s">
        <v>131</v>
      </c>
      <c r="BM342" s="17" t="s">
        <v>447</v>
      </c>
    </row>
    <row r="343" s="1" customFormat="1">
      <c r="B343" s="35"/>
      <c r="D343" s="186" t="s">
        <v>133</v>
      </c>
      <c r="F343" s="187" t="s">
        <v>448</v>
      </c>
      <c r="I343" s="119"/>
      <c r="L343" s="35"/>
      <c r="M343" s="188"/>
      <c r="N343" s="65"/>
      <c r="O343" s="65"/>
      <c r="P343" s="65"/>
      <c r="Q343" s="65"/>
      <c r="R343" s="65"/>
      <c r="S343" s="65"/>
      <c r="T343" s="66"/>
      <c r="AT343" s="17" t="s">
        <v>133</v>
      </c>
      <c r="AU343" s="17" t="s">
        <v>80</v>
      </c>
    </row>
    <row r="344" s="1" customFormat="1">
      <c r="B344" s="35"/>
      <c r="D344" s="186" t="s">
        <v>135</v>
      </c>
      <c r="F344" s="189" t="s">
        <v>449</v>
      </c>
      <c r="I344" s="119"/>
      <c r="L344" s="35"/>
      <c r="M344" s="188"/>
      <c r="N344" s="65"/>
      <c r="O344" s="65"/>
      <c r="P344" s="65"/>
      <c r="Q344" s="65"/>
      <c r="R344" s="65"/>
      <c r="S344" s="65"/>
      <c r="T344" s="66"/>
      <c r="AT344" s="17" t="s">
        <v>135</v>
      </c>
      <c r="AU344" s="17" t="s">
        <v>80</v>
      </c>
    </row>
    <row r="345" s="13" customFormat="1">
      <c r="B345" s="197"/>
      <c r="D345" s="186" t="s">
        <v>137</v>
      </c>
      <c r="E345" s="198" t="s">
        <v>1</v>
      </c>
      <c r="F345" s="199" t="s">
        <v>692</v>
      </c>
      <c r="H345" s="200">
        <v>0.037999999999999999</v>
      </c>
      <c r="I345" s="201"/>
      <c r="L345" s="197"/>
      <c r="M345" s="202"/>
      <c r="N345" s="203"/>
      <c r="O345" s="203"/>
      <c r="P345" s="203"/>
      <c r="Q345" s="203"/>
      <c r="R345" s="203"/>
      <c r="S345" s="203"/>
      <c r="T345" s="204"/>
      <c r="AT345" s="198" t="s">
        <v>137</v>
      </c>
      <c r="AU345" s="198" t="s">
        <v>80</v>
      </c>
      <c r="AV345" s="13" t="s">
        <v>80</v>
      </c>
      <c r="AW345" s="13" t="s">
        <v>34</v>
      </c>
      <c r="AX345" s="13" t="s">
        <v>76</v>
      </c>
      <c r="AY345" s="198" t="s">
        <v>124</v>
      </c>
    </row>
    <row r="346" s="1" customFormat="1" ht="16.5" customHeight="1">
      <c r="B346" s="173"/>
      <c r="C346" s="174" t="s">
        <v>695</v>
      </c>
      <c r="D346" s="174" t="s">
        <v>126</v>
      </c>
      <c r="E346" s="175" t="s">
        <v>696</v>
      </c>
      <c r="F346" s="176" t="s">
        <v>697</v>
      </c>
      <c r="G346" s="177" t="s">
        <v>198</v>
      </c>
      <c r="H346" s="178">
        <v>8.3200000000000003</v>
      </c>
      <c r="I346" s="179"/>
      <c r="J346" s="180">
        <f>ROUND(I346*H346,2)</f>
        <v>0</v>
      </c>
      <c r="K346" s="176" t="s">
        <v>130</v>
      </c>
      <c r="L346" s="35"/>
      <c r="M346" s="181" t="s">
        <v>1</v>
      </c>
      <c r="N346" s="182" t="s">
        <v>43</v>
      </c>
      <c r="O346" s="65"/>
      <c r="P346" s="183">
        <f>O346*H346</f>
        <v>0</v>
      </c>
      <c r="Q346" s="183">
        <v>0</v>
      </c>
      <c r="R346" s="183">
        <f>Q346*H346</f>
        <v>0</v>
      </c>
      <c r="S346" s="183">
        <v>0</v>
      </c>
      <c r="T346" s="184">
        <f>S346*H346</f>
        <v>0</v>
      </c>
      <c r="AR346" s="17" t="s">
        <v>131</v>
      </c>
      <c r="AT346" s="17" t="s">
        <v>126</v>
      </c>
      <c r="AU346" s="17" t="s">
        <v>80</v>
      </c>
      <c r="AY346" s="17" t="s">
        <v>124</v>
      </c>
      <c r="BE346" s="185">
        <f>IF(N346="základní",J346,0)</f>
        <v>0</v>
      </c>
      <c r="BF346" s="185">
        <f>IF(N346="snížená",J346,0)</f>
        <v>0</v>
      </c>
      <c r="BG346" s="185">
        <f>IF(N346="zákl. přenesená",J346,0)</f>
        <v>0</v>
      </c>
      <c r="BH346" s="185">
        <f>IF(N346="sníž. přenesená",J346,0)</f>
        <v>0</v>
      </c>
      <c r="BI346" s="185">
        <f>IF(N346="nulová",J346,0)</f>
        <v>0</v>
      </c>
      <c r="BJ346" s="17" t="s">
        <v>76</v>
      </c>
      <c r="BK346" s="185">
        <f>ROUND(I346*H346,2)</f>
        <v>0</v>
      </c>
      <c r="BL346" s="17" t="s">
        <v>131</v>
      </c>
      <c r="BM346" s="17" t="s">
        <v>698</v>
      </c>
    </row>
    <row r="347" s="1" customFormat="1">
      <c r="B347" s="35"/>
      <c r="D347" s="186" t="s">
        <v>133</v>
      </c>
      <c r="F347" s="187" t="s">
        <v>699</v>
      </c>
      <c r="I347" s="119"/>
      <c r="L347" s="35"/>
      <c r="M347" s="188"/>
      <c r="N347" s="65"/>
      <c r="O347" s="65"/>
      <c r="P347" s="65"/>
      <c r="Q347" s="65"/>
      <c r="R347" s="65"/>
      <c r="S347" s="65"/>
      <c r="T347" s="66"/>
      <c r="AT347" s="17" t="s">
        <v>133</v>
      </c>
      <c r="AU347" s="17" t="s">
        <v>80</v>
      </c>
    </row>
    <row r="348" s="1" customFormat="1">
      <c r="B348" s="35"/>
      <c r="D348" s="186" t="s">
        <v>135</v>
      </c>
      <c r="F348" s="189" t="s">
        <v>449</v>
      </c>
      <c r="I348" s="119"/>
      <c r="L348" s="35"/>
      <c r="M348" s="188"/>
      <c r="N348" s="65"/>
      <c r="O348" s="65"/>
      <c r="P348" s="65"/>
      <c r="Q348" s="65"/>
      <c r="R348" s="65"/>
      <c r="S348" s="65"/>
      <c r="T348" s="66"/>
      <c r="AT348" s="17" t="s">
        <v>135</v>
      </c>
      <c r="AU348" s="17" t="s">
        <v>80</v>
      </c>
    </row>
    <row r="349" s="13" customFormat="1">
      <c r="B349" s="197"/>
      <c r="D349" s="186" t="s">
        <v>137</v>
      </c>
      <c r="E349" s="198" t="s">
        <v>1</v>
      </c>
      <c r="F349" s="199" t="s">
        <v>690</v>
      </c>
      <c r="H349" s="200">
        <v>8.3200000000000003</v>
      </c>
      <c r="I349" s="201"/>
      <c r="L349" s="197"/>
      <c r="M349" s="202"/>
      <c r="N349" s="203"/>
      <c r="O349" s="203"/>
      <c r="P349" s="203"/>
      <c r="Q349" s="203"/>
      <c r="R349" s="203"/>
      <c r="S349" s="203"/>
      <c r="T349" s="204"/>
      <c r="AT349" s="198" t="s">
        <v>137</v>
      </c>
      <c r="AU349" s="198" t="s">
        <v>80</v>
      </c>
      <c r="AV349" s="13" t="s">
        <v>80</v>
      </c>
      <c r="AW349" s="13" t="s">
        <v>34</v>
      </c>
      <c r="AX349" s="13" t="s">
        <v>76</v>
      </c>
      <c r="AY349" s="198" t="s">
        <v>124</v>
      </c>
    </row>
    <row r="350" s="1" customFormat="1" ht="16.5" customHeight="1">
      <c r="B350" s="173"/>
      <c r="C350" s="174" t="s">
        <v>700</v>
      </c>
      <c r="D350" s="174" t="s">
        <v>126</v>
      </c>
      <c r="E350" s="175" t="s">
        <v>451</v>
      </c>
      <c r="F350" s="176" t="s">
        <v>452</v>
      </c>
      <c r="G350" s="177" t="s">
        <v>198</v>
      </c>
      <c r="H350" s="178">
        <v>4.5999999999999996</v>
      </c>
      <c r="I350" s="179"/>
      <c r="J350" s="180">
        <f>ROUND(I350*H350,2)</f>
        <v>0</v>
      </c>
      <c r="K350" s="176" t="s">
        <v>130</v>
      </c>
      <c r="L350" s="35"/>
      <c r="M350" s="181" t="s">
        <v>1</v>
      </c>
      <c r="N350" s="182" t="s">
        <v>43</v>
      </c>
      <c r="O350" s="65"/>
      <c r="P350" s="183">
        <f>O350*H350</f>
        <v>0</v>
      </c>
      <c r="Q350" s="183">
        <v>0</v>
      </c>
      <c r="R350" s="183">
        <f>Q350*H350</f>
        <v>0</v>
      </c>
      <c r="S350" s="183">
        <v>0</v>
      </c>
      <c r="T350" s="184">
        <f>S350*H350</f>
        <v>0</v>
      </c>
      <c r="AR350" s="17" t="s">
        <v>131</v>
      </c>
      <c r="AT350" s="17" t="s">
        <v>126</v>
      </c>
      <c r="AU350" s="17" t="s">
        <v>80</v>
      </c>
      <c r="AY350" s="17" t="s">
        <v>124</v>
      </c>
      <c r="BE350" s="185">
        <f>IF(N350="základní",J350,0)</f>
        <v>0</v>
      </c>
      <c r="BF350" s="185">
        <f>IF(N350="snížená",J350,0)</f>
        <v>0</v>
      </c>
      <c r="BG350" s="185">
        <f>IF(N350="zákl. přenesená",J350,0)</f>
        <v>0</v>
      </c>
      <c r="BH350" s="185">
        <f>IF(N350="sníž. přenesená",J350,0)</f>
        <v>0</v>
      </c>
      <c r="BI350" s="185">
        <f>IF(N350="nulová",J350,0)</f>
        <v>0</v>
      </c>
      <c r="BJ350" s="17" t="s">
        <v>76</v>
      </c>
      <c r="BK350" s="185">
        <f>ROUND(I350*H350,2)</f>
        <v>0</v>
      </c>
      <c r="BL350" s="17" t="s">
        <v>131</v>
      </c>
      <c r="BM350" s="17" t="s">
        <v>453</v>
      </c>
    </row>
    <row r="351" s="1" customFormat="1">
      <c r="B351" s="35"/>
      <c r="D351" s="186" t="s">
        <v>133</v>
      </c>
      <c r="F351" s="187" t="s">
        <v>200</v>
      </c>
      <c r="I351" s="119"/>
      <c r="L351" s="35"/>
      <c r="M351" s="188"/>
      <c r="N351" s="65"/>
      <c r="O351" s="65"/>
      <c r="P351" s="65"/>
      <c r="Q351" s="65"/>
      <c r="R351" s="65"/>
      <c r="S351" s="65"/>
      <c r="T351" s="66"/>
      <c r="AT351" s="17" t="s">
        <v>133</v>
      </c>
      <c r="AU351" s="17" t="s">
        <v>80</v>
      </c>
    </row>
    <row r="352" s="1" customFormat="1">
      <c r="B352" s="35"/>
      <c r="D352" s="186" t="s">
        <v>135</v>
      </c>
      <c r="F352" s="189" t="s">
        <v>449</v>
      </c>
      <c r="I352" s="119"/>
      <c r="L352" s="35"/>
      <c r="M352" s="188"/>
      <c r="N352" s="65"/>
      <c r="O352" s="65"/>
      <c r="P352" s="65"/>
      <c r="Q352" s="65"/>
      <c r="R352" s="65"/>
      <c r="S352" s="65"/>
      <c r="T352" s="66"/>
      <c r="AT352" s="17" t="s">
        <v>135</v>
      </c>
      <c r="AU352" s="17" t="s">
        <v>80</v>
      </c>
    </row>
    <row r="353" s="13" customFormat="1">
      <c r="B353" s="197"/>
      <c r="D353" s="186" t="s">
        <v>137</v>
      </c>
      <c r="E353" s="198" t="s">
        <v>1</v>
      </c>
      <c r="F353" s="199" t="s">
        <v>691</v>
      </c>
      <c r="H353" s="200">
        <v>4.5999999999999996</v>
      </c>
      <c r="I353" s="201"/>
      <c r="L353" s="197"/>
      <c r="M353" s="202"/>
      <c r="N353" s="203"/>
      <c r="O353" s="203"/>
      <c r="P353" s="203"/>
      <c r="Q353" s="203"/>
      <c r="R353" s="203"/>
      <c r="S353" s="203"/>
      <c r="T353" s="204"/>
      <c r="AT353" s="198" t="s">
        <v>137</v>
      </c>
      <c r="AU353" s="198" t="s">
        <v>80</v>
      </c>
      <c r="AV353" s="13" t="s">
        <v>80</v>
      </c>
      <c r="AW353" s="13" t="s">
        <v>34</v>
      </c>
      <c r="AX353" s="13" t="s">
        <v>76</v>
      </c>
      <c r="AY353" s="198" t="s">
        <v>124</v>
      </c>
    </row>
    <row r="354" s="11" customFormat="1" ht="22.8" customHeight="1">
      <c r="B354" s="160"/>
      <c r="D354" s="161" t="s">
        <v>71</v>
      </c>
      <c r="E354" s="171" t="s">
        <v>454</v>
      </c>
      <c r="F354" s="171" t="s">
        <v>455</v>
      </c>
      <c r="I354" s="163"/>
      <c r="J354" s="172">
        <f>BK354</f>
        <v>0</v>
      </c>
      <c r="L354" s="160"/>
      <c r="M354" s="165"/>
      <c r="N354" s="166"/>
      <c r="O354" s="166"/>
      <c r="P354" s="167">
        <f>SUM(P355:P356)</f>
        <v>0</v>
      </c>
      <c r="Q354" s="166"/>
      <c r="R354" s="167">
        <f>SUM(R355:R356)</f>
        <v>0</v>
      </c>
      <c r="S354" s="166"/>
      <c r="T354" s="168">
        <f>SUM(T355:T356)</f>
        <v>0</v>
      </c>
      <c r="AR354" s="161" t="s">
        <v>76</v>
      </c>
      <c r="AT354" s="169" t="s">
        <v>71</v>
      </c>
      <c r="AU354" s="169" t="s">
        <v>76</v>
      </c>
      <c r="AY354" s="161" t="s">
        <v>124</v>
      </c>
      <c r="BK354" s="170">
        <f>SUM(BK355:BK356)</f>
        <v>0</v>
      </c>
    </row>
    <row r="355" s="1" customFormat="1" ht="16.5" customHeight="1">
      <c r="B355" s="173"/>
      <c r="C355" s="174" t="s">
        <v>701</v>
      </c>
      <c r="D355" s="174" t="s">
        <v>126</v>
      </c>
      <c r="E355" s="175" t="s">
        <v>457</v>
      </c>
      <c r="F355" s="176" t="s">
        <v>458</v>
      </c>
      <c r="G355" s="177" t="s">
        <v>198</v>
      </c>
      <c r="H355" s="178">
        <v>23.748999999999999</v>
      </c>
      <c r="I355" s="179"/>
      <c r="J355" s="180">
        <f>ROUND(I355*H355,2)</f>
        <v>0</v>
      </c>
      <c r="K355" s="176" t="s">
        <v>130</v>
      </c>
      <c r="L355" s="35"/>
      <c r="M355" s="181" t="s">
        <v>1</v>
      </c>
      <c r="N355" s="182" t="s">
        <v>43</v>
      </c>
      <c r="O355" s="65"/>
      <c r="P355" s="183">
        <f>O355*H355</f>
        <v>0</v>
      </c>
      <c r="Q355" s="183">
        <v>0</v>
      </c>
      <c r="R355" s="183">
        <f>Q355*H355</f>
        <v>0</v>
      </c>
      <c r="S355" s="183">
        <v>0</v>
      </c>
      <c r="T355" s="184">
        <f>S355*H355</f>
        <v>0</v>
      </c>
      <c r="AR355" s="17" t="s">
        <v>131</v>
      </c>
      <c r="AT355" s="17" t="s">
        <v>126</v>
      </c>
      <c r="AU355" s="17" t="s">
        <v>80</v>
      </c>
      <c r="AY355" s="17" t="s">
        <v>124</v>
      </c>
      <c r="BE355" s="185">
        <f>IF(N355="základní",J355,0)</f>
        <v>0</v>
      </c>
      <c r="BF355" s="185">
        <f>IF(N355="snížená",J355,0)</f>
        <v>0</v>
      </c>
      <c r="BG355" s="185">
        <f>IF(N355="zákl. přenesená",J355,0)</f>
        <v>0</v>
      </c>
      <c r="BH355" s="185">
        <f>IF(N355="sníž. přenesená",J355,0)</f>
        <v>0</v>
      </c>
      <c r="BI355" s="185">
        <f>IF(N355="nulová",J355,0)</f>
        <v>0</v>
      </c>
      <c r="BJ355" s="17" t="s">
        <v>76</v>
      </c>
      <c r="BK355" s="185">
        <f>ROUND(I355*H355,2)</f>
        <v>0</v>
      </c>
      <c r="BL355" s="17" t="s">
        <v>131</v>
      </c>
      <c r="BM355" s="17" t="s">
        <v>459</v>
      </c>
    </row>
    <row r="356" s="1" customFormat="1">
      <c r="B356" s="35"/>
      <c r="D356" s="186" t="s">
        <v>133</v>
      </c>
      <c r="F356" s="187" t="s">
        <v>460</v>
      </c>
      <c r="I356" s="119"/>
      <c r="L356" s="35"/>
      <c r="M356" s="223"/>
      <c r="N356" s="224"/>
      <c r="O356" s="224"/>
      <c r="P356" s="224"/>
      <c r="Q356" s="224"/>
      <c r="R356" s="224"/>
      <c r="S356" s="224"/>
      <c r="T356" s="225"/>
      <c r="AT356" s="17" t="s">
        <v>133</v>
      </c>
      <c r="AU356" s="17" t="s">
        <v>80</v>
      </c>
    </row>
    <row r="357" s="1" customFormat="1" ht="6.96" customHeight="1">
      <c r="B357" s="50"/>
      <c r="C357" s="51"/>
      <c r="D357" s="51"/>
      <c r="E357" s="51"/>
      <c r="F357" s="51"/>
      <c r="G357" s="51"/>
      <c r="H357" s="51"/>
      <c r="I357" s="135"/>
      <c r="J357" s="51"/>
      <c r="K357" s="51"/>
      <c r="L357" s="35"/>
    </row>
  </sheetData>
  <autoFilter ref="C92:K356"/>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Veronika Čiklová</dc:creator>
  <cp:lastModifiedBy>Veronika Čiklová</cp:lastModifiedBy>
  <dcterms:created xsi:type="dcterms:W3CDTF">2019-04-25T06:40:37Z</dcterms:created>
  <dcterms:modified xsi:type="dcterms:W3CDTF">2019-04-25T06:40:39Z</dcterms:modified>
</cp:coreProperties>
</file>