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1_Projekty\Cyklochodníky\"/>
    </mc:Choice>
  </mc:AlternateContent>
  <bookViews>
    <workbookView xWindow="135" yWindow="525" windowWidth="22710" windowHeight="8940"/>
  </bookViews>
  <sheets>
    <sheet name="časť 3" sheetId="4" r:id="rId1"/>
  </sheets>
  <definedNames>
    <definedName name="_xlnm._FilterDatabase" localSheetId="0" hidden="1">'časť 3'!$C$122:$K$358</definedName>
    <definedName name="_xlnm.Print_Titles" localSheetId="0">'časť 3'!$122:$122</definedName>
    <definedName name="_xlnm.Print_Area" localSheetId="0">'časť 3'!$C$4:$J$76,'časť 3'!$C$82:$J$104,'časť 3'!$C$110:$K$358</definedName>
  </definedNames>
  <calcPr calcId="152511" fullPrecision="0"/>
</workbook>
</file>

<file path=xl/calcChain.xml><?xml version="1.0" encoding="utf-8"?>
<calcChain xmlns="http://schemas.openxmlformats.org/spreadsheetml/2006/main">
  <c r="J37" i="4" l="1"/>
  <c r="J36" i="4"/>
  <c r="J35" i="4"/>
  <c r="BI358" i="4"/>
  <c r="BH358" i="4"/>
  <c r="BG358" i="4"/>
  <c r="BE358" i="4"/>
  <c r="T358" i="4"/>
  <c r="T357" i="4" s="1"/>
  <c r="R358" i="4"/>
  <c r="R357" i="4" s="1"/>
  <c r="P358" i="4"/>
  <c r="P357" i="4" s="1"/>
  <c r="BK358" i="4"/>
  <c r="BK357" i="4" s="1"/>
  <c r="J357" i="4" s="1"/>
  <c r="J103" i="4" s="1"/>
  <c r="J358" i="4"/>
  <c r="BF358" i="4" s="1"/>
  <c r="BI350" i="4"/>
  <c r="BH350" i="4"/>
  <c r="BG350" i="4"/>
  <c r="BE350" i="4"/>
  <c r="T350" i="4"/>
  <c r="R350" i="4"/>
  <c r="P350" i="4"/>
  <c r="BK350" i="4"/>
  <c r="J350" i="4"/>
  <c r="BF350" i="4"/>
  <c r="BI348" i="4"/>
  <c r="BH348" i="4"/>
  <c r="BG348" i="4"/>
  <c r="BE348" i="4"/>
  <c r="T348" i="4"/>
  <c r="R348" i="4"/>
  <c r="P348" i="4"/>
  <c r="BK348" i="4"/>
  <c r="J348" i="4"/>
  <c r="BF348" i="4" s="1"/>
  <c r="BI347" i="4"/>
  <c r="BH347" i="4"/>
  <c r="BG347" i="4"/>
  <c r="BE347" i="4"/>
  <c r="T347" i="4"/>
  <c r="R347" i="4"/>
  <c r="P347" i="4"/>
  <c r="BK347" i="4"/>
  <c r="J347" i="4"/>
  <c r="BF347" i="4" s="1"/>
  <c r="BI346" i="4"/>
  <c r="BH346" i="4"/>
  <c r="BG346" i="4"/>
  <c r="BE346" i="4"/>
  <c r="T346" i="4"/>
  <c r="R346" i="4"/>
  <c r="P346" i="4"/>
  <c r="BK346" i="4"/>
  <c r="J346" i="4"/>
  <c r="BF346" i="4" s="1"/>
  <c r="BI344" i="4"/>
  <c r="BH344" i="4"/>
  <c r="BG344" i="4"/>
  <c r="BE344" i="4"/>
  <c r="T344" i="4"/>
  <c r="R344" i="4"/>
  <c r="P344" i="4"/>
  <c r="BK344" i="4"/>
  <c r="J344" i="4"/>
  <c r="BF344" i="4"/>
  <c r="BI343" i="4"/>
  <c r="BH343" i="4"/>
  <c r="BG343" i="4"/>
  <c r="BE343" i="4"/>
  <c r="T343" i="4"/>
  <c r="R343" i="4"/>
  <c r="P343" i="4"/>
  <c r="BK343" i="4"/>
  <c r="J343" i="4"/>
  <c r="BF343" i="4" s="1"/>
  <c r="BI341" i="4"/>
  <c r="BH341" i="4"/>
  <c r="BG341" i="4"/>
  <c r="BE341" i="4"/>
  <c r="T341" i="4"/>
  <c r="R341" i="4"/>
  <c r="P341" i="4"/>
  <c r="BK341" i="4"/>
  <c r="J341" i="4"/>
  <c r="BF341" i="4"/>
  <c r="BI339" i="4"/>
  <c r="BH339" i="4"/>
  <c r="BG339" i="4"/>
  <c r="BE339" i="4"/>
  <c r="T339" i="4"/>
  <c r="R339" i="4"/>
  <c r="P339" i="4"/>
  <c r="BK339" i="4"/>
  <c r="J339" i="4"/>
  <c r="BF339" i="4" s="1"/>
  <c r="BI337" i="4"/>
  <c r="BH337" i="4"/>
  <c r="BG337" i="4"/>
  <c r="BE337" i="4"/>
  <c r="T337" i="4"/>
  <c r="R337" i="4"/>
  <c r="P337" i="4"/>
  <c r="BK337" i="4"/>
  <c r="J337" i="4"/>
  <c r="BF337" i="4" s="1"/>
  <c r="BI336" i="4"/>
  <c r="BH336" i="4"/>
  <c r="BG336" i="4"/>
  <c r="BE336" i="4"/>
  <c r="T336" i="4"/>
  <c r="R336" i="4"/>
  <c r="P336" i="4"/>
  <c r="BK336" i="4"/>
  <c r="J336" i="4"/>
  <c r="BF336" i="4" s="1"/>
  <c r="BI334" i="4"/>
  <c r="BH334" i="4"/>
  <c r="BG334" i="4"/>
  <c r="BE334" i="4"/>
  <c r="T334" i="4"/>
  <c r="R334" i="4"/>
  <c r="P334" i="4"/>
  <c r="BK334" i="4"/>
  <c r="J334" i="4"/>
  <c r="BF334" i="4" s="1"/>
  <c r="BI331" i="4"/>
  <c r="BH331" i="4"/>
  <c r="BG331" i="4"/>
  <c r="BE331" i="4"/>
  <c r="T331" i="4"/>
  <c r="R331" i="4"/>
  <c r="P331" i="4"/>
  <c r="BK331" i="4"/>
  <c r="J331" i="4"/>
  <c r="BF331" i="4" s="1"/>
  <c r="BI328" i="4"/>
  <c r="BH328" i="4"/>
  <c r="BG328" i="4"/>
  <c r="BE328" i="4"/>
  <c r="T328" i="4"/>
  <c r="R328" i="4"/>
  <c r="P328" i="4"/>
  <c r="BK328" i="4"/>
  <c r="J328" i="4"/>
  <c r="BF328" i="4"/>
  <c r="BI326" i="4"/>
  <c r="BH326" i="4"/>
  <c r="BG326" i="4"/>
  <c r="BE326" i="4"/>
  <c r="T326" i="4"/>
  <c r="R326" i="4"/>
  <c r="P326" i="4"/>
  <c r="BK326" i="4"/>
  <c r="J326" i="4"/>
  <c r="BF326" i="4" s="1"/>
  <c r="BI324" i="4"/>
  <c r="BH324" i="4"/>
  <c r="BG324" i="4"/>
  <c r="BE324" i="4"/>
  <c r="T324" i="4"/>
  <c r="R324" i="4"/>
  <c r="P324" i="4"/>
  <c r="BK324" i="4"/>
  <c r="J324" i="4"/>
  <c r="BF324" i="4" s="1"/>
  <c r="BI321" i="4"/>
  <c r="BH321" i="4"/>
  <c r="BG321" i="4"/>
  <c r="BE321" i="4"/>
  <c r="T321" i="4"/>
  <c r="R321" i="4"/>
  <c r="P321" i="4"/>
  <c r="BK321" i="4"/>
  <c r="J321" i="4"/>
  <c r="BF321" i="4" s="1"/>
  <c r="BI316" i="4"/>
  <c r="BH316" i="4"/>
  <c r="BG316" i="4"/>
  <c r="BE316" i="4"/>
  <c r="T316" i="4"/>
  <c r="R316" i="4"/>
  <c r="P316" i="4"/>
  <c r="BK316" i="4"/>
  <c r="J316" i="4"/>
  <c r="BF316" i="4"/>
  <c r="BI314" i="4"/>
  <c r="BH314" i="4"/>
  <c r="BG314" i="4"/>
  <c r="BE314" i="4"/>
  <c r="T314" i="4"/>
  <c r="R314" i="4"/>
  <c r="P314" i="4"/>
  <c r="BK314" i="4"/>
  <c r="J314" i="4"/>
  <c r="BF314" i="4" s="1"/>
  <c r="BI312" i="4"/>
  <c r="BH312" i="4"/>
  <c r="BG312" i="4"/>
  <c r="BE312" i="4"/>
  <c r="T312" i="4"/>
  <c r="R312" i="4"/>
  <c r="P312" i="4"/>
  <c r="BK312" i="4"/>
  <c r="J312" i="4"/>
  <c r="BF312" i="4" s="1"/>
  <c r="BI309" i="4"/>
  <c r="BH309" i="4"/>
  <c r="BG309" i="4"/>
  <c r="BE309" i="4"/>
  <c r="T309" i="4"/>
  <c r="R309" i="4"/>
  <c r="P309" i="4"/>
  <c r="BK309" i="4"/>
  <c r="J309" i="4"/>
  <c r="BF309" i="4" s="1"/>
  <c r="BI307" i="4"/>
  <c r="BH307" i="4"/>
  <c r="BG307" i="4"/>
  <c r="BE307" i="4"/>
  <c r="T307" i="4"/>
  <c r="R307" i="4"/>
  <c r="P307" i="4"/>
  <c r="BK307" i="4"/>
  <c r="J307" i="4"/>
  <c r="BF307" i="4" s="1"/>
  <c r="BI305" i="4"/>
  <c r="BH305" i="4"/>
  <c r="BG305" i="4"/>
  <c r="BE305" i="4"/>
  <c r="T305" i="4"/>
  <c r="R305" i="4"/>
  <c r="P305" i="4"/>
  <c r="BK305" i="4"/>
  <c r="J305" i="4"/>
  <c r="BF305" i="4" s="1"/>
  <c r="BI304" i="4"/>
  <c r="BH304" i="4"/>
  <c r="BG304" i="4"/>
  <c r="BE304" i="4"/>
  <c r="T304" i="4"/>
  <c r="R304" i="4"/>
  <c r="P304" i="4"/>
  <c r="BK304" i="4"/>
  <c r="J304" i="4"/>
  <c r="BF304" i="4"/>
  <c r="BI301" i="4"/>
  <c r="BH301" i="4"/>
  <c r="BG301" i="4"/>
  <c r="BE301" i="4"/>
  <c r="T301" i="4"/>
  <c r="R301" i="4"/>
  <c r="P301" i="4"/>
  <c r="BK301" i="4"/>
  <c r="J301" i="4"/>
  <c r="BF301" i="4" s="1"/>
  <c r="BI299" i="4"/>
  <c r="BH299" i="4"/>
  <c r="BG299" i="4"/>
  <c r="BE299" i="4"/>
  <c r="T299" i="4"/>
  <c r="R299" i="4"/>
  <c r="P299" i="4"/>
  <c r="BK299" i="4"/>
  <c r="J299" i="4"/>
  <c r="BF299" i="4"/>
  <c r="BI297" i="4"/>
  <c r="BH297" i="4"/>
  <c r="BG297" i="4"/>
  <c r="BE297" i="4"/>
  <c r="T297" i="4"/>
  <c r="R297" i="4"/>
  <c r="P297" i="4"/>
  <c r="BK297" i="4"/>
  <c r="J297" i="4"/>
  <c r="BF297" i="4" s="1"/>
  <c r="BI295" i="4"/>
  <c r="BH295" i="4"/>
  <c r="BG295" i="4"/>
  <c r="BE295" i="4"/>
  <c r="T295" i="4"/>
  <c r="R295" i="4"/>
  <c r="P295" i="4"/>
  <c r="BK295" i="4"/>
  <c r="J295" i="4"/>
  <c r="BF295" i="4" s="1"/>
  <c r="BI293" i="4"/>
  <c r="BH293" i="4"/>
  <c r="BG293" i="4"/>
  <c r="BE293" i="4"/>
  <c r="T293" i="4"/>
  <c r="R293" i="4"/>
  <c r="P293" i="4"/>
  <c r="BK293" i="4"/>
  <c r="J293" i="4"/>
  <c r="BF293" i="4" s="1"/>
  <c r="BI291" i="4"/>
  <c r="BH291" i="4"/>
  <c r="BG291" i="4"/>
  <c r="BE291" i="4"/>
  <c r="T291" i="4"/>
  <c r="R291" i="4"/>
  <c r="P291" i="4"/>
  <c r="BK291" i="4"/>
  <c r="J291" i="4"/>
  <c r="BF291" i="4"/>
  <c r="BI289" i="4"/>
  <c r="BH289" i="4"/>
  <c r="BG289" i="4"/>
  <c r="BE289" i="4"/>
  <c r="T289" i="4"/>
  <c r="R289" i="4"/>
  <c r="P289" i="4"/>
  <c r="BK289" i="4"/>
  <c r="J289" i="4"/>
  <c r="BF289" i="4" s="1"/>
  <c r="BI287" i="4"/>
  <c r="BH287" i="4"/>
  <c r="BG287" i="4"/>
  <c r="BE287" i="4"/>
  <c r="T287" i="4"/>
  <c r="R287" i="4"/>
  <c r="P287" i="4"/>
  <c r="BK287" i="4"/>
  <c r="J287" i="4"/>
  <c r="BF287" i="4" s="1"/>
  <c r="BI285" i="4"/>
  <c r="BH285" i="4"/>
  <c r="BG285" i="4"/>
  <c r="BE285" i="4"/>
  <c r="T285" i="4"/>
  <c r="R285" i="4"/>
  <c r="P285" i="4"/>
  <c r="BK285" i="4"/>
  <c r="J285" i="4"/>
  <c r="BF285" i="4"/>
  <c r="BI283" i="4"/>
  <c r="BH283" i="4"/>
  <c r="BG283" i="4"/>
  <c r="BE283" i="4"/>
  <c r="T283" i="4"/>
  <c r="R283" i="4"/>
  <c r="P283" i="4"/>
  <c r="BK283" i="4"/>
  <c r="J283" i="4"/>
  <c r="BF283" i="4" s="1"/>
  <c r="BI282" i="4"/>
  <c r="BH282" i="4"/>
  <c r="BG282" i="4"/>
  <c r="BE282" i="4"/>
  <c r="T282" i="4"/>
  <c r="R282" i="4"/>
  <c r="R279" i="4" s="1"/>
  <c r="P282" i="4"/>
  <c r="BK282" i="4"/>
  <c r="J282" i="4"/>
  <c r="BF282" i="4"/>
  <c r="BI280" i="4"/>
  <c r="BH280" i="4"/>
  <c r="BG280" i="4"/>
  <c r="BE280" i="4"/>
  <c r="T280" i="4"/>
  <c r="T279" i="4" s="1"/>
  <c r="R280" i="4"/>
  <c r="P280" i="4"/>
  <c r="BK280" i="4"/>
  <c r="J280" i="4"/>
  <c r="BF280" i="4" s="1"/>
  <c r="BI277" i="4"/>
  <c r="BH277" i="4"/>
  <c r="BG277" i="4"/>
  <c r="BE277" i="4"/>
  <c r="T277" i="4"/>
  <c r="R277" i="4"/>
  <c r="P277" i="4"/>
  <c r="BK277" i="4"/>
  <c r="J277" i="4"/>
  <c r="BF277" i="4"/>
  <c r="BI275" i="4"/>
  <c r="BH275" i="4"/>
  <c r="BG275" i="4"/>
  <c r="BE275" i="4"/>
  <c r="T275" i="4"/>
  <c r="R275" i="4"/>
  <c r="P275" i="4"/>
  <c r="BK275" i="4"/>
  <c r="J275" i="4"/>
  <c r="BF275" i="4" s="1"/>
  <c r="BI273" i="4"/>
  <c r="BH273" i="4"/>
  <c r="BG273" i="4"/>
  <c r="BE273" i="4"/>
  <c r="T273" i="4"/>
  <c r="R273" i="4"/>
  <c r="P273" i="4"/>
  <c r="BK273" i="4"/>
  <c r="J273" i="4"/>
  <c r="BF273" i="4" s="1"/>
  <c r="BI271" i="4"/>
  <c r="BH271" i="4"/>
  <c r="BG271" i="4"/>
  <c r="BE271" i="4"/>
  <c r="T271" i="4"/>
  <c r="R271" i="4"/>
  <c r="P271" i="4"/>
  <c r="BK271" i="4"/>
  <c r="J271" i="4"/>
  <c r="BF271" i="4" s="1"/>
  <c r="BI269" i="4"/>
  <c r="BH269" i="4"/>
  <c r="BG269" i="4"/>
  <c r="BE269" i="4"/>
  <c r="T269" i="4"/>
  <c r="R269" i="4"/>
  <c r="P269" i="4"/>
  <c r="BK269" i="4"/>
  <c r="J269" i="4"/>
  <c r="BF269" i="4"/>
  <c r="BI267" i="4"/>
  <c r="BH267" i="4"/>
  <c r="BG267" i="4"/>
  <c r="BE267" i="4"/>
  <c r="T267" i="4"/>
  <c r="R267" i="4"/>
  <c r="P267" i="4"/>
  <c r="BK267" i="4"/>
  <c r="J267" i="4"/>
  <c r="BF267" i="4" s="1"/>
  <c r="BI265" i="4"/>
  <c r="BH265" i="4"/>
  <c r="BG265" i="4"/>
  <c r="BE265" i="4"/>
  <c r="T265" i="4"/>
  <c r="R265" i="4"/>
  <c r="P265" i="4"/>
  <c r="BK265" i="4"/>
  <c r="J265" i="4"/>
  <c r="BF265" i="4" s="1"/>
  <c r="BI264" i="4"/>
  <c r="BH264" i="4"/>
  <c r="BG264" i="4"/>
  <c r="BE264" i="4"/>
  <c r="T264" i="4"/>
  <c r="R264" i="4"/>
  <c r="P264" i="4"/>
  <c r="BK264" i="4"/>
  <c r="J264" i="4"/>
  <c r="BF264" i="4" s="1"/>
  <c r="BI261" i="4"/>
  <c r="BH261" i="4"/>
  <c r="BG261" i="4"/>
  <c r="BE261" i="4"/>
  <c r="T261" i="4"/>
  <c r="R261" i="4"/>
  <c r="P261" i="4"/>
  <c r="BK261" i="4"/>
  <c r="J261" i="4"/>
  <c r="BF261" i="4" s="1"/>
  <c r="BI258" i="4"/>
  <c r="BH258" i="4"/>
  <c r="BG258" i="4"/>
  <c r="BE258" i="4"/>
  <c r="T258" i="4"/>
  <c r="R258" i="4"/>
  <c r="P258" i="4"/>
  <c r="BK258" i="4"/>
  <c r="J258" i="4"/>
  <c r="BF258" i="4" s="1"/>
  <c r="BI255" i="4"/>
  <c r="BH255" i="4"/>
  <c r="BG255" i="4"/>
  <c r="BE255" i="4"/>
  <c r="T255" i="4"/>
  <c r="R255" i="4"/>
  <c r="P255" i="4"/>
  <c r="BK255" i="4"/>
  <c r="J255" i="4"/>
  <c r="BF255" i="4"/>
  <c r="BI253" i="4"/>
  <c r="BH253" i="4"/>
  <c r="BG253" i="4"/>
  <c r="BE253" i="4"/>
  <c r="T253" i="4"/>
  <c r="R253" i="4"/>
  <c r="P253" i="4"/>
  <c r="BK253" i="4"/>
  <c r="J253" i="4"/>
  <c r="BF253" i="4" s="1"/>
  <c r="BI251" i="4"/>
  <c r="BH251" i="4"/>
  <c r="BG251" i="4"/>
  <c r="BE251" i="4"/>
  <c r="T251" i="4"/>
  <c r="R251" i="4"/>
  <c r="P251" i="4"/>
  <c r="BK251" i="4"/>
  <c r="J251" i="4"/>
  <c r="BF251" i="4"/>
  <c r="BI248" i="4"/>
  <c r="BH248" i="4"/>
  <c r="BG248" i="4"/>
  <c r="BE248" i="4"/>
  <c r="T248" i="4"/>
  <c r="R248" i="4"/>
  <c r="R247" i="4" s="1"/>
  <c r="P248" i="4"/>
  <c r="BK248" i="4"/>
  <c r="J248" i="4"/>
  <c r="BF248" i="4" s="1"/>
  <c r="BI245" i="4"/>
  <c r="BH245" i="4"/>
  <c r="BG245" i="4"/>
  <c r="BE245" i="4"/>
  <c r="T245" i="4"/>
  <c r="R245" i="4"/>
  <c r="P245" i="4"/>
  <c r="BK245" i="4"/>
  <c r="J245" i="4"/>
  <c r="BF245" i="4" s="1"/>
  <c r="BI244" i="4"/>
  <c r="BH244" i="4"/>
  <c r="BG244" i="4"/>
  <c r="BE244" i="4"/>
  <c r="T244" i="4"/>
  <c r="R244" i="4"/>
  <c r="P244" i="4"/>
  <c r="BK244" i="4"/>
  <c r="J244" i="4"/>
  <c r="BF244" i="4"/>
  <c r="BI242" i="4"/>
  <c r="BH242" i="4"/>
  <c r="BG242" i="4"/>
  <c r="BE242" i="4"/>
  <c r="T242" i="4"/>
  <c r="R242" i="4"/>
  <c r="P242" i="4"/>
  <c r="BK242" i="4"/>
  <c r="J242" i="4"/>
  <c r="BF242" i="4" s="1"/>
  <c r="BI240" i="4"/>
  <c r="BH240" i="4"/>
  <c r="BG240" i="4"/>
  <c r="BE240" i="4"/>
  <c r="T240" i="4"/>
  <c r="R240" i="4"/>
  <c r="P240" i="4"/>
  <c r="BK240" i="4"/>
  <c r="J240" i="4"/>
  <c r="BF240" i="4"/>
  <c r="BI238" i="4"/>
  <c r="BH238" i="4"/>
  <c r="BG238" i="4"/>
  <c r="BE238" i="4"/>
  <c r="T238" i="4"/>
  <c r="R238" i="4"/>
  <c r="P238" i="4"/>
  <c r="BK238" i="4"/>
  <c r="J238" i="4"/>
  <c r="BF238" i="4" s="1"/>
  <c r="BI236" i="4"/>
  <c r="BH236" i="4"/>
  <c r="BG236" i="4"/>
  <c r="BE236" i="4"/>
  <c r="T236" i="4"/>
  <c r="R236" i="4"/>
  <c r="P236" i="4"/>
  <c r="BK236" i="4"/>
  <c r="J236" i="4"/>
  <c r="BF236" i="4"/>
  <c r="BI234" i="4"/>
  <c r="BH234" i="4"/>
  <c r="BG234" i="4"/>
  <c r="BE234" i="4"/>
  <c r="T234" i="4"/>
  <c r="R234" i="4"/>
  <c r="P234" i="4"/>
  <c r="BK234" i="4"/>
  <c r="J234" i="4"/>
  <c r="BF234" i="4" s="1"/>
  <c r="BI233" i="4"/>
  <c r="BH233" i="4"/>
  <c r="BG233" i="4"/>
  <c r="BE233" i="4"/>
  <c r="T233" i="4"/>
  <c r="R233" i="4"/>
  <c r="P233" i="4"/>
  <c r="BK233" i="4"/>
  <c r="J233" i="4"/>
  <c r="BF233" i="4" s="1"/>
  <c r="BI232" i="4"/>
  <c r="BH232" i="4"/>
  <c r="BG232" i="4"/>
  <c r="BE232" i="4"/>
  <c r="T232" i="4"/>
  <c r="R232" i="4"/>
  <c r="P232" i="4"/>
  <c r="BK232" i="4"/>
  <c r="J232" i="4"/>
  <c r="BF232" i="4" s="1"/>
  <c r="BI230" i="4"/>
  <c r="BH230" i="4"/>
  <c r="BG230" i="4"/>
  <c r="BE230" i="4"/>
  <c r="T230" i="4"/>
  <c r="R230" i="4"/>
  <c r="R226" i="4" s="1"/>
  <c r="P230" i="4"/>
  <c r="BK230" i="4"/>
  <c r="J230" i="4"/>
  <c r="BF230" i="4"/>
  <c r="BI227" i="4"/>
  <c r="BH227" i="4"/>
  <c r="BG227" i="4"/>
  <c r="BE227" i="4"/>
  <c r="T227" i="4"/>
  <c r="R227" i="4"/>
  <c r="P227" i="4"/>
  <c r="P226" i="4" s="1"/>
  <c r="BK227" i="4"/>
  <c r="J227" i="4"/>
  <c r="BF227" i="4" s="1"/>
  <c r="BI224" i="4"/>
  <c r="BH224" i="4"/>
  <c r="BG224" i="4"/>
  <c r="BE224" i="4"/>
  <c r="T224" i="4"/>
  <c r="R224" i="4"/>
  <c r="P224" i="4"/>
  <c r="BK224" i="4"/>
  <c r="J224" i="4"/>
  <c r="BF224" i="4" s="1"/>
  <c r="BI222" i="4"/>
  <c r="BH222" i="4"/>
  <c r="BG222" i="4"/>
  <c r="BE222" i="4"/>
  <c r="T222" i="4"/>
  <c r="R222" i="4"/>
  <c r="P222" i="4"/>
  <c r="BK222" i="4"/>
  <c r="J222" i="4"/>
  <c r="BF222" i="4" s="1"/>
  <c r="BI220" i="4"/>
  <c r="BH220" i="4"/>
  <c r="BG220" i="4"/>
  <c r="BE220" i="4"/>
  <c r="T220" i="4"/>
  <c r="R220" i="4"/>
  <c r="P220" i="4"/>
  <c r="BK220" i="4"/>
  <c r="J220" i="4"/>
  <c r="BF220" i="4"/>
  <c r="BI218" i="4"/>
  <c r="BH218" i="4"/>
  <c r="BG218" i="4"/>
  <c r="BE218" i="4"/>
  <c r="T218" i="4"/>
  <c r="R218" i="4"/>
  <c r="P218" i="4"/>
  <c r="BK218" i="4"/>
  <c r="J218" i="4"/>
  <c r="BF218" i="4" s="1"/>
  <c r="BI217" i="4"/>
  <c r="BH217" i="4"/>
  <c r="BG217" i="4"/>
  <c r="BE217" i="4"/>
  <c r="T217" i="4"/>
  <c r="R217" i="4"/>
  <c r="P217" i="4"/>
  <c r="BK217" i="4"/>
  <c r="J217" i="4"/>
  <c r="BF217" i="4"/>
  <c r="BI216" i="4"/>
  <c r="BH216" i="4"/>
  <c r="BG216" i="4"/>
  <c r="BE216" i="4"/>
  <c r="T216" i="4"/>
  <c r="R216" i="4"/>
  <c r="P216" i="4"/>
  <c r="BK216" i="4"/>
  <c r="J216" i="4"/>
  <c r="BF216" i="4" s="1"/>
  <c r="BI214" i="4"/>
  <c r="BH214" i="4"/>
  <c r="BG214" i="4"/>
  <c r="BE214" i="4"/>
  <c r="T214" i="4"/>
  <c r="R214" i="4"/>
  <c r="P214" i="4"/>
  <c r="BK214" i="4"/>
  <c r="J214" i="4"/>
  <c r="BF214" i="4"/>
  <c r="BI200" i="4"/>
  <c r="BH200" i="4"/>
  <c r="BG200" i="4"/>
  <c r="BE200" i="4"/>
  <c r="T200" i="4"/>
  <c r="R200" i="4"/>
  <c r="P200" i="4"/>
  <c r="BK200" i="4"/>
  <c r="J200" i="4"/>
  <c r="BF200" i="4" s="1"/>
  <c r="BI188" i="4"/>
  <c r="BH188" i="4"/>
  <c r="BG188" i="4"/>
  <c r="BE188" i="4"/>
  <c r="T188" i="4"/>
  <c r="R188" i="4"/>
  <c r="P188" i="4"/>
  <c r="BK188" i="4"/>
  <c r="J188" i="4"/>
  <c r="BF188" i="4" s="1"/>
  <c r="BI176" i="4"/>
  <c r="BH176" i="4"/>
  <c r="BG176" i="4"/>
  <c r="BE176" i="4"/>
  <c r="T176" i="4"/>
  <c r="R176" i="4"/>
  <c r="P176" i="4"/>
  <c r="BK176" i="4"/>
  <c r="J176" i="4"/>
  <c r="BF176" i="4" s="1"/>
  <c r="BI173" i="4"/>
  <c r="BH173" i="4"/>
  <c r="BG173" i="4"/>
  <c r="BE173" i="4"/>
  <c r="T173" i="4"/>
  <c r="R173" i="4"/>
  <c r="P173" i="4"/>
  <c r="BK173" i="4"/>
  <c r="J173" i="4"/>
  <c r="BF173" i="4"/>
  <c r="BI162" i="4"/>
  <c r="BH162" i="4"/>
  <c r="BG162" i="4"/>
  <c r="BE162" i="4"/>
  <c r="T162" i="4"/>
  <c r="R162" i="4"/>
  <c r="P162" i="4"/>
  <c r="BK162" i="4"/>
  <c r="J162" i="4"/>
  <c r="BF162" i="4" s="1"/>
  <c r="BI159" i="4"/>
  <c r="BH159" i="4"/>
  <c r="BG159" i="4"/>
  <c r="BE159" i="4"/>
  <c r="T159" i="4"/>
  <c r="R159" i="4"/>
  <c r="P159" i="4"/>
  <c r="BK159" i="4"/>
  <c r="J159" i="4"/>
  <c r="BF159" i="4"/>
  <c r="BI157" i="4"/>
  <c r="BH157" i="4"/>
  <c r="BG157" i="4"/>
  <c r="BE157" i="4"/>
  <c r="T157" i="4"/>
  <c r="R157" i="4"/>
  <c r="P157" i="4"/>
  <c r="BK157" i="4"/>
  <c r="J157" i="4"/>
  <c r="BF157" i="4" s="1"/>
  <c r="BI154" i="4"/>
  <c r="BH154" i="4"/>
  <c r="BG154" i="4"/>
  <c r="BE154" i="4"/>
  <c r="T154" i="4"/>
  <c r="R154" i="4"/>
  <c r="P154" i="4"/>
  <c r="BK154" i="4"/>
  <c r="J154" i="4"/>
  <c r="BF154" i="4" s="1"/>
  <c r="BI152" i="4"/>
  <c r="BH152" i="4"/>
  <c r="BG152" i="4"/>
  <c r="BE152" i="4"/>
  <c r="T152" i="4"/>
  <c r="R152" i="4"/>
  <c r="P152" i="4"/>
  <c r="BK152" i="4"/>
  <c r="J152" i="4"/>
  <c r="BF152" i="4" s="1"/>
  <c r="BI150" i="4"/>
  <c r="BH150" i="4"/>
  <c r="BG150" i="4"/>
  <c r="BE150" i="4"/>
  <c r="T150" i="4"/>
  <c r="R150" i="4"/>
  <c r="P150" i="4"/>
  <c r="BK150" i="4"/>
  <c r="J150" i="4"/>
  <c r="BF150" i="4" s="1"/>
  <c r="BI147" i="4"/>
  <c r="BH147" i="4"/>
  <c r="BG147" i="4"/>
  <c r="BE147" i="4"/>
  <c r="T147" i="4"/>
  <c r="R147" i="4"/>
  <c r="P147" i="4"/>
  <c r="BK147" i="4"/>
  <c r="J147" i="4"/>
  <c r="BF147" i="4" s="1"/>
  <c r="BI144" i="4"/>
  <c r="BH144" i="4"/>
  <c r="BG144" i="4"/>
  <c r="BE144" i="4"/>
  <c r="T144" i="4"/>
  <c r="R144" i="4"/>
  <c r="R125" i="4" s="1"/>
  <c r="P144" i="4"/>
  <c r="BK144" i="4"/>
  <c r="J144" i="4"/>
  <c r="BF144" i="4"/>
  <c r="BI134" i="4"/>
  <c r="BH134" i="4"/>
  <c r="BG134" i="4"/>
  <c r="BE134" i="4"/>
  <c r="T134" i="4"/>
  <c r="R134" i="4"/>
  <c r="P134" i="4"/>
  <c r="BK134" i="4"/>
  <c r="J134" i="4"/>
  <c r="BF134" i="4" s="1"/>
  <c r="BI132" i="4"/>
  <c r="BH132" i="4"/>
  <c r="BG132" i="4"/>
  <c r="BE132" i="4"/>
  <c r="T132" i="4"/>
  <c r="R132" i="4"/>
  <c r="P132" i="4"/>
  <c r="BK132" i="4"/>
  <c r="J132" i="4"/>
  <c r="BF132" i="4" s="1"/>
  <c r="BI129" i="4"/>
  <c r="BH129" i="4"/>
  <c r="BG129" i="4"/>
  <c r="BE129" i="4"/>
  <c r="T129" i="4"/>
  <c r="R129" i="4"/>
  <c r="P129" i="4"/>
  <c r="BK129" i="4"/>
  <c r="J129" i="4"/>
  <c r="BF129" i="4" s="1"/>
  <c r="BI126" i="4"/>
  <c r="BH126" i="4"/>
  <c r="BG126" i="4"/>
  <c r="BE126" i="4"/>
  <c r="T126" i="4"/>
  <c r="R126" i="4"/>
  <c r="P126" i="4"/>
  <c r="P125" i="4" s="1"/>
  <c r="BK126" i="4"/>
  <c r="J126" i="4"/>
  <c r="BF126" i="4" s="1"/>
  <c r="F120" i="4"/>
  <c r="J119" i="4"/>
  <c r="F117" i="4"/>
  <c r="E115" i="4"/>
  <c r="F92" i="4"/>
  <c r="J91" i="4"/>
  <c r="F89" i="4"/>
  <c r="E87" i="4"/>
  <c r="F91" i="4"/>
  <c r="J89" i="4"/>
  <c r="E85" i="4"/>
  <c r="BK279" i="4" l="1"/>
  <c r="J279" i="4" s="1"/>
  <c r="J101" i="4" s="1"/>
  <c r="BK247" i="4"/>
  <c r="J247" i="4" s="1"/>
  <c r="J100" i="4" s="1"/>
  <c r="BK226" i="4"/>
  <c r="J226" i="4" s="1"/>
  <c r="J99" i="4" s="1"/>
  <c r="F37" i="4"/>
  <c r="F35" i="4"/>
  <c r="T247" i="4"/>
  <c r="P279" i="4"/>
  <c r="P124" i="4" s="1"/>
  <c r="P123" i="4" s="1"/>
  <c r="R286" i="4"/>
  <c r="F36" i="4"/>
  <c r="P247" i="4"/>
  <c r="T125" i="4"/>
  <c r="T226" i="4"/>
  <c r="BK286" i="4"/>
  <c r="J286" i="4" s="1"/>
  <c r="J102" i="4" s="1"/>
  <c r="T286" i="4"/>
  <c r="P286" i="4"/>
  <c r="T124" i="4"/>
  <c r="T123" i="4" s="1"/>
  <c r="J33" i="4"/>
  <c r="BK125" i="4"/>
  <c r="R124" i="4"/>
  <c r="R123" i="4" s="1"/>
  <c r="F119" i="4"/>
  <c r="J117" i="4"/>
  <c r="F34" i="4"/>
  <c r="J34" i="4"/>
  <c r="E113" i="4"/>
  <c r="F33" i="4"/>
  <c r="BK124" i="4" l="1"/>
  <c r="BK123" i="4" s="1"/>
  <c r="J123" i="4" s="1"/>
  <c r="J125" i="4"/>
  <c r="J98" i="4" s="1"/>
  <c r="J124" i="4" l="1"/>
  <c r="J97" i="4" s="1"/>
  <c r="J96" i="4"/>
  <c r="J30" i="4"/>
  <c r="J39" i="4" l="1"/>
</calcChain>
</file>

<file path=xl/sharedStrings.xml><?xml version="1.0" encoding="utf-8"?>
<sst xmlns="http://schemas.openxmlformats.org/spreadsheetml/2006/main" count="2664" uniqueCount="548">
  <si>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</si>
  <si>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</si>
  <si>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</si>
  <si>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</si>
  <si>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</si>
  <si>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</si>
  <si>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</si>
  <si>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</si>
  <si>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</si>
  <si>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</si>
  <si>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</si>
  <si>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</si>
  <si>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</si>
  <si>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</si>
  <si>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</si>
  <si>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</si>
  <si>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</si>
  <si>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</si>
  <si>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</si>
  <si>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</si>
  <si>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</si>
  <si>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</si>
  <si>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</si>
  <si>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</si>
  <si>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</si>
  <si>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</si>
  <si>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</si>
  <si>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</si>
  <si>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</si>
  <si>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</si>
  <si>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</si>
  <si>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</si>
  <si>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</si>
  <si>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</si>
  <si>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</si>
  <si>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</si>
  <si>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</si>
  <si>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</si>
  <si>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</si>
  <si>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</si>
  <si>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</si>
  <si>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</si>
  <si>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</si>
  <si>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</si>
  <si>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</si>
  <si>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{e0f58700-6dfe-4c79-b777-629651839aa6}</t>
  </si>
  <si>
    <t>AO</t>
  </si>
  <si>
    <t>asf. plocha - kryt chodníka</t>
  </si>
  <si>
    <t>m2</t>
  </si>
  <si>
    <t>3</t>
  </si>
  <si>
    <t>KamRig</t>
  </si>
  <si>
    <t>6</t>
  </si>
  <si>
    <t>KRYCÍ LIST ROZPOČTU</t>
  </si>
  <si>
    <t>KR</t>
  </si>
  <si>
    <t>dĺžka krajníc</t>
  </si>
  <si>
    <t>m</t>
  </si>
  <si>
    <t>OS</t>
  </si>
  <si>
    <t>ks</t>
  </si>
  <si>
    <t>OZ</t>
  </si>
  <si>
    <t>ochranné zábradlie červenobiele</t>
  </si>
  <si>
    <t>8</t>
  </si>
  <si>
    <t>OZM</t>
  </si>
  <si>
    <t>ochranné zábradlie inej farby ako čer.biele</t>
  </si>
  <si>
    <t>Objekt:</t>
  </si>
  <si>
    <t>PL</t>
  </si>
  <si>
    <t>13</t>
  </si>
  <si>
    <t>ro</t>
  </si>
  <si>
    <t>rovný obrubník</t>
  </si>
  <si>
    <t>su</t>
  </si>
  <si>
    <t>sadove úpravy</t>
  </si>
  <si>
    <t>T</t>
  </si>
  <si>
    <t>trativody DN100</t>
  </si>
  <si>
    <t>TYPA</t>
  </si>
  <si>
    <t>stavebná úprava TYP A</t>
  </si>
  <si>
    <t>TYPC</t>
  </si>
  <si>
    <t>stavebná úprava TYP C</t>
  </si>
  <si>
    <t>ZDZ</t>
  </si>
  <si>
    <t>zvislá dopravná značka podľa špecifikácie(výkresu)</t>
  </si>
  <si>
    <t>5</t>
  </si>
  <si>
    <t>ZRig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</si>
  <si>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</si>
  <si>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</si>
  <si>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</si>
  <si>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</si>
  <si>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</si>
  <si>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</si>
  <si>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</si>
  <si>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</si>
  <si>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</si>
  <si>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</si>
  <si>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</si>
  <si>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</si>
  <si>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</si>
  <si>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</si>
  <si>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</si>
  <si>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</si>
  <si>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</si>
  <si>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</si>
  <si>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</si>
  <si>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</si>
  <si>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</si>
  <si>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</si>
  <si>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</si>
  <si>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</si>
  <si>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</si>
  <si>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</si>
  <si>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</si>
  <si>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</si>
  <si>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</si>
  <si>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</si>
  <si>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2</t>
  </si>
  <si>
    <t>P</t>
  </si>
  <si>
    <t>VV</t>
  </si>
  <si>
    <t>PL*0,15</t>
  </si>
  <si>
    <t>Súčet</t>
  </si>
  <si>
    <t>M</t>
  </si>
  <si>
    <t>t</t>
  </si>
  <si>
    <t>5839501600</t>
  </si>
  <si>
    <t>Kameň - balvanitý</t>
  </si>
  <si>
    <t>7</t>
  </si>
  <si>
    <t>132101101</t>
  </si>
  <si>
    <t>Výkop ryhy do šírky 600 mm v horn.1a2 do 100 m3</t>
  </si>
  <si>
    <t>Poznámka k položke:_x000D_
obrubníky, trativod, rúry</t>
  </si>
  <si>
    <t>132201109</t>
  </si>
  <si>
    <t>Príplatok k cene za lepivosť pri hĺbení rýh šírky do 600 mm zapažených i nezapažených s urovnaním dna v hornine 3</t>
  </si>
  <si>
    <t>9</t>
  </si>
  <si>
    <t>ZRig*1,5*0,6/2</t>
  </si>
  <si>
    <t>10</t>
  </si>
  <si>
    <t>132201209</t>
  </si>
  <si>
    <t>Príplatok k cenám za lepivosť pri hĺbení rýh š. nad 600 do 2 000 mm zapaž. i nezapažených, s urovnaním dna v hornine 3</t>
  </si>
  <si>
    <t>11</t>
  </si>
  <si>
    <t>12</t>
  </si>
  <si>
    <t>14</t>
  </si>
  <si>
    <t>15</t>
  </si>
  <si>
    <t>171203111</t>
  </si>
  <si>
    <t>Uloženie a hrubé rozhrnutie výkopku bez zhutnenia v rovine alebo na svahu do 1:5</t>
  </si>
  <si>
    <t>PL*0,3*0,5</t>
  </si>
  <si>
    <t>16</t>
  </si>
  <si>
    <t>180402111</t>
  </si>
  <si>
    <t>Založenie trávnika parkového výsevom v rovine do 1:5</t>
  </si>
  <si>
    <t>17</t>
  </si>
  <si>
    <t>0057211200</t>
  </si>
  <si>
    <t>Trávové semeno - parková zmes</t>
  </si>
  <si>
    <t>kg</t>
  </si>
  <si>
    <t>18</t>
  </si>
  <si>
    <t>181101102</t>
  </si>
  <si>
    <t>Úprava pláne v zárezoch v hornine 1-4 so zhutnením</t>
  </si>
  <si>
    <t>19</t>
  </si>
  <si>
    <t>182001121</t>
  </si>
  <si>
    <t>Plošná úprava terénu pri nerovnostiach terénu nad 100-150 mm v rovine alebo na svahu do 1:5</t>
  </si>
  <si>
    <t>182101101</t>
  </si>
  <si>
    <t>Svahovanie trvalých svahov v zárezoch v hornine triedy 1-4</t>
  </si>
  <si>
    <t>21</t>
  </si>
  <si>
    <t>182301122</t>
  </si>
  <si>
    <t>Rozprestretie ornice na svahu so sklonom nad 1:5, plocha do 500 m2,hr.nad 100 do 150 mm</t>
  </si>
  <si>
    <t>Zakladanie</t>
  </si>
  <si>
    <t>22</t>
  </si>
  <si>
    <t>211521111</t>
  </si>
  <si>
    <t>Výplň odvodňovacieho rebra alebo trativodu do rýh kamenivom hrubým drveným frakcie 16-125</t>
  </si>
  <si>
    <t>Poznámka k položke:_x000D_
štrková ryha</t>
  </si>
  <si>
    <t>T*0,5*0,7</t>
  </si>
  <si>
    <t>23</t>
  </si>
  <si>
    <t>211971110</t>
  </si>
  <si>
    <t>Zhotovenie opláštenia výplne z geotextílie, v ryhe alebo v záreze so stenami šikmými o skl. do 1:2,5</t>
  </si>
  <si>
    <t>24</t>
  </si>
  <si>
    <t>6936654100</t>
  </si>
  <si>
    <t>25</t>
  </si>
  <si>
    <t>212312111</t>
  </si>
  <si>
    <t>Lôžko pre  rúry z betónu prostého</t>
  </si>
  <si>
    <t>26</t>
  </si>
  <si>
    <t>212572111</t>
  </si>
  <si>
    <t>Lôžko pod rúry zo štrkopiesku triedeného</t>
  </si>
  <si>
    <t>27</t>
  </si>
  <si>
    <t>212755114</t>
  </si>
  <si>
    <t>Trativod z drenážnych rúrok bez lôžka, vnútorného priem. rúrok 100 mm</t>
  </si>
  <si>
    <t>28</t>
  </si>
  <si>
    <t>273362411</t>
  </si>
  <si>
    <t>Výstuž základových dosiek zo zvár. sietí KARI, priemer drôtu 5/5 mm, veľkosť oka 100x100 mm</t>
  </si>
  <si>
    <t>29</t>
  </si>
  <si>
    <t>289971212</t>
  </si>
  <si>
    <t>Zhotovenie vrstvy z geotextílie na upravenom povrchu sklon do 1 : 5 , šírky nad 3 do 6 m</t>
  </si>
  <si>
    <t>30</t>
  </si>
  <si>
    <t>31</t>
  </si>
  <si>
    <t>289971443</t>
  </si>
  <si>
    <t xml:space="preserve">Geomreža pre stabilizáciu podkladu, tuhá trojosá z polypropylénu sklon do 1 : 5   </t>
  </si>
  <si>
    <t>Komunikácie</t>
  </si>
  <si>
    <t>32</t>
  </si>
  <si>
    <t>561091122</t>
  </si>
  <si>
    <t>Zhotovenie podkladu zo zeminy stabilizovanej hydraulickými spojivami systémom (Road Mix) hr. do 350 mm plochy do 5000 m2</t>
  </si>
  <si>
    <t>Poznámka k položke:_x000D_
zemina z trasy</t>
  </si>
  <si>
    <t>33</t>
  </si>
  <si>
    <t>5852119000</t>
  </si>
  <si>
    <t>Cement portlandský CEM I 32,5 voľne ložený</t>
  </si>
  <si>
    <t>34</t>
  </si>
  <si>
    <t>5853101000</t>
  </si>
  <si>
    <t>Vápno CL90-Q (nehasené, bielé, jemne mleté, voľne ložené) - spojivo vhodné na stabilizáciu zemín</t>
  </si>
  <si>
    <t>35</t>
  </si>
  <si>
    <t>564851111</t>
  </si>
  <si>
    <t>Podklad zo štrkodrviny s rozprestretím a zhutnením, po zhutnení hr. 150 mm</t>
  </si>
  <si>
    <t>Poznámka k položke:_x000D_
napláni š.4,4 m, ďalšia vrstva š. 3,5 m</t>
  </si>
  <si>
    <t>36</t>
  </si>
  <si>
    <t>567123811</t>
  </si>
  <si>
    <t>37</t>
  </si>
  <si>
    <t>5833365000</t>
  </si>
  <si>
    <t>Kamenivo ťažené hrubé frakcia 8-16 STN EN 13242 + A1</t>
  </si>
  <si>
    <t>38</t>
  </si>
  <si>
    <t>569231111</t>
  </si>
  <si>
    <t>Spevnenie krajníc alebo komun. pre peších s rozpr. a zhutnením, štrk. alebo kamen. ťaženým hr. 100 mm</t>
  </si>
  <si>
    <t>KR*0,5</t>
  </si>
  <si>
    <t>39</t>
  </si>
  <si>
    <t>5833367800</t>
  </si>
  <si>
    <t>Kamenivo ťažené hrubé frakcia 16-32 STN EN 13242 + A1</t>
  </si>
  <si>
    <t>40</t>
  </si>
  <si>
    <t>569903311</t>
  </si>
  <si>
    <t>Zhotovenie zemných krajníc z hornín akejkoľvek triedy so zhutnením</t>
  </si>
  <si>
    <t>41</t>
  </si>
  <si>
    <t>573231111</t>
  </si>
  <si>
    <t>42</t>
  </si>
  <si>
    <t>577164331</t>
  </si>
  <si>
    <t>Asfaltový betón vrstva obrusná alebo ložná AC 16 v pruhu š. do 3 m z nemodifik. asfaltu tr. II, po zhutnení hr. 70 mm</t>
  </si>
  <si>
    <t>43</t>
  </si>
  <si>
    <t>597161111</t>
  </si>
  <si>
    <t>Rigol dláždený do lôžka z betónu prostého tr. C 8/10 hr. 100 mm, z lomového kameňa</t>
  </si>
  <si>
    <t>Ostatné konštrukcie a práce-búranie</t>
  </si>
  <si>
    <t>44</t>
  </si>
  <si>
    <t>911332211</t>
  </si>
  <si>
    <t>OZ+OZM</t>
  </si>
  <si>
    <t>45</t>
  </si>
  <si>
    <t>5539153400</t>
  </si>
  <si>
    <t xml:space="preserve">Zábradlový systém pozinkovaný s výplňou vodorovných (červenobiela f.) oceľových tyčí </t>
  </si>
  <si>
    <t>46</t>
  </si>
  <si>
    <t>912291111</t>
  </si>
  <si>
    <t xml:space="preserve">Osadenie smerového stĺpika plastového s vykopaním a odhodom výkopku do 3 m </t>
  </si>
  <si>
    <t>47</t>
  </si>
  <si>
    <t>4044201030</t>
  </si>
  <si>
    <t>regulačný smerový stĺpik min1000 mm, PU s ohybom</t>
  </si>
  <si>
    <t>48</t>
  </si>
  <si>
    <t>4044900010</t>
  </si>
  <si>
    <t>Hliníkova pätka pre montáž stĺpika d 60 mm do pevného základu</t>
  </si>
  <si>
    <t>49</t>
  </si>
  <si>
    <t>912371111</t>
  </si>
  <si>
    <t>Ochranné zariadenia odrazové fólie na stĺpiky</t>
  </si>
  <si>
    <t>OS*4</t>
  </si>
  <si>
    <t>50</t>
  </si>
  <si>
    <t>914001111</t>
  </si>
  <si>
    <t>Osadenie a montáž cestnej zvislej dopravnej značky na stľpik,stľp,konzolu alebo objekt</t>
  </si>
  <si>
    <t>51</t>
  </si>
  <si>
    <t>52</t>
  </si>
  <si>
    <t>4044781440</t>
  </si>
  <si>
    <t>zvislé dopravné značky v zmysle návrhu komplet so stlpikom, úchytmi a zabetónovaním</t>
  </si>
  <si>
    <t>53</t>
  </si>
  <si>
    <t>54</t>
  </si>
  <si>
    <t>915712111</t>
  </si>
  <si>
    <t>Vodorovné značenie krytu striekané farbou vodiacich prúžkov šírky 250 mm</t>
  </si>
  <si>
    <t>55</t>
  </si>
  <si>
    <t>56</t>
  </si>
  <si>
    <t>915719211</t>
  </si>
  <si>
    <t>Príplatok k cene za reflexnú úpravu balotinovú vodiacich prúžkov šírky 250 mm</t>
  </si>
  <si>
    <t>57</t>
  </si>
  <si>
    <t>915721111</t>
  </si>
  <si>
    <t>Vodorovné značenie krytu striekané farbou stopčiar, zebier, tieňov, šípok nápisov, prechodov a pod.</t>
  </si>
  <si>
    <t>Poznámka k položke:_x000D_
z výkresov detailov DZ</t>
  </si>
  <si>
    <t>58</t>
  </si>
  <si>
    <t>915729111</t>
  </si>
  <si>
    <t>Príplatok za reflexnú úpravu balotinovú stopčiar, zebier, tieňov, šípok nápisov, prechodov a pod.</t>
  </si>
  <si>
    <t>59</t>
  </si>
  <si>
    <t>60</t>
  </si>
  <si>
    <t>915791112</t>
  </si>
  <si>
    <t>Predznačenie pre vodorovné značenie striekané farbou alebo vykonávané z náterových hmôt</t>
  </si>
  <si>
    <t>2+73</t>
  </si>
  <si>
    <t>61</t>
  </si>
  <si>
    <t>915910001</t>
  </si>
  <si>
    <t>Bezpečnostný farebný povrch vozoviek zelený pre podklad asfaltový</t>
  </si>
  <si>
    <t>62</t>
  </si>
  <si>
    <t>915920002</t>
  </si>
  <si>
    <t>Osadenie retroreflexného hliníkového dopravného gombíka rozmeru 100x100x19,8 mm</t>
  </si>
  <si>
    <t>63</t>
  </si>
  <si>
    <t>4045794870</t>
  </si>
  <si>
    <t>Retroreflexný dopravný gombík (do vozovky, obrubníka) - bez montáže, obojstr.,100x100x19,8 mm, hliníkový</t>
  </si>
  <si>
    <t>64</t>
  </si>
  <si>
    <t>917862112</t>
  </si>
  <si>
    <t>Osadenie chodník. obrubníka betónového stojatého do lôžka z betónu prosteho tr. C 16/20 s bočnou oporou</t>
  </si>
  <si>
    <t>65</t>
  </si>
  <si>
    <t>6682 3482</t>
  </si>
  <si>
    <t xml:space="preserve">Obrubník rovný 100/25/8 cm, sivá, </t>
  </si>
  <si>
    <t>66</t>
  </si>
  <si>
    <t>919411111</t>
  </si>
  <si>
    <t>Čelo priepustu z betónu prostého z rúr DN 300 až DN 500 mm</t>
  </si>
  <si>
    <t>2*2</t>
  </si>
  <si>
    <t>67</t>
  </si>
  <si>
    <t>68</t>
  </si>
  <si>
    <t>69</t>
  </si>
  <si>
    <t>70</t>
  </si>
  <si>
    <t>919535555</t>
  </si>
  <si>
    <t>Obetónovanie rúrového priepustu betónom jednoduchým tr. C 8/10</t>
  </si>
  <si>
    <t>71</t>
  </si>
  <si>
    <t>936174312</t>
  </si>
  <si>
    <t xml:space="preserve">Osadenie stojana na bicykle kotevnými skrutkami bez zabetónovania nôh na pevný podklad      </t>
  </si>
  <si>
    <t>72</t>
  </si>
  <si>
    <t>5538168125</t>
  </si>
  <si>
    <t>Stojan na bicykel jednostranný - pre 6 bicyklov atyp, kompletná dodávka s osadením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</si>
  <si>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</si>
  <si>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1 miesto pri ŽS</t>
  </si>
  <si>
    <t>99</t>
  </si>
  <si>
    <t>Presun hmôt HSV</t>
  </si>
  <si>
    <t>73</t>
  </si>
  <si>
    <t>998225111</t>
  </si>
  <si>
    <t>Presun hmôt pre pozemnú komunikáciu a letisko s krytom asfaltovým akejkoľvek dĺžky objektu</t>
  </si>
  <si>
    <t>regulačný zábranový stĺpik</t>
  </si>
  <si>
    <t>TYPB</t>
  </si>
  <si>
    <t>stavebná úprava TYP B</t>
  </si>
  <si>
    <t>100</t>
  </si>
  <si>
    <t>121101113</t>
  </si>
  <si>
    <t>Odstránenie ornice s premiestn. na hromady, so zložením na vzdialenosť do 100 m a do 10000 m3</t>
  </si>
  <si>
    <t>122201109</t>
  </si>
  <si>
    <t>Odkopávky a prekopávky nezapažené. Príplatok k cenám za lepivosť horniny 3</t>
  </si>
  <si>
    <t>materiál do stabilizácie</t>
  </si>
  <si>
    <t>Poznámka k položke:_x000D_
potreba lom.kameňa na 60% mokrín - TYPC, +30% na objem pre zhutnenie</t>
  </si>
  <si>
    <t>132201201</t>
  </si>
  <si>
    <t>Výkop ryhy šírky 600-2000mm horn.3 do 100m3</t>
  </si>
  <si>
    <t>162501142</t>
  </si>
  <si>
    <t xml:space="preserve">Vodorovné premiestnenie výkopku po spevnenej ceste z horniny tr.1-4, nad 1000 do 10000 m3 na vzdialenosť do 3000 m </t>
  </si>
  <si>
    <t>162501143</t>
  </si>
  <si>
    <t>Vodorovné premiestnenie výkopku po spevnenej ceste z horniny tr.1-4, nad 1000 do 10000 m3, príplatok k cene za každých ďalšich a začatých 1000 m</t>
  </si>
  <si>
    <t>162501162</t>
  </si>
  <si>
    <t xml:space="preserve">Vodorovné premiestnenie výkopku po nespevnenej ceste z horniny tr.1-4, nad 1000 do 10000 m3 na vzdialenosť do 3000 m </t>
  </si>
  <si>
    <t>171201203</t>
  </si>
  <si>
    <t>Uloženie sypaniny na skládky nad 1000 do 10000 m3</t>
  </si>
  <si>
    <t>Poznámka k položke:_x000D_
skládka investora na druhotné využitie</t>
  </si>
  <si>
    <t>ZRig*2</t>
  </si>
  <si>
    <t>211571111</t>
  </si>
  <si>
    <t>Výplň odvodňovacieho rebra alebo trativodu do rýh s úpravou povrchu výplne štrkopieskom</t>
  </si>
  <si>
    <t>Separačná, filtračná a spevňovacia geotextília Typar SF 40 (3407)</t>
  </si>
  <si>
    <t>564871111</t>
  </si>
  <si>
    <t>Podklad zo štrkodrviny s rozprestretím a zhutnením, po zhutnení hr. 250 mm</t>
  </si>
  <si>
    <t>567121115</t>
  </si>
  <si>
    <t>Podklad z prostého betónu tr. B 7, 5 hr. 150 mm</t>
  </si>
  <si>
    <t>Podklad z kameniva spevneného cementom na diaľnici s rozprestretím a zhutnením CBGM C 8/10 (C 6/8), hr. 120 mm</t>
  </si>
  <si>
    <t>KR*0,5*0,1*1,2*2</t>
  </si>
  <si>
    <t>Postrek asfaltový  bez posypu kamenivom z cestnej emulzie v množstve od 0,40 do 0,80 kg/m2</t>
  </si>
  <si>
    <t>5539153200</t>
  </si>
  <si>
    <t xml:space="preserve">Zábradlový systém pozinkovaný s výplňou z vodorovných oceľových tyčí 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</si>
  <si>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</si>
  <si>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</si>
  <si>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</si>
  <si>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</si>
  <si>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</si>
  <si>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</si>
  <si>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</si>
  <si>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</si>
  <si>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</si>
  <si>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3*2</t>
  </si>
  <si>
    <t>83</t>
  </si>
  <si>
    <t>84</t>
  </si>
  <si>
    <t>4702,2</t>
  </si>
  <si>
    <t>úprava rigolu okolo priepustu DN1000 a DN400 kameňom pre 1 priepust z oboch strán</t>
  </si>
  <si>
    <t>3134,8</t>
  </si>
  <si>
    <t>pláň pod CYK - priemerná šírka</t>
  </si>
  <si>
    <t>8620,7</t>
  </si>
  <si>
    <t>R1000</t>
  </si>
  <si>
    <t>žb rúra DN 1000</t>
  </si>
  <si>
    <t>3918,5</t>
  </si>
  <si>
    <t>k.ú. Smižany</t>
  </si>
  <si>
    <t>1307,4</t>
  </si>
  <si>
    <t>260</t>
  </si>
  <si>
    <t>V</t>
  </si>
  <si>
    <t>výkop pod konštrukciu</t>
  </si>
  <si>
    <t>zemný rigol 80% dĺžky krajníc</t>
  </si>
  <si>
    <t>2507,84</t>
  </si>
  <si>
    <t>ž</t>
  </si>
  <si>
    <t>žľab NW400 s liat.mriežkou pozdĺžnou, spodný odtok DN200</t>
  </si>
  <si>
    <t xml:space="preserve">    8 - Rúrové vedenie</t>
  </si>
  <si>
    <t>-2121642197</t>
  </si>
  <si>
    <t>Poznámka k položke:_x000D_
ponechá sa vedľa trasy na spätnú úpravu</t>
  </si>
  <si>
    <t>122201103</t>
  </si>
  <si>
    <t>Odkopávka a prekopávka nezapažená v hornine 3, nad 1000 do 10000 m3</t>
  </si>
  <si>
    <t>-1733731416</t>
  </si>
  <si>
    <t>priemerný odkop v trasách pre konštrukciu na 50% plochy</t>
  </si>
  <si>
    <t>1088860682</t>
  </si>
  <si>
    <t>122501403</t>
  </si>
  <si>
    <t>Výkop v zemníku na suchu v hornine 6, nad 1000 do 10000 m3</t>
  </si>
  <si>
    <t>-1907087630</t>
  </si>
  <si>
    <t>materiál na dorovnanie pláne v častiach násypu 20% plochy</t>
  </si>
  <si>
    <t>PL*0,15*0,2</t>
  </si>
  <si>
    <t>materiál - lomový kameň do mokrín(40% TYPC) - nutnosť pripočítať 30% objemu(potápanie kameňa)</t>
  </si>
  <si>
    <t>TYPC*4,4*1*1,3*0,4</t>
  </si>
  <si>
    <t>materiál na spevnenie povrchu krajnice</t>
  </si>
  <si>
    <t>KR*0,5*0,1*1,2</t>
  </si>
  <si>
    <t>TYPC na stabilizáciu</t>
  </si>
  <si>
    <t>TYPC*3,5*0,12*1,2</t>
  </si>
  <si>
    <t>1394951365</t>
  </si>
  <si>
    <t>TYPC*1*4,4*1,3*0,4*2</t>
  </si>
  <si>
    <t>-1091925001</t>
  </si>
  <si>
    <t>(ro)*0,5*0,3+T*0,5*0,5</t>
  </si>
  <si>
    <t>664839071</t>
  </si>
  <si>
    <t>-1307069091</t>
  </si>
  <si>
    <t>R1000*1,2*1,2</t>
  </si>
  <si>
    <t>132201203</t>
  </si>
  <si>
    <t>Výkop ryhy šírky 600-2000mm horn.3 nad 1000 do 10000m3</t>
  </si>
  <si>
    <t>1463978053</t>
  </si>
  <si>
    <t>Poznámka k položke:_x000D_
ponechá sa v trase na dosypávku zemnej časti krajníc</t>
  </si>
  <si>
    <t>395863784</t>
  </si>
  <si>
    <t>R1000*1,2*1,2+ZRig*1,5*0,6/2</t>
  </si>
  <si>
    <t>162301161</t>
  </si>
  <si>
    <t xml:space="preserve">Vodorovné premiestnenie výkopku po nespevnenej ceste z horniny tr.1-4, nad 1000 do 10000 m3 na vzdialenosť nad 50 do 500 m </t>
  </si>
  <si>
    <t>496978745</t>
  </si>
  <si>
    <t>Poznámka k položke:_x000D_
premiestňovanie zeminy z ponechaných skládokna dosypávky</t>
  </si>
  <si>
    <t>KR*0,7*0,5</t>
  </si>
  <si>
    <t>-623000647</t>
  </si>
  <si>
    <t>Poznámka k položke:_x000D_
dovoz materiálu</t>
  </si>
  <si>
    <t>materiál - lomový kameň do mokrín(60% TYPC) - nutnosť pripočítať 30% objemu(potápanie kameňa)</t>
  </si>
  <si>
    <t>TYPC*4,4*1*1,3*0,6</t>
  </si>
  <si>
    <t>priemerný odkop v trasách pre konštrukciu</t>
  </si>
  <si>
    <t>PL*0,3</t>
  </si>
  <si>
    <t>1403536699</t>
  </si>
  <si>
    <t>PL*0,15+TYPC*1*4,4*1,3*0,6+(TYPB+TYPC)*0,2</t>
  </si>
  <si>
    <t>2237,425*5 'Přepočítané koeficientom množstva</t>
  </si>
  <si>
    <t>-1544047851</t>
  </si>
  <si>
    <t>(TYPC+TYPB)*0,12*1,3</t>
  </si>
  <si>
    <t>167102102</t>
  </si>
  <si>
    <t>Nakladanie neuľahnutého výkopku z hornín tr.1-4 nad 1000 do 10000 m3</t>
  </si>
  <si>
    <t>666673947</t>
  </si>
  <si>
    <t>-1130777871</t>
  </si>
  <si>
    <t>(ro)*0,5*0,5+T*0,5*0,5+PL*0,15+ZRig*1,5*0,6/2+R1000*1,2*1,2</t>
  </si>
  <si>
    <t>-441529401</t>
  </si>
  <si>
    <t>1987248084</t>
  </si>
  <si>
    <t>-1534088747</t>
  </si>
  <si>
    <t>-1676174883</t>
  </si>
  <si>
    <t>1405571860</t>
  </si>
  <si>
    <t>-1319465116</t>
  </si>
  <si>
    <t>1610521759</t>
  </si>
  <si>
    <t>1065386886</t>
  </si>
  <si>
    <t>498142614</t>
  </si>
  <si>
    <t>-293973487</t>
  </si>
  <si>
    <t>-173902784</t>
  </si>
  <si>
    <t>-1827376577</t>
  </si>
  <si>
    <t>R1000*1,5*0,25</t>
  </si>
  <si>
    <t>487450257</t>
  </si>
  <si>
    <t>R1000*1,5*0,15</t>
  </si>
  <si>
    <t>1652591277</t>
  </si>
  <si>
    <t>1916055997</t>
  </si>
  <si>
    <t>R1000*1,5</t>
  </si>
  <si>
    <t>-1701689034</t>
  </si>
  <si>
    <t>1747497664</t>
  </si>
  <si>
    <t>-305684648</t>
  </si>
  <si>
    <t>-1829807153</t>
  </si>
  <si>
    <t>PL-TYPC*4,4</t>
  </si>
  <si>
    <t>-180425770</t>
  </si>
  <si>
    <t>231,328841919943*0,8 'Přepočítané koeficientom množstva</t>
  </si>
  <si>
    <t>56204025</t>
  </si>
  <si>
    <t>231,505537509064*0,2 'Přepočítané koeficientom množstva</t>
  </si>
  <si>
    <t>-1647627139</t>
  </si>
  <si>
    <t>(TYPC+TYPA)*4,4+(TYPA+TYPC)*3,5</t>
  </si>
  <si>
    <t>1561442887</t>
  </si>
  <si>
    <t>Poznámka k položke:_x000D_
ZJAZD-Dosypávky poľných ciest pred PD</t>
  </si>
  <si>
    <t>1517658956</t>
  </si>
  <si>
    <t>Poznámka k položke:_x000D_
nad priepustom+koniec trasy SM3 - medzi cestou a CYK</t>
  </si>
  <si>
    <t>60*0,5+8*1,5</t>
  </si>
  <si>
    <t>2105922082</t>
  </si>
  <si>
    <t>-2064396259</t>
  </si>
  <si>
    <t>TYPC*0,12*2*1,3*3,5</t>
  </si>
  <si>
    <t>-2082525152</t>
  </si>
  <si>
    <t>-653061220</t>
  </si>
  <si>
    <t>480227792</t>
  </si>
  <si>
    <t>1013947967</t>
  </si>
  <si>
    <t>1859842910</t>
  </si>
  <si>
    <t>55404183</t>
  </si>
  <si>
    <t>Rúrové vedenie</t>
  </si>
  <si>
    <t>871353121</t>
  </si>
  <si>
    <t>Montáž potrubia z kanalizačných rúr z tvrdého PVC tesn. gumovým krúžkom v skl. do 20% DN 200</t>
  </si>
  <si>
    <t>862585720</t>
  </si>
  <si>
    <t>2861102700</t>
  </si>
  <si>
    <t>Kanalizačné rúry PVC-U hladké s hrdlom 200x 4.5x1000mm</t>
  </si>
  <si>
    <t>1433102610</t>
  </si>
  <si>
    <t>894431132</t>
  </si>
  <si>
    <t>Montáž revíznej šachty z PVC, DN 400/160 (DN šachty/DN potr. ved.),  hl. 1100 do 1500mm</t>
  </si>
  <si>
    <t>2024686392</t>
  </si>
  <si>
    <t>2860007400</t>
  </si>
  <si>
    <t xml:space="preserve">PP šachta DN 400, vývod DN 200, výška 1,5 m </t>
  </si>
  <si>
    <t>-39591319</t>
  </si>
  <si>
    <t>Osadenie a montáž zábradlia s vykopaním jamôk a s obetónovaním stĺpikov pri vz. 2m, vrátane výkopu</t>
  </si>
  <si>
    <t>556795816</t>
  </si>
  <si>
    <t>958757473</t>
  </si>
  <si>
    <t>-81604156</t>
  </si>
  <si>
    <t>431258543</t>
  </si>
  <si>
    <t>-1042705939</t>
  </si>
  <si>
    <t>-1677510421</t>
  </si>
  <si>
    <t>-628301151</t>
  </si>
  <si>
    <t>922483791</t>
  </si>
  <si>
    <t>Poznámka k položke:_x000D_
bez IS 22a, budú osadené dodatočne</t>
  </si>
  <si>
    <t>1883292032</t>
  </si>
  <si>
    <t>-1023577274</t>
  </si>
  <si>
    <t>80+1517+10+15+65</t>
  </si>
  <si>
    <t>522415546</t>
  </si>
  <si>
    <t>-490183720</t>
  </si>
  <si>
    <t>2*2+50+130+2*2+2*2+150</t>
  </si>
  <si>
    <t>-237952847</t>
  </si>
  <si>
    <t>1713784916</t>
  </si>
  <si>
    <t>759378947</t>
  </si>
  <si>
    <t>križovanie</t>
  </si>
  <si>
    <t>150</t>
  </si>
  <si>
    <t>nebezpečné miesta</t>
  </si>
  <si>
    <t>(5+30)*1,5</t>
  </si>
  <si>
    <t>823899134</t>
  </si>
  <si>
    <t xml:space="preserve">Poznámka k položke:_x000D_
osadiť v nebezpečných miestach </t>
  </si>
  <si>
    <t>2*30</t>
  </si>
  <si>
    <t>1679108697</t>
  </si>
  <si>
    <t>1033784838</t>
  </si>
  <si>
    <t>908722666</t>
  </si>
  <si>
    <t>3134,8*1,02 'Přepočítané koeficientom množstva</t>
  </si>
  <si>
    <t>918101111</t>
  </si>
  <si>
    <t>Lôžko pod obrubníky, krajníky alebo obruby z dlažob. kociek z betónu prostého tr. C 12/15</t>
  </si>
  <si>
    <t>1414051803</t>
  </si>
  <si>
    <t xml:space="preserve">Poznámka k položke:_x000D_
žľab nakonci SM3 </t>
  </si>
  <si>
    <t>ž*1,0*0,5</t>
  </si>
  <si>
    <t>-1743541989</t>
  </si>
  <si>
    <t>919411121</t>
  </si>
  <si>
    <t>Čelo priepustu z betónu prostého z rúr  DN 1000 mm</t>
  </si>
  <si>
    <t>448620838</t>
  </si>
  <si>
    <t>919523112</t>
  </si>
  <si>
    <t>Zhotovenie priepustu z rúr železobetónových DN 1000 mm</t>
  </si>
  <si>
    <t>694633498</t>
  </si>
  <si>
    <t>5922114800</t>
  </si>
  <si>
    <t>Rúra železobetónová pre dažďové vody TZP 4-100 Ms 100xdĺ.100cm</t>
  </si>
  <si>
    <t>112646982</t>
  </si>
  <si>
    <t>-71980012</t>
  </si>
  <si>
    <t>(90*2*3,14*0,15+23*2*3,14*0,2)*0,15</t>
  </si>
  <si>
    <t>935114654</t>
  </si>
  <si>
    <t>Osadenie odvodňovacieho betónového žľabu pre vysoké zaťaženie s ochrannou hranou vnútornej šírky 400 mm a s roštom triedy D 400</t>
  </si>
  <si>
    <t>733302651</t>
  </si>
  <si>
    <t>5922701570</t>
  </si>
  <si>
    <t xml:space="preserve">Čelná, koncová stena NW 400, pozinkovaná </t>
  </si>
  <si>
    <t>-1222232960</t>
  </si>
  <si>
    <t>5923001309</t>
  </si>
  <si>
    <t>Odvodňovací žľab  NW 400, č. 0, dĺžky 1 m, výšky 495 mm, bez spádu, betónový s liatinovou hranou a roštom kompletný, so spodnýmodtokom DN200</t>
  </si>
  <si>
    <t>-1776118908</t>
  </si>
  <si>
    <t>5923002944</t>
  </si>
  <si>
    <t>Liatinový rošt, lxšxhr 500x447x25, trieda D 400, (4x vrátane spojovacieho materiálu)</t>
  </si>
  <si>
    <t>-464659622</t>
  </si>
  <si>
    <t>696651332</t>
  </si>
  <si>
    <t>-1193733811</t>
  </si>
  <si>
    <t>2 miesto pri 2 AZ</t>
  </si>
  <si>
    <t>423290033</t>
  </si>
  <si>
    <t>Cyklistický chodník Hrabušice - Smižany</t>
  </si>
  <si>
    <t>00 691 721</t>
  </si>
  <si>
    <t>Obec Smižany, Námestie M. Pajdušáka 341/50, 053 11 Smižany</t>
  </si>
  <si>
    <t>Cyklistický chodník v k.ú. Smižany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</si>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</sst>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0" borderId="0" xfId="0" applyProtection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2" fillId="0" borderId="12" xfId="0" applyNumberFormat="1" applyFont="1" applyBorder="1" applyAlignment="1"/>
    <xf numFmtId="166" fontId="22" fillId="0" borderId="13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165" fontId="2" fillId="4" borderId="0" xfId="0" applyNumberFormat="1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</cellXfs>
  <cellStyles count="1"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59"/>
  <sheetViews>
    <sheetView showGridLines="0" tabSelected="1" topLeftCell="B2" workbookViewId="0">
      <selection activeCell="E18" sqref="E18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11.1640625" style="1" customWidth="1"/>
    <col min="9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56" x14ac:dyDescent="0.2">
      <c r="A1" s="44"/>
    </row>
    <row r="2" spans="1:56" s="1" customFormat="1" ht="36.950000000000003" customHeight="1" x14ac:dyDescent="0.2">
      <c r="L2" s="152" t="s">
        <v>2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1" t="s">
        <v>45</v>
      </c>
      <c r="AZ2" s="45" t="s">
        <v>46</v>
      </c>
      <c r="BA2" s="45" t="s">
        <v>47</v>
      </c>
      <c r="BB2" s="45" t="s">
        <v>48</v>
      </c>
      <c r="BC2" s="45" t="s">
        <v>354</v>
      </c>
      <c r="BD2" s="45" t="s">
        <v>49</v>
      </c>
    </row>
    <row r="3" spans="1:56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43</v>
      </c>
      <c r="AZ3" s="45" t="s">
        <v>50</v>
      </c>
      <c r="BA3" s="45" t="s">
        <v>355</v>
      </c>
      <c r="BB3" s="45" t="s">
        <v>48</v>
      </c>
      <c r="BC3" s="45" t="s">
        <v>262</v>
      </c>
      <c r="BD3" s="45" t="s">
        <v>49</v>
      </c>
    </row>
    <row r="4" spans="1:56" s="1" customFormat="1" ht="24.95" customHeight="1" x14ac:dyDescent="0.2">
      <c r="B4" s="14"/>
      <c r="D4" s="15" t="s">
        <v>52</v>
      </c>
      <c r="L4" s="14"/>
      <c r="M4" s="46" t="s">
        <v>4</v>
      </c>
      <c r="AT4" s="11" t="s">
        <v>1</v>
      </c>
      <c r="AZ4" s="45" t="s">
        <v>53</v>
      </c>
      <c r="BA4" s="45" t="s">
        <v>54</v>
      </c>
      <c r="BB4" s="45" t="s">
        <v>55</v>
      </c>
      <c r="BC4" s="45" t="s">
        <v>356</v>
      </c>
      <c r="BD4" s="45" t="s">
        <v>49</v>
      </c>
    </row>
    <row r="5" spans="1:56" s="1" customFormat="1" ht="6.95" customHeight="1" x14ac:dyDescent="0.2">
      <c r="B5" s="14"/>
      <c r="L5" s="14"/>
      <c r="AZ5" s="45" t="s">
        <v>56</v>
      </c>
      <c r="BA5" s="45" t="s">
        <v>308</v>
      </c>
      <c r="BB5" s="45" t="s">
        <v>57</v>
      </c>
      <c r="BC5" s="45" t="s">
        <v>147</v>
      </c>
      <c r="BD5" s="45" t="s">
        <v>49</v>
      </c>
    </row>
    <row r="6" spans="1:56" s="1" customFormat="1" ht="12" customHeight="1" x14ac:dyDescent="0.2">
      <c r="B6" s="14"/>
      <c r="D6" s="17" t="s">
        <v>5</v>
      </c>
      <c r="L6" s="14"/>
      <c r="AZ6" s="45" t="s">
        <v>58</v>
      </c>
      <c r="BA6" s="45" t="s">
        <v>59</v>
      </c>
      <c r="BB6" s="45" t="s">
        <v>55</v>
      </c>
      <c r="BC6" s="45" t="s">
        <v>243</v>
      </c>
      <c r="BD6" s="45" t="s">
        <v>49</v>
      </c>
    </row>
    <row r="7" spans="1:56" s="1" customFormat="1" ht="24" customHeight="1" x14ac:dyDescent="0.2">
      <c r="B7" s="14"/>
      <c r="E7" s="148" t="s">
        <v>543</v>
      </c>
      <c r="F7" s="149"/>
      <c r="G7" s="149"/>
      <c r="H7" s="149"/>
      <c r="L7" s="14"/>
      <c r="AZ7" s="45" t="s">
        <v>61</v>
      </c>
      <c r="BA7" s="45" t="s">
        <v>62</v>
      </c>
      <c r="BB7" s="45" t="s">
        <v>55</v>
      </c>
      <c r="BC7" s="45" t="s">
        <v>243</v>
      </c>
      <c r="BD7" s="45" t="s">
        <v>49</v>
      </c>
    </row>
    <row r="8" spans="1:56" s="2" customFormat="1" ht="12" customHeight="1" x14ac:dyDescent="0.2">
      <c r="A8" s="19"/>
      <c r="B8" s="20"/>
      <c r="C8" s="19"/>
      <c r="D8" s="17" t="s">
        <v>63</v>
      </c>
      <c r="E8" s="19"/>
      <c r="F8" s="19"/>
      <c r="G8" s="19"/>
      <c r="H8" s="19"/>
      <c r="I8" s="19"/>
      <c r="J8" s="19"/>
      <c r="K8" s="19"/>
      <c r="L8" s="23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Z8" s="45" t="s">
        <v>64</v>
      </c>
      <c r="BA8" s="45" t="s">
        <v>357</v>
      </c>
      <c r="BB8" s="45" t="s">
        <v>48</v>
      </c>
      <c r="BC8" s="45" t="s">
        <v>358</v>
      </c>
      <c r="BD8" s="45" t="s">
        <v>49</v>
      </c>
    </row>
    <row r="9" spans="1:56" s="2" customFormat="1" ht="14.45" customHeight="1" x14ac:dyDescent="0.2">
      <c r="A9" s="19"/>
      <c r="B9" s="20"/>
      <c r="C9" s="19"/>
      <c r="D9" s="19"/>
      <c r="E9" s="150" t="s">
        <v>546</v>
      </c>
      <c r="F9" s="151"/>
      <c r="G9" s="151"/>
      <c r="H9" s="151"/>
      <c r="I9" s="19"/>
      <c r="J9" s="19"/>
      <c r="K9" s="19"/>
      <c r="L9" s="23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Z9" s="45" t="s">
        <v>359</v>
      </c>
      <c r="BA9" s="45" t="s">
        <v>360</v>
      </c>
      <c r="BB9" s="45" t="s">
        <v>55</v>
      </c>
      <c r="BC9" s="45" t="s">
        <v>60</v>
      </c>
      <c r="BD9" s="45" t="s">
        <v>49</v>
      </c>
    </row>
    <row r="10" spans="1:56" s="2" customFormat="1" x14ac:dyDescent="0.2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23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Z10" s="45" t="s">
        <v>66</v>
      </c>
      <c r="BA10" s="45" t="s">
        <v>67</v>
      </c>
      <c r="BB10" s="45" t="s">
        <v>55</v>
      </c>
      <c r="BC10" s="45" t="s">
        <v>356</v>
      </c>
      <c r="BD10" s="45" t="s">
        <v>49</v>
      </c>
    </row>
    <row r="11" spans="1:56" s="2" customFormat="1" ht="12" customHeight="1" x14ac:dyDescent="0.2">
      <c r="A11" s="19"/>
      <c r="B11" s="20"/>
      <c r="C11" s="19"/>
      <c r="D11" s="17" t="s">
        <v>6</v>
      </c>
      <c r="E11" s="19"/>
      <c r="F11" s="16" t="s">
        <v>0</v>
      </c>
      <c r="G11" s="19"/>
      <c r="H11" s="19"/>
      <c r="I11" s="17" t="s">
        <v>7</v>
      </c>
      <c r="J11" s="16" t="s">
        <v>0</v>
      </c>
      <c r="K11" s="19"/>
      <c r="L11" s="23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Z11" s="45" t="s">
        <v>68</v>
      </c>
      <c r="BA11" s="45" t="s">
        <v>69</v>
      </c>
      <c r="BB11" s="45" t="s">
        <v>48</v>
      </c>
      <c r="BC11" s="45" t="s">
        <v>361</v>
      </c>
      <c r="BD11" s="45" t="s">
        <v>49</v>
      </c>
    </row>
    <row r="12" spans="1:56" s="2" customFormat="1" ht="12" customHeight="1" x14ac:dyDescent="0.2">
      <c r="A12" s="19"/>
      <c r="B12" s="20"/>
      <c r="C12" s="19"/>
      <c r="D12" s="17" t="s">
        <v>8</v>
      </c>
      <c r="E12" s="19"/>
      <c r="F12" s="16" t="s">
        <v>362</v>
      </c>
      <c r="G12" s="19"/>
      <c r="H12" s="19"/>
      <c r="I12" s="17" t="s">
        <v>9</v>
      </c>
      <c r="J12" s="155" t="s">
        <v>547</v>
      </c>
      <c r="K12" s="19"/>
      <c r="L12" s="23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Z12" s="45" t="s">
        <v>70</v>
      </c>
      <c r="BA12" s="45" t="s">
        <v>71</v>
      </c>
      <c r="BB12" s="45" t="s">
        <v>55</v>
      </c>
      <c r="BC12" s="45" t="s">
        <v>132</v>
      </c>
      <c r="BD12" s="45" t="s">
        <v>49</v>
      </c>
    </row>
    <row r="13" spans="1:56" s="2" customFormat="1" ht="10.9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23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Z13" s="45" t="s">
        <v>72</v>
      </c>
      <c r="BA13" s="45" t="s">
        <v>73</v>
      </c>
      <c r="BB13" s="45" t="s">
        <v>55</v>
      </c>
      <c r="BC13" s="45" t="s">
        <v>363</v>
      </c>
      <c r="BD13" s="45" t="s">
        <v>49</v>
      </c>
    </row>
    <row r="14" spans="1:56" s="2" customFormat="1" ht="12" customHeight="1" x14ac:dyDescent="0.2">
      <c r="A14" s="19"/>
      <c r="B14" s="20"/>
      <c r="C14" s="19"/>
      <c r="D14" s="17" t="s">
        <v>10</v>
      </c>
      <c r="E14" s="19"/>
      <c r="F14" s="19"/>
      <c r="G14" s="19"/>
      <c r="H14" s="19"/>
      <c r="I14" s="17" t="s">
        <v>11</v>
      </c>
      <c r="J14" s="16" t="s">
        <v>544</v>
      </c>
      <c r="K14" s="19"/>
      <c r="L14" s="23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Z14" s="45" t="s">
        <v>309</v>
      </c>
      <c r="BA14" s="45" t="s">
        <v>310</v>
      </c>
      <c r="BB14" s="45" t="s">
        <v>55</v>
      </c>
      <c r="BC14" s="45" t="s">
        <v>43</v>
      </c>
      <c r="BD14" s="45" t="s">
        <v>49</v>
      </c>
    </row>
    <row r="15" spans="1:56" s="2" customFormat="1" ht="18" customHeight="1" x14ac:dyDescent="0.2">
      <c r="A15" s="19"/>
      <c r="B15" s="20"/>
      <c r="C15" s="19"/>
      <c r="D15" s="19"/>
      <c r="E15" s="16" t="s">
        <v>545</v>
      </c>
      <c r="F15" s="19"/>
      <c r="G15" s="19"/>
      <c r="H15" s="19"/>
      <c r="I15" s="17" t="s">
        <v>12</v>
      </c>
      <c r="J15" s="16">
        <v>2020715554</v>
      </c>
      <c r="K15" s="19"/>
      <c r="L15" s="23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Z15" s="45" t="s">
        <v>74</v>
      </c>
      <c r="BA15" s="45" t="s">
        <v>75</v>
      </c>
      <c r="BB15" s="45" t="s">
        <v>55</v>
      </c>
      <c r="BC15" s="45" t="s">
        <v>364</v>
      </c>
      <c r="BD15" s="45" t="s">
        <v>49</v>
      </c>
    </row>
    <row r="16" spans="1:56" s="2" customFormat="1" ht="6.9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23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Z16" s="45" t="s">
        <v>365</v>
      </c>
      <c r="BA16" s="45" t="s">
        <v>366</v>
      </c>
      <c r="BB16" s="45" t="s">
        <v>108</v>
      </c>
      <c r="BC16" s="45" t="s">
        <v>44</v>
      </c>
      <c r="BD16" s="45" t="s">
        <v>49</v>
      </c>
    </row>
    <row r="17" spans="1:56" s="2" customFormat="1" ht="12" customHeight="1" x14ac:dyDescent="0.2">
      <c r="A17" s="19"/>
      <c r="B17" s="20"/>
      <c r="C17" s="19"/>
      <c r="D17" s="17" t="s">
        <v>13</v>
      </c>
      <c r="E17" s="19"/>
      <c r="F17" s="19"/>
      <c r="G17" s="19"/>
      <c r="H17" s="19"/>
      <c r="I17" s="17" t="s">
        <v>11</v>
      </c>
      <c r="J17" s="156" t="s">
        <v>547</v>
      </c>
      <c r="K17" s="19"/>
      <c r="L17" s="23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Z17" s="45" t="s">
        <v>76</v>
      </c>
      <c r="BA17" s="45" t="s">
        <v>77</v>
      </c>
      <c r="BB17" s="45" t="s">
        <v>57</v>
      </c>
      <c r="BC17" s="45" t="s">
        <v>131</v>
      </c>
      <c r="BD17" s="45" t="s">
        <v>49</v>
      </c>
    </row>
    <row r="18" spans="1:56" s="2" customFormat="1" ht="18" customHeight="1" x14ac:dyDescent="0.2">
      <c r="A18" s="19"/>
      <c r="B18" s="20"/>
      <c r="C18" s="19"/>
      <c r="D18" s="19"/>
      <c r="E18" s="156" t="s">
        <v>547</v>
      </c>
      <c r="F18" s="157"/>
      <c r="G18" s="157"/>
      <c r="H18" s="157"/>
      <c r="I18" s="17" t="s">
        <v>12</v>
      </c>
      <c r="J18" s="156" t="s">
        <v>547</v>
      </c>
      <c r="K18" s="19"/>
      <c r="L18" s="23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Z18" s="45" t="s">
        <v>79</v>
      </c>
      <c r="BA18" s="45" t="s">
        <v>367</v>
      </c>
      <c r="BB18" s="45" t="s">
        <v>55</v>
      </c>
      <c r="BC18" s="45" t="s">
        <v>368</v>
      </c>
      <c r="BD18" s="45" t="s">
        <v>49</v>
      </c>
    </row>
    <row r="19" spans="1:56" s="2" customFormat="1" ht="6.95" customHeight="1" x14ac:dyDescent="0.2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23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Z19" s="45" t="s">
        <v>369</v>
      </c>
      <c r="BA19" s="45" t="s">
        <v>370</v>
      </c>
      <c r="BB19" s="45" t="s">
        <v>55</v>
      </c>
      <c r="BC19" s="45" t="s">
        <v>49</v>
      </c>
      <c r="BD19" s="45" t="s">
        <v>49</v>
      </c>
    </row>
    <row r="20" spans="1:56" s="2" customFormat="1" ht="12" customHeight="1" x14ac:dyDescent="0.2">
      <c r="A20" s="19"/>
      <c r="B20" s="20"/>
      <c r="C20" s="19"/>
      <c r="D20" s="17" t="s">
        <v>14</v>
      </c>
      <c r="E20" s="19"/>
      <c r="F20" s="19"/>
      <c r="G20" s="19"/>
      <c r="H20" s="19"/>
      <c r="I20" s="17" t="s">
        <v>11</v>
      </c>
      <c r="J20" s="16" t="s">
        <v>15</v>
      </c>
      <c r="K20" s="19"/>
      <c r="L20" s="23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56" s="2" customFormat="1" ht="18" customHeight="1" x14ac:dyDescent="0.2">
      <c r="A21" s="19"/>
      <c r="B21" s="20"/>
      <c r="C21" s="19"/>
      <c r="D21" s="19"/>
      <c r="E21" s="16" t="s">
        <v>16</v>
      </c>
      <c r="F21" s="19"/>
      <c r="G21" s="19"/>
      <c r="H21" s="19"/>
      <c r="I21" s="17" t="s">
        <v>12</v>
      </c>
      <c r="J21" s="16" t="s">
        <v>0</v>
      </c>
      <c r="K21" s="19"/>
      <c r="L21" s="2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56" s="2" customFormat="1" ht="6.95" customHeight="1" x14ac:dyDescent="0.2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2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56" s="2" customFormat="1" ht="12" customHeight="1" x14ac:dyDescent="0.2">
      <c r="A23" s="19"/>
      <c r="B23" s="20"/>
      <c r="C23" s="19"/>
      <c r="D23" s="17" t="s">
        <v>18</v>
      </c>
      <c r="E23" s="19"/>
      <c r="F23" s="19"/>
      <c r="G23" s="19"/>
      <c r="H23" s="19"/>
      <c r="I23" s="17" t="s">
        <v>11</v>
      </c>
      <c r="J23" s="16"/>
      <c r="K23" s="19"/>
      <c r="L23" s="23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56" s="2" customFormat="1" ht="18" customHeight="1" x14ac:dyDescent="0.2">
      <c r="A24" s="19"/>
      <c r="B24" s="20"/>
      <c r="C24" s="19"/>
      <c r="D24" s="19"/>
      <c r="E24" s="16"/>
      <c r="F24" s="19"/>
      <c r="G24" s="19"/>
      <c r="H24" s="19"/>
      <c r="I24" s="17" t="s">
        <v>12</v>
      </c>
      <c r="J24" s="16"/>
      <c r="K24" s="19"/>
      <c r="L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56" s="2" customFormat="1" ht="6.95" customHeight="1" x14ac:dyDescent="0.2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2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56" s="2" customFormat="1" ht="12" customHeight="1" x14ac:dyDescent="0.2">
      <c r="A26" s="19"/>
      <c r="B26" s="20"/>
      <c r="C26" s="19"/>
      <c r="D26" s="17" t="s">
        <v>19</v>
      </c>
      <c r="E26" s="19"/>
      <c r="F26" s="19"/>
      <c r="G26" s="19"/>
      <c r="H26" s="19"/>
      <c r="I26" s="19"/>
      <c r="J26" s="19"/>
      <c r="K26" s="19"/>
      <c r="L26" s="23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56" s="3" customFormat="1" ht="14.45" customHeight="1" x14ac:dyDescent="0.2">
      <c r="A27" s="47"/>
      <c r="B27" s="48"/>
      <c r="C27" s="47"/>
      <c r="D27" s="47"/>
      <c r="E27" s="154" t="s">
        <v>0</v>
      </c>
      <c r="F27" s="154"/>
      <c r="G27" s="154"/>
      <c r="H27" s="154"/>
      <c r="I27" s="47"/>
      <c r="J27" s="47"/>
      <c r="K27" s="47"/>
      <c r="L27" s="49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56" s="2" customFormat="1" ht="6.95" customHeight="1" x14ac:dyDescent="0.2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23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56" s="2" customFormat="1" ht="6.95" customHeight="1" x14ac:dyDescent="0.2">
      <c r="A29" s="19"/>
      <c r="B29" s="20"/>
      <c r="C29" s="19"/>
      <c r="D29" s="41"/>
      <c r="E29" s="41"/>
      <c r="F29" s="41"/>
      <c r="G29" s="41"/>
      <c r="H29" s="41"/>
      <c r="I29" s="41"/>
      <c r="J29" s="41"/>
      <c r="K29" s="41"/>
      <c r="L29" s="23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56" s="2" customFormat="1" ht="25.35" customHeight="1" x14ac:dyDescent="0.2">
      <c r="A30" s="19"/>
      <c r="B30" s="20"/>
      <c r="C30" s="19"/>
      <c r="D30" s="50" t="s">
        <v>20</v>
      </c>
      <c r="E30" s="19"/>
      <c r="F30" s="19"/>
      <c r="G30" s="19"/>
      <c r="H30" s="19"/>
      <c r="I30" s="19"/>
      <c r="J30" s="43">
        <f>ROUND(J123, 2)</f>
        <v>0</v>
      </c>
      <c r="K30" s="19"/>
      <c r="L30" s="23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56" s="2" customFormat="1" ht="6.95" customHeight="1" x14ac:dyDescent="0.2">
      <c r="A31" s="19"/>
      <c r="B31" s="20"/>
      <c r="C31" s="19"/>
      <c r="D31" s="41"/>
      <c r="E31" s="41"/>
      <c r="F31" s="41"/>
      <c r="G31" s="41"/>
      <c r="H31" s="41"/>
      <c r="I31" s="41"/>
      <c r="J31" s="41"/>
      <c r="K31" s="41"/>
      <c r="L31" s="23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56" s="2" customFormat="1" ht="14.45" customHeight="1" x14ac:dyDescent="0.2">
      <c r="A32" s="19"/>
      <c r="B32" s="20"/>
      <c r="C32" s="19"/>
      <c r="D32" s="19"/>
      <c r="E32" s="19"/>
      <c r="F32" s="22" t="s">
        <v>22</v>
      </c>
      <c r="G32" s="19"/>
      <c r="H32" s="19"/>
      <c r="I32" s="22" t="s">
        <v>21</v>
      </c>
      <c r="J32" s="22" t="s">
        <v>23</v>
      </c>
      <c r="K32" s="19"/>
      <c r="L32" s="23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5" customHeight="1" x14ac:dyDescent="0.2">
      <c r="A33" s="19"/>
      <c r="B33" s="20"/>
      <c r="C33" s="19"/>
      <c r="D33" s="51" t="s">
        <v>24</v>
      </c>
      <c r="E33" s="17" t="s">
        <v>25</v>
      </c>
      <c r="F33" s="52">
        <f>ROUND((SUM(BE123:BE358)),  2)</f>
        <v>0</v>
      </c>
      <c r="G33" s="19"/>
      <c r="H33" s="19"/>
      <c r="I33" s="53">
        <v>0.2</v>
      </c>
      <c r="J33" s="52">
        <f>ROUND(((SUM(BE123:BE358))*I33),  2)</f>
        <v>0</v>
      </c>
      <c r="K33" s="19"/>
      <c r="L33" s="23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5" customHeight="1" x14ac:dyDescent="0.2">
      <c r="A34" s="19"/>
      <c r="B34" s="20"/>
      <c r="C34" s="19"/>
      <c r="D34" s="19"/>
      <c r="E34" s="17" t="s">
        <v>26</v>
      </c>
      <c r="F34" s="52">
        <f>ROUND((SUM(BF123:BF358)),  2)</f>
        <v>0</v>
      </c>
      <c r="G34" s="19"/>
      <c r="H34" s="19"/>
      <c r="I34" s="53">
        <v>0.2</v>
      </c>
      <c r="J34" s="52">
        <f>ROUND(((SUM(BF123:BF358))*I34),  2)</f>
        <v>0</v>
      </c>
      <c r="K34" s="19"/>
      <c r="L34" s="23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5" hidden="1" customHeight="1" x14ac:dyDescent="0.2">
      <c r="A35" s="19"/>
      <c r="B35" s="20"/>
      <c r="C35" s="19"/>
      <c r="D35" s="19"/>
      <c r="E35" s="17" t="s">
        <v>27</v>
      </c>
      <c r="F35" s="52">
        <f>ROUND((SUM(BG123:BG358)),  2)</f>
        <v>0</v>
      </c>
      <c r="G35" s="19"/>
      <c r="H35" s="19"/>
      <c r="I35" s="53">
        <v>0.2</v>
      </c>
      <c r="J35" s="52">
        <f>0</f>
        <v>0</v>
      </c>
      <c r="K35" s="19"/>
      <c r="L35" s="23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5" hidden="1" customHeight="1" x14ac:dyDescent="0.2">
      <c r="A36" s="19"/>
      <c r="B36" s="20"/>
      <c r="C36" s="19"/>
      <c r="D36" s="19"/>
      <c r="E36" s="17" t="s">
        <v>28</v>
      </c>
      <c r="F36" s="52">
        <f>ROUND((SUM(BH123:BH358)),  2)</f>
        <v>0</v>
      </c>
      <c r="G36" s="19"/>
      <c r="H36" s="19"/>
      <c r="I36" s="53">
        <v>0.2</v>
      </c>
      <c r="J36" s="52">
        <f>0</f>
        <v>0</v>
      </c>
      <c r="K36" s="19"/>
      <c r="L36" s="23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5" hidden="1" customHeight="1" x14ac:dyDescent="0.2">
      <c r="A37" s="19"/>
      <c r="B37" s="20"/>
      <c r="C37" s="19"/>
      <c r="D37" s="19"/>
      <c r="E37" s="17" t="s">
        <v>29</v>
      </c>
      <c r="F37" s="52">
        <f>ROUND((SUM(BI123:BI358)),  2)</f>
        <v>0</v>
      </c>
      <c r="G37" s="19"/>
      <c r="H37" s="19"/>
      <c r="I37" s="53">
        <v>0</v>
      </c>
      <c r="J37" s="52">
        <f>0</f>
        <v>0</v>
      </c>
      <c r="K37" s="19"/>
      <c r="L37" s="23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5" customHeight="1" x14ac:dyDescent="0.2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23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0"/>
      <c r="C39" s="54"/>
      <c r="D39" s="55" t="s">
        <v>30</v>
      </c>
      <c r="E39" s="36"/>
      <c r="F39" s="36"/>
      <c r="G39" s="56" t="s">
        <v>31</v>
      </c>
      <c r="H39" s="57" t="s">
        <v>32</v>
      </c>
      <c r="I39" s="36"/>
      <c r="J39" s="58">
        <f>SUM(J30:J37)</f>
        <v>0</v>
      </c>
      <c r="K39" s="59"/>
      <c r="L39" s="23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5" customHeight="1" x14ac:dyDescent="0.2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23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s="1" customFormat="1" ht="14.45" customHeight="1" x14ac:dyDescent="0.2">
      <c r="B41" s="14"/>
      <c r="L41" s="14"/>
    </row>
    <row r="42" spans="1:31" s="1" customFormat="1" ht="14.45" customHeight="1" x14ac:dyDescent="0.2">
      <c r="B42" s="14"/>
      <c r="L42" s="14"/>
    </row>
    <row r="43" spans="1:31" s="1" customFormat="1" ht="14.45" customHeight="1" x14ac:dyDescent="0.2">
      <c r="B43" s="14"/>
      <c r="L43" s="14"/>
    </row>
    <row r="44" spans="1:31" s="1" customFormat="1" ht="14.45" customHeight="1" x14ac:dyDescent="0.2">
      <c r="B44" s="14"/>
      <c r="L44" s="14"/>
    </row>
    <row r="45" spans="1:31" s="1" customFormat="1" ht="14.45" customHeight="1" x14ac:dyDescent="0.2">
      <c r="B45" s="14"/>
      <c r="L45" s="14"/>
    </row>
    <row r="46" spans="1:31" s="1" customFormat="1" ht="14.45" customHeight="1" x14ac:dyDescent="0.2">
      <c r="B46" s="14"/>
      <c r="L46" s="14"/>
    </row>
    <row r="47" spans="1:31" s="1" customFormat="1" ht="14.45" customHeight="1" x14ac:dyDescent="0.2">
      <c r="B47" s="14"/>
      <c r="L47" s="14"/>
    </row>
    <row r="48" spans="1:31" s="1" customFormat="1" ht="14.45" customHeight="1" x14ac:dyDescent="0.2">
      <c r="B48" s="14"/>
      <c r="L48" s="14"/>
    </row>
    <row r="49" spans="1:31" s="1" customFormat="1" ht="14.45" customHeight="1" x14ac:dyDescent="0.2">
      <c r="B49" s="14"/>
      <c r="L49" s="14"/>
    </row>
    <row r="50" spans="1:31" s="2" customFormat="1" ht="14.45" customHeight="1" x14ac:dyDescent="0.2">
      <c r="B50" s="23"/>
      <c r="D50" s="24" t="s">
        <v>33</v>
      </c>
      <c r="E50" s="25"/>
      <c r="F50" s="25"/>
      <c r="G50" s="24" t="s">
        <v>34</v>
      </c>
      <c r="H50" s="25"/>
      <c r="I50" s="25"/>
      <c r="J50" s="25"/>
      <c r="K50" s="25"/>
      <c r="L50" s="23"/>
    </row>
    <row r="51" spans="1:31" x14ac:dyDescent="0.2">
      <c r="B51" s="14"/>
      <c r="L51" s="14"/>
    </row>
    <row r="52" spans="1:31" x14ac:dyDescent="0.2">
      <c r="B52" s="14"/>
      <c r="L52" s="14"/>
    </row>
    <row r="53" spans="1:31" x14ac:dyDescent="0.2">
      <c r="B53" s="14"/>
      <c r="L53" s="14"/>
    </row>
    <row r="54" spans="1:31" x14ac:dyDescent="0.2">
      <c r="B54" s="14"/>
      <c r="L54" s="14"/>
    </row>
    <row r="55" spans="1:31" x14ac:dyDescent="0.2">
      <c r="B55" s="14"/>
      <c r="L55" s="14"/>
    </row>
    <row r="56" spans="1:31" x14ac:dyDescent="0.2">
      <c r="B56" s="14"/>
      <c r="L56" s="14"/>
    </row>
    <row r="57" spans="1:31" x14ac:dyDescent="0.2">
      <c r="B57" s="14"/>
      <c r="L57" s="14"/>
    </row>
    <row r="58" spans="1:31" x14ac:dyDescent="0.2">
      <c r="B58" s="14"/>
      <c r="L58" s="14"/>
    </row>
    <row r="59" spans="1:31" x14ac:dyDescent="0.2">
      <c r="B59" s="14"/>
      <c r="L59" s="14"/>
    </row>
    <row r="60" spans="1:31" x14ac:dyDescent="0.2">
      <c r="B60" s="14"/>
      <c r="L60" s="14"/>
    </row>
    <row r="61" spans="1:31" s="2" customFormat="1" ht="12.75" x14ac:dyDescent="0.2">
      <c r="A61" s="19"/>
      <c r="B61" s="20"/>
      <c r="C61" s="19"/>
      <c r="D61" s="26" t="s">
        <v>35</v>
      </c>
      <c r="E61" s="21"/>
      <c r="F61" s="60" t="s">
        <v>36</v>
      </c>
      <c r="G61" s="26" t="s">
        <v>35</v>
      </c>
      <c r="H61" s="21"/>
      <c r="I61" s="21"/>
      <c r="J61" s="61" t="s">
        <v>36</v>
      </c>
      <c r="K61" s="21"/>
      <c r="L61" s="23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x14ac:dyDescent="0.2">
      <c r="B62" s="14"/>
      <c r="L62" s="14"/>
    </row>
    <row r="63" spans="1:31" x14ac:dyDescent="0.2">
      <c r="B63" s="14"/>
      <c r="L63" s="14"/>
    </row>
    <row r="64" spans="1:31" x14ac:dyDescent="0.2">
      <c r="B64" s="14"/>
      <c r="L64" s="14"/>
    </row>
    <row r="65" spans="1:31" s="2" customFormat="1" ht="12.75" x14ac:dyDescent="0.2">
      <c r="A65" s="19"/>
      <c r="B65" s="20"/>
      <c r="C65" s="19"/>
      <c r="D65" s="24" t="s">
        <v>37</v>
      </c>
      <c r="E65" s="27"/>
      <c r="F65" s="27"/>
      <c r="G65" s="24" t="s">
        <v>38</v>
      </c>
      <c r="H65" s="27"/>
      <c r="I65" s="27"/>
      <c r="J65" s="27"/>
      <c r="K65" s="27"/>
      <c r="L65" s="23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x14ac:dyDescent="0.2">
      <c r="B66" s="14"/>
      <c r="L66" s="14"/>
    </row>
    <row r="67" spans="1:31" x14ac:dyDescent="0.2">
      <c r="B67" s="14"/>
      <c r="L67" s="14"/>
    </row>
    <row r="68" spans="1:31" x14ac:dyDescent="0.2">
      <c r="B68" s="14"/>
      <c r="L68" s="14"/>
    </row>
    <row r="69" spans="1:31" x14ac:dyDescent="0.2">
      <c r="B69" s="14"/>
      <c r="L69" s="14"/>
    </row>
    <row r="70" spans="1:31" x14ac:dyDescent="0.2">
      <c r="B70" s="14"/>
      <c r="L70" s="14"/>
    </row>
    <row r="71" spans="1:31" x14ac:dyDescent="0.2">
      <c r="B71" s="14"/>
      <c r="L71" s="14"/>
    </row>
    <row r="72" spans="1:31" x14ac:dyDescent="0.2">
      <c r="B72" s="14"/>
      <c r="L72" s="14"/>
    </row>
    <row r="73" spans="1:31" x14ac:dyDescent="0.2">
      <c r="B73" s="14"/>
      <c r="L73" s="14"/>
    </row>
    <row r="74" spans="1:31" x14ac:dyDescent="0.2">
      <c r="B74" s="14"/>
      <c r="L74" s="14"/>
    </row>
    <row r="75" spans="1:31" x14ac:dyDescent="0.2">
      <c r="B75" s="14"/>
      <c r="L75" s="14"/>
    </row>
    <row r="76" spans="1:31" s="2" customFormat="1" ht="12.75" x14ac:dyDescent="0.2">
      <c r="A76" s="19"/>
      <c r="B76" s="20"/>
      <c r="C76" s="19"/>
      <c r="D76" s="26" t="s">
        <v>35</v>
      </c>
      <c r="E76" s="21"/>
      <c r="F76" s="60" t="s">
        <v>36</v>
      </c>
      <c r="G76" s="26" t="s">
        <v>35</v>
      </c>
      <c r="H76" s="21"/>
      <c r="I76" s="21"/>
      <c r="J76" s="61" t="s">
        <v>36</v>
      </c>
      <c r="K76" s="21"/>
      <c r="L76" s="23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14.45" customHeight="1" x14ac:dyDescent="0.2">
      <c r="A77" s="19"/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3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" customFormat="1" ht="6.95" customHeight="1" x14ac:dyDescent="0.2">
      <c r="A81" s="1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23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" customFormat="1" ht="24.95" customHeight="1" x14ac:dyDescent="0.2">
      <c r="A82" s="19"/>
      <c r="B82" s="20"/>
      <c r="C82" s="15" t="s">
        <v>80</v>
      </c>
      <c r="D82" s="19"/>
      <c r="E82" s="19"/>
      <c r="F82" s="19"/>
      <c r="G82" s="19"/>
      <c r="H82" s="19"/>
      <c r="I82" s="19"/>
      <c r="J82" s="19"/>
      <c r="K82" s="19"/>
      <c r="L82" s="23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" customFormat="1" ht="6.95" customHeight="1" x14ac:dyDescent="0.2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23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" customFormat="1" ht="12" customHeight="1" x14ac:dyDescent="0.2">
      <c r="A84" s="19"/>
      <c r="B84" s="20"/>
      <c r="C84" s="17" t="s">
        <v>5</v>
      </c>
      <c r="D84" s="19"/>
      <c r="E84" s="19"/>
      <c r="F84" s="19"/>
      <c r="G84" s="19"/>
      <c r="H84" s="19"/>
      <c r="I84" s="19"/>
      <c r="J84" s="19"/>
      <c r="K84" s="19"/>
      <c r="L84" s="23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" customFormat="1" ht="24" customHeight="1" x14ac:dyDescent="0.2">
      <c r="A85" s="19"/>
      <c r="B85" s="20"/>
      <c r="C85" s="19"/>
      <c r="D85" s="19"/>
      <c r="E85" s="148" t="str">
        <f>E7</f>
        <v>Cyklistický chodník Hrabušice - Smižany</v>
      </c>
      <c r="F85" s="149"/>
      <c r="G85" s="149"/>
      <c r="H85" s="149"/>
      <c r="I85" s="19"/>
      <c r="J85" s="19"/>
      <c r="K85" s="19"/>
      <c r="L85" s="2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" customFormat="1" ht="12" customHeight="1" x14ac:dyDescent="0.2">
      <c r="A86" s="19"/>
      <c r="B86" s="20"/>
      <c r="C86" s="17" t="s">
        <v>63</v>
      </c>
      <c r="D86" s="19"/>
      <c r="E86" s="19"/>
      <c r="F86" s="19"/>
      <c r="G86" s="19"/>
      <c r="H86" s="19"/>
      <c r="I86" s="19"/>
      <c r="J86" s="19"/>
      <c r="K86" s="19"/>
      <c r="L86" s="23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" customFormat="1" ht="14.45" customHeight="1" x14ac:dyDescent="0.2">
      <c r="A87" s="19"/>
      <c r="B87" s="20"/>
      <c r="C87" s="19"/>
      <c r="D87" s="19"/>
      <c r="E87" s="150" t="str">
        <f>E9</f>
        <v>Cyklistický chodník v k.ú. Smižany</v>
      </c>
      <c r="F87" s="151"/>
      <c r="G87" s="151"/>
      <c r="H87" s="151"/>
      <c r="I87" s="19"/>
      <c r="J87" s="19"/>
      <c r="K87" s="19"/>
      <c r="L87" s="23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" customFormat="1" ht="6.95" customHeight="1" x14ac:dyDescent="0.2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23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" customFormat="1" ht="12" customHeight="1" x14ac:dyDescent="0.2">
      <c r="A89" s="19"/>
      <c r="B89" s="20"/>
      <c r="C89" s="17" t="s">
        <v>8</v>
      </c>
      <c r="D89" s="19"/>
      <c r="E89" s="19"/>
      <c r="F89" s="16" t="str">
        <f>F12</f>
        <v>k.ú. Smižany</v>
      </c>
      <c r="G89" s="19"/>
      <c r="H89" s="19"/>
      <c r="I89" s="17" t="s">
        <v>9</v>
      </c>
      <c r="J89" s="32" t="str">
        <f>IF(J12="","",J12)</f>
        <v>vyplní uchádzač</v>
      </c>
      <c r="K89" s="19"/>
      <c r="L89" s="23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" customFormat="1" ht="6.95" customHeight="1" x14ac:dyDescent="0.2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23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" customFormat="1" ht="15.6" customHeight="1" x14ac:dyDescent="0.2">
      <c r="A91" s="19"/>
      <c r="B91" s="20"/>
      <c r="C91" s="17" t="s">
        <v>10</v>
      </c>
      <c r="D91" s="19"/>
      <c r="E91" s="19"/>
      <c r="F91" s="16" t="str">
        <f>E15</f>
        <v>Obec Smižany, Námestie M. Pajdušáka 341/50, 053 11 Smižany</v>
      </c>
      <c r="G91" s="19"/>
      <c r="H91" s="19"/>
      <c r="I91" s="17" t="s">
        <v>14</v>
      </c>
      <c r="J91" s="18" t="str">
        <f>E21</f>
        <v>Ing. Dunajská</v>
      </c>
      <c r="K91" s="19"/>
      <c r="L91" s="23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" customFormat="1" ht="15.6" customHeight="1" x14ac:dyDescent="0.2">
      <c r="A92" s="19"/>
      <c r="B92" s="20"/>
      <c r="C92" s="17" t="s">
        <v>13</v>
      </c>
      <c r="D92" s="19"/>
      <c r="E92" s="19"/>
      <c r="F92" s="16" t="str">
        <f>IF(E18="","",E18)</f>
        <v>vyplní uchádzač</v>
      </c>
      <c r="G92" s="19"/>
      <c r="H92" s="19"/>
      <c r="I92" s="17" t="s">
        <v>18</v>
      </c>
      <c r="J92" s="18"/>
      <c r="K92" s="19"/>
      <c r="L92" s="23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" customFormat="1" ht="10.35" customHeight="1" x14ac:dyDescent="0.2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23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" customFormat="1" ht="29.25" customHeight="1" x14ac:dyDescent="0.2">
      <c r="A94" s="19"/>
      <c r="B94" s="20"/>
      <c r="C94" s="62" t="s">
        <v>81</v>
      </c>
      <c r="D94" s="54"/>
      <c r="E94" s="54"/>
      <c r="F94" s="54"/>
      <c r="G94" s="54"/>
      <c r="H94" s="54"/>
      <c r="I94" s="54"/>
      <c r="J94" s="63" t="s">
        <v>82</v>
      </c>
      <c r="K94" s="54"/>
      <c r="L94" s="23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" customFormat="1" ht="10.35" customHeight="1" x14ac:dyDescent="0.2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23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" customFormat="1" ht="22.9" customHeight="1" x14ac:dyDescent="0.2">
      <c r="A96" s="19"/>
      <c r="B96" s="20"/>
      <c r="C96" s="64" t="s">
        <v>83</v>
      </c>
      <c r="D96" s="19"/>
      <c r="E96" s="19"/>
      <c r="F96" s="19"/>
      <c r="G96" s="19"/>
      <c r="H96" s="19"/>
      <c r="I96" s="19"/>
      <c r="J96" s="43">
        <f>J123</f>
        <v>0</v>
      </c>
      <c r="K96" s="19"/>
      <c r="L96" s="23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11" t="s">
        <v>84</v>
      </c>
    </row>
    <row r="97" spans="1:31" s="4" customFormat="1" ht="24.95" customHeight="1" x14ac:dyDescent="0.2">
      <c r="B97" s="65"/>
      <c r="D97" s="66" t="s">
        <v>85</v>
      </c>
      <c r="E97" s="67"/>
      <c r="F97" s="67"/>
      <c r="G97" s="67"/>
      <c r="H97" s="67"/>
      <c r="I97" s="67"/>
      <c r="J97" s="68">
        <f>J124</f>
        <v>0</v>
      </c>
      <c r="L97" s="65"/>
    </row>
    <row r="98" spans="1:31" s="5" customFormat="1" ht="19.899999999999999" customHeight="1" x14ac:dyDescent="0.2">
      <c r="B98" s="69"/>
      <c r="D98" s="70" t="s">
        <v>86</v>
      </c>
      <c r="E98" s="71"/>
      <c r="F98" s="71"/>
      <c r="G98" s="71"/>
      <c r="H98" s="71"/>
      <c r="I98" s="71"/>
      <c r="J98" s="72">
        <f>J125</f>
        <v>0</v>
      </c>
      <c r="L98" s="69"/>
    </row>
    <row r="99" spans="1:31" s="5" customFormat="1" ht="19.899999999999999" customHeight="1" x14ac:dyDescent="0.2">
      <c r="B99" s="69"/>
      <c r="D99" s="70" t="s">
        <v>87</v>
      </c>
      <c r="E99" s="71"/>
      <c r="F99" s="71"/>
      <c r="G99" s="71"/>
      <c r="H99" s="71"/>
      <c r="I99" s="71"/>
      <c r="J99" s="72">
        <f>J226</f>
        <v>0</v>
      </c>
      <c r="L99" s="69"/>
    </row>
    <row r="100" spans="1:31" s="5" customFormat="1" ht="19.899999999999999" customHeight="1" x14ac:dyDescent="0.2">
      <c r="B100" s="69"/>
      <c r="D100" s="70" t="s">
        <v>88</v>
      </c>
      <c r="E100" s="71"/>
      <c r="F100" s="71"/>
      <c r="G100" s="71"/>
      <c r="H100" s="71"/>
      <c r="I100" s="71"/>
      <c r="J100" s="72">
        <f>J247</f>
        <v>0</v>
      </c>
      <c r="L100" s="69"/>
    </row>
    <row r="101" spans="1:31" s="5" customFormat="1" ht="19.899999999999999" customHeight="1" x14ac:dyDescent="0.2">
      <c r="B101" s="69"/>
      <c r="D101" s="70" t="s">
        <v>371</v>
      </c>
      <c r="E101" s="71"/>
      <c r="F101" s="71"/>
      <c r="G101" s="71"/>
      <c r="H101" s="71"/>
      <c r="I101" s="71"/>
      <c r="J101" s="72">
        <f>J279</f>
        <v>0</v>
      </c>
      <c r="L101" s="69"/>
    </row>
    <row r="102" spans="1:31" s="5" customFormat="1" ht="19.899999999999999" customHeight="1" x14ac:dyDescent="0.2">
      <c r="B102" s="69"/>
      <c r="D102" s="70" t="s">
        <v>89</v>
      </c>
      <c r="E102" s="71"/>
      <c r="F102" s="71"/>
      <c r="G102" s="71"/>
      <c r="H102" s="71"/>
      <c r="I102" s="71"/>
      <c r="J102" s="72">
        <f>J286</f>
        <v>0</v>
      </c>
      <c r="L102" s="69"/>
    </row>
    <row r="103" spans="1:31" s="5" customFormat="1" ht="19.899999999999999" customHeight="1" x14ac:dyDescent="0.2">
      <c r="B103" s="69"/>
      <c r="D103" s="70" t="s">
        <v>90</v>
      </c>
      <c r="E103" s="71"/>
      <c r="F103" s="71"/>
      <c r="G103" s="71"/>
      <c r="H103" s="71"/>
      <c r="I103" s="71"/>
      <c r="J103" s="72">
        <f>J357</f>
        <v>0</v>
      </c>
      <c r="L103" s="69"/>
    </row>
    <row r="104" spans="1:31" s="2" customFormat="1" ht="21.75" customHeight="1" x14ac:dyDescent="0.2">
      <c r="A104" s="19"/>
      <c r="B104" s="20"/>
      <c r="C104" s="19"/>
      <c r="D104" s="19"/>
      <c r="E104" s="19"/>
      <c r="F104" s="19"/>
      <c r="G104" s="19"/>
      <c r="H104" s="19"/>
      <c r="I104" s="19"/>
      <c r="J104" s="19"/>
      <c r="K104" s="19"/>
      <c r="L104" s="23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</row>
    <row r="105" spans="1:31" s="2" customFormat="1" ht="6.95" customHeight="1" x14ac:dyDescent="0.2">
      <c r="A105" s="19"/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3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</row>
    <row r="109" spans="1:31" s="2" customFormat="1" ht="6.95" customHeight="1" x14ac:dyDescent="0.2">
      <c r="A109" s="1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23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" customFormat="1" ht="24.95" customHeight="1" x14ac:dyDescent="0.2">
      <c r="A110" s="19"/>
      <c r="B110" s="20"/>
      <c r="C110" s="15" t="s">
        <v>91</v>
      </c>
      <c r="D110" s="19"/>
      <c r="E110" s="19"/>
      <c r="F110" s="19"/>
      <c r="G110" s="19"/>
      <c r="H110" s="19"/>
      <c r="I110" s="19"/>
      <c r="J110" s="19"/>
      <c r="K110" s="19"/>
      <c r="L110" s="23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" customFormat="1" ht="6.95" customHeight="1" x14ac:dyDescent="0.2">
      <c r="A111" s="19"/>
      <c r="B111" s="20"/>
      <c r="C111" s="19"/>
      <c r="D111" s="19"/>
      <c r="E111" s="19"/>
      <c r="F111" s="19"/>
      <c r="G111" s="19"/>
      <c r="H111" s="19"/>
      <c r="I111" s="19"/>
      <c r="J111" s="19"/>
      <c r="K111" s="19"/>
      <c r="L111" s="23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" customFormat="1" ht="12" customHeight="1" x14ac:dyDescent="0.2">
      <c r="A112" s="19"/>
      <c r="B112" s="20"/>
      <c r="C112" s="17" t="s">
        <v>5</v>
      </c>
      <c r="D112" s="19"/>
      <c r="E112" s="19"/>
      <c r="F112" s="19"/>
      <c r="G112" s="19"/>
      <c r="H112" s="19"/>
      <c r="I112" s="19"/>
      <c r="J112" s="19"/>
      <c r="K112" s="19"/>
      <c r="L112" s="23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" customFormat="1" ht="24" customHeight="1" x14ac:dyDescent="0.2">
      <c r="A113" s="19"/>
      <c r="B113" s="20"/>
      <c r="C113" s="19"/>
      <c r="D113" s="19"/>
      <c r="E113" s="148" t="str">
        <f>E7</f>
        <v>Cyklistický chodník Hrabušice - Smižany</v>
      </c>
      <c r="F113" s="149"/>
      <c r="G113" s="149"/>
      <c r="H113" s="149"/>
      <c r="I113" s="19"/>
      <c r="J113" s="19"/>
      <c r="K113" s="19"/>
      <c r="L113" s="23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" customFormat="1" ht="12" customHeight="1" x14ac:dyDescent="0.2">
      <c r="A114" s="19"/>
      <c r="B114" s="20"/>
      <c r="C114" s="17" t="s">
        <v>63</v>
      </c>
      <c r="D114" s="19"/>
      <c r="E114" s="19"/>
      <c r="F114" s="19"/>
      <c r="G114" s="19"/>
      <c r="H114" s="19"/>
      <c r="I114" s="19"/>
      <c r="J114" s="19"/>
      <c r="K114" s="19"/>
      <c r="L114" s="23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" customFormat="1" ht="14.45" customHeight="1" x14ac:dyDescent="0.2">
      <c r="A115" s="19"/>
      <c r="B115" s="20"/>
      <c r="C115" s="19"/>
      <c r="D115" s="19"/>
      <c r="E115" s="150" t="str">
        <f>E9</f>
        <v>Cyklistický chodník v k.ú. Smižany</v>
      </c>
      <c r="F115" s="151"/>
      <c r="G115" s="151"/>
      <c r="H115" s="151"/>
      <c r="I115" s="19"/>
      <c r="J115" s="19"/>
      <c r="K115" s="19"/>
      <c r="L115" s="23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" customFormat="1" ht="6.95" customHeight="1" x14ac:dyDescent="0.2">
      <c r="A116" s="19"/>
      <c r="B116" s="20"/>
      <c r="C116" s="19"/>
      <c r="D116" s="19"/>
      <c r="E116" s="19"/>
      <c r="F116" s="19"/>
      <c r="G116" s="19"/>
      <c r="H116" s="19"/>
      <c r="I116" s="19"/>
      <c r="J116" s="19"/>
      <c r="K116" s="19"/>
      <c r="L116" s="23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" customFormat="1" ht="12" customHeight="1" x14ac:dyDescent="0.2">
      <c r="A117" s="19"/>
      <c r="B117" s="20"/>
      <c r="C117" s="17" t="s">
        <v>8</v>
      </c>
      <c r="D117" s="19"/>
      <c r="E117" s="19"/>
      <c r="F117" s="16" t="str">
        <f>F12</f>
        <v>k.ú. Smižany</v>
      </c>
      <c r="G117" s="19"/>
      <c r="H117" s="19"/>
      <c r="I117" s="17" t="s">
        <v>9</v>
      </c>
      <c r="J117" s="32" t="str">
        <f>IF(J12="","",J12)</f>
        <v>vyplní uchádzač</v>
      </c>
      <c r="K117" s="19"/>
      <c r="L117" s="23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" customFormat="1" ht="6.95" customHeight="1" x14ac:dyDescent="0.2">
      <c r="A118" s="19"/>
      <c r="B118" s="20"/>
      <c r="C118" s="19"/>
      <c r="D118" s="19"/>
      <c r="E118" s="19"/>
      <c r="F118" s="19"/>
      <c r="G118" s="19"/>
      <c r="H118" s="19"/>
      <c r="I118" s="19"/>
      <c r="J118" s="19"/>
      <c r="K118" s="19"/>
      <c r="L118" s="23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2" customFormat="1" ht="15.6" customHeight="1" x14ac:dyDescent="0.2">
      <c r="A119" s="19"/>
      <c r="B119" s="20"/>
      <c r="C119" s="17" t="s">
        <v>10</v>
      </c>
      <c r="D119" s="19"/>
      <c r="E119" s="19"/>
      <c r="F119" s="16" t="str">
        <f>E15</f>
        <v>Obec Smižany, Námestie M. Pajdušáka 341/50, 053 11 Smižany</v>
      </c>
      <c r="G119" s="19"/>
      <c r="H119" s="19"/>
      <c r="I119" s="17" t="s">
        <v>14</v>
      </c>
      <c r="J119" s="18" t="str">
        <f>E21</f>
        <v>Ing. Dunajská</v>
      </c>
      <c r="K119" s="19"/>
      <c r="L119" s="23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5" s="2" customFormat="1" ht="15.6" customHeight="1" x14ac:dyDescent="0.2">
      <c r="A120" s="19"/>
      <c r="B120" s="20"/>
      <c r="C120" s="17" t="s">
        <v>13</v>
      </c>
      <c r="D120" s="19"/>
      <c r="E120" s="19"/>
      <c r="F120" s="16" t="str">
        <f>IF(E18="","",E18)</f>
        <v>vyplní uchádzač</v>
      </c>
      <c r="G120" s="19"/>
      <c r="H120" s="19"/>
      <c r="I120" s="17" t="s">
        <v>18</v>
      </c>
      <c r="J120" s="18"/>
      <c r="K120" s="19"/>
      <c r="L120" s="23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5" s="2" customFormat="1" ht="10.35" customHeight="1" x14ac:dyDescent="0.2">
      <c r="A121" s="19"/>
      <c r="B121" s="20"/>
      <c r="C121" s="19"/>
      <c r="D121" s="19"/>
      <c r="E121" s="19"/>
      <c r="F121" s="19"/>
      <c r="G121" s="19"/>
      <c r="H121" s="19"/>
      <c r="I121" s="19"/>
      <c r="J121" s="19"/>
      <c r="K121" s="19"/>
      <c r="L121" s="23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</row>
    <row r="122" spans="1:65" s="6" customFormat="1" ht="29.25" customHeight="1" x14ac:dyDescent="0.2">
      <c r="A122" s="73"/>
      <c r="B122" s="74"/>
      <c r="C122" s="75" t="s">
        <v>92</v>
      </c>
      <c r="D122" s="76" t="s">
        <v>41</v>
      </c>
      <c r="E122" s="76" t="s">
        <v>39</v>
      </c>
      <c r="F122" s="76" t="s">
        <v>40</v>
      </c>
      <c r="G122" s="76" t="s">
        <v>93</v>
      </c>
      <c r="H122" s="76" t="s">
        <v>94</v>
      </c>
      <c r="I122" s="76" t="s">
        <v>95</v>
      </c>
      <c r="J122" s="77" t="s">
        <v>82</v>
      </c>
      <c r="K122" s="78" t="s">
        <v>96</v>
      </c>
      <c r="L122" s="79"/>
      <c r="M122" s="37" t="s">
        <v>0</v>
      </c>
      <c r="N122" s="38" t="s">
        <v>24</v>
      </c>
      <c r="O122" s="38" t="s">
        <v>97</v>
      </c>
      <c r="P122" s="38" t="s">
        <v>98</v>
      </c>
      <c r="Q122" s="38" t="s">
        <v>99</v>
      </c>
      <c r="R122" s="38" t="s">
        <v>100</v>
      </c>
      <c r="S122" s="38" t="s">
        <v>101</v>
      </c>
      <c r="T122" s="39" t="s">
        <v>102</v>
      </c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</row>
    <row r="123" spans="1:65" s="2" customFormat="1" ht="22.9" customHeight="1" x14ac:dyDescent="0.25">
      <c r="A123" s="19"/>
      <c r="B123" s="20"/>
      <c r="C123" s="42" t="s">
        <v>83</v>
      </c>
      <c r="D123" s="19"/>
      <c r="E123" s="19"/>
      <c r="F123" s="19"/>
      <c r="G123" s="19"/>
      <c r="H123" s="19"/>
      <c r="I123" s="19"/>
      <c r="J123" s="80">
        <f>BK123</f>
        <v>0</v>
      </c>
      <c r="K123" s="19"/>
      <c r="L123" s="20"/>
      <c r="M123" s="40"/>
      <c r="N123" s="33"/>
      <c r="O123" s="41"/>
      <c r="P123" s="81">
        <f>P124</f>
        <v>10372.48583</v>
      </c>
      <c r="Q123" s="41"/>
      <c r="R123" s="81">
        <f>R124</f>
        <v>8795.9950399999998</v>
      </c>
      <c r="S123" s="41"/>
      <c r="T123" s="82">
        <f>T124</f>
        <v>0</v>
      </c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T123" s="11" t="s">
        <v>42</v>
      </c>
      <c r="AU123" s="11" t="s">
        <v>84</v>
      </c>
      <c r="BK123" s="83">
        <f>BK124</f>
        <v>0</v>
      </c>
    </row>
    <row r="124" spans="1:65" s="7" customFormat="1" ht="25.9" customHeight="1" x14ac:dyDescent="0.2">
      <c r="B124" s="84"/>
      <c r="D124" s="85" t="s">
        <v>42</v>
      </c>
      <c r="E124" s="86" t="s">
        <v>103</v>
      </c>
      <c r="F124" s="86" t="s">
        <v>104</v>
      </c>
      <c r="J124" s="87">
        <f>BK124</f>
        <v>0</v>
      </c>
      <c r="L124" s="84"/>
      <c r="M124" s="88"/>
      <c r="N124" s="89"/>
      <c r="O124" s="89"/>
      <c r="P124" s="90">
        <f>P125+P226+P247+P279+P286+P357</f>
        <v>10372.48583</v>
      </c>
      <c r="Q124" s="89"/>
      <c r="R124" s="90">
        <f>R125+R226+R247+R279+R286+R357</f>
        <v>8795.9950399999998</v>
      </c>
      <c r="S124" s="89"/>
      <c r="T124" s="91">
        <f>T125+T226+T247+T279+T286+T357</f>
        <v>0</v>
      </c>
      <c r="AR124" s="85" t="s">
        <v>44</v>
      </c>
      <c r="AT124" s="92" t="s">
        <v>42</v>
      </c>
      <c r="AU124" s="92" t="s">
        <v>43</v>
      </c>
      <c r="AY124" s="85" t="s">
        <v>105</v>
      </c>
      <c r="BK124" s="93">
        <f>BK125+BK226+BK247+BK279+BK286+BK357</f>
        <v>0</v>
      </c>
    </row>
    <row r="125" spans="1:65" s="7" customFormat="1" ht="22.9" customHeight="1" x14ac:dyDescent="0.2">
      <c r="B125" s="84"/>
      <c r="D125" s="85" t="s">
        <v>42</v>
      </c>
      <c r="E125" s="94" t="s">
        <v>44</v>
      </c>
      <c r="F125" s="94" t="s">
        <v>106</v>
      </c>
      <c r="J125" s="95">
        <f>BK125</f>
        <v>0</v>
      </c>
      <c r="L125" s="84"/>
      <c r="M125" s="88"/>
      <c r="N125" s="89"/>
      <c r="O125" s="89"/>
      <c r="P125" s="90">
        <f>SUM(P126:P225)</f>
        <v>6158.3999800000001</v>
      </c>
      <c r="Q125" s="89"/>
      <c r="R125" s="90">
        <f>SUM(R126:R225)</f>
        <v>1396.9332300000001</v>
      </c>
      <c r="S125" s="89"/>
      <c r="T125" s="91">
        <f>SUM(T126:T225)</f>
        <v>0</v>
      </c>
      <c r="AR125" s="85" t="s">
        <v>44</v>
      </c>
      <c r="AT125" s="92" t="s">
        <v>42</v>
      </c>
      <c r="AU125" s="92" t="s">
        <v>44</v>
      </c>
      <c r="AY125" s="85" t="s">
        <v>105</v>
      </c>
      <c r="BK125" s="93">
        <f>SUM(BK126:BK225)</f>
        <v>0</v>
      </c>
    </row>
    <row r="126" spans="1:65" s="2" customFormat="1" ht="36" x14ac:dyDescent="0.2">
      <c r="A126" s="19"/>
      <c r="B126" s="96"/>
      <c r="C126" s="97" t="s">
        <v>44</v>
      </c>
      <c r="D126" s="97" t="s">
        <v>107</v>
      </c>
      <c r="E126" s="98" t="s">
        <v>312</v>
      </c>
      <c r="F126" s="99" t="s">
        <v>313</v>
      </c>
      <c r="G126" s="100" t="s">
        <v>108</v>
      </c>
      <c r="H126" s="101">
        <v>1293.105</v>
      </c>
      <c r="I126" s="102">
        <v>0</v>
      </c>
      <c r="J126" s="102">
        <f>ROUND(I126*H126,2)</f>
        <v>0</v>
      </c>
      <c r="K126" s="103"/>
      <c r="L126" s="20"/>
      <c r="M126" s="104" t="s">
        <v>0</v>
      </c>
      <c r="N126" s="105" t="s">
        <v>26</v>
      </c>
      <c r="O126" s="106">
        <v>1.0999999999999999E-2</v>
      </c>
      <c r="P126" s="106">
        <f>O126*H126</f>
        <v>14.224159999999999</v>
      </c>
      <c r="Q126" s="106">
        <v>0</v>
      </c>
      <c r="R126" s="106">
        <f>Q126*H126</f>
        <v>0</v>
      </c>
      <c r="S126" s="106">
        <v>0</v>
      </c>
      <c r="T126" s="107">
        <f>S126*H126</f>
        <v>0</v>
      </c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R126" s="108" t="s">
        <v>109</v>
      </c>
      <c r="AT126" s="108" t="s">
        <v>107</v>
      </c>
      <c r="AU126" s="108" t="s">
        <v>110</v>
      </c>
      <c r="AY126" s="11" t="s">
        <v>105</v>
      </c>
      <c r="BE126" s="109">
        <f>IF(N126="základná",J126,0)</f>
        <v>0</v>
      </c>
      <c r="BF126" s="109">
        <f>IF(N126="znížená",J126,0)</f>
        <v>0</v>
      </c>
      <c r="BG126" s="109">
        <f>IF(N126="zákl. prenesená",J126,0)</f>
        <v>0</v>
      </c>
      <c r="BH126" s="109">
        <f>IF(N126="zníž. prenesená",J126,0)</f>
        <v>0</v>
      </c>
      <c r="BI126" s="109">
        <f>IF(N126="nulová",J126,0)</f>
        <v>0</v>
      </c>
      <c r="BJ126" s="11" t="s">
        <v>110</v>
      </c>
      <c r="BK126" s="109">
        <f>ROUND(I126*H126,2)</f>
        <v>0</v>
      </c>
      <c r="BL126" s="11" t="s">
        <v>109</v>
      </c>
      <c r="BM126" s="108" t="s">
        <v>372</v>
      </c>
    </row>
    <row r="127" spans="1:65" s="2" customFormat="1" ht="19.5" x14ac:dyDescent="0.2">
      <c r="A127" s="19"/>
      <c r="B127" s="20"/>
      <c r="C127" s="19"/>
      <c r="D127" s="110" t="s">
        <v>111</v>
      </c>
      <c r="E127" s="19"/>
      <c r="F127" s="111" t="s">
        <v>373</v>
      </c>
      <c r="G127" s="19"/>
      <c r="H127" s="19"/>
      <c r="I127" s="19"/>
      <c r="J127" s="19"/>
      <c r="K127" s="19"/>
      <c r="L127" s="20"/>
      <c r="M127" s="112"/>
      <c r="N127" s="113"/>
      <c r="O127" s="34"/>
      <c r="P127" s="34"/>
      <c r="Q127" s="34"/>
      <c r="R127" s="34"/>
      <c r="S127" s="34"/>
      <c r="T127" s="35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T127" s="11" t="s">
        <v>111</v>
      </c>
      <c r="AU127" s="11" t="s">
        <v>110</v>
      </c>
    </row>
    <row r="128" spans="1:65" s="8" customFormat="1" x14ac:dyDescent="0.2">
      <c r="B128" s="114"/>
      <c r="D128" s="110" t="s">
        <v>112</v>
      </c>
      <c r="E128" s="115" t="s">
        <v>0</v>
      </c>
      <c r="F128" s="116" t="s">
        <v>113</v>
      </c>
      <c r="H128" s="117">
        <v>1293.105</v>
      </c>
      <c r="L128" s="114"/>
      <c r="M128" s="118"/>
      <c r="N128" s="119"/>
      <c r="O128" s="119"/>
      <c r="P128" s="119"/>
      <c r="Q128" s="119"/>
      <c r="R128" s="119"/>
      <c r="S128" s="119"/>
      <c r="T128" s="120"/>
      <c r="AT128" s="115" t="s">
        <v>112</v>
      </c>
      <c r="AU128" s="115" t="s">
        <v>110</v>
      </c>
      <c r="AV128" s="8" t="s">
        <v>110</v>
      </c>
      <c r="AW128" s="8" t="s">
        <v>17</v>
      </c>
      <c r="AX128" s="8" t="s">
        <v>44</v>
      </c>
      <c r="AY128" s="115" t="s">
        <v>105</v>
      </c>
    </row>
    <row r="129" spans="1:65" s="2" customFormat="1" ht="24" x14ac:dyDescent="0.2">
      <c r="A129" s="19"/>
      <c r="B129" s="96"/>
      <c r="C129" s="97" t="s">
        <v>110</v>
      </c>
      <c r="D129" s="97" t="s">
        <v>107</v>
      </c>
      <c r="E129" s="98" t="s">
        <v>374</v>
      </c>
      <c r="F129" s="99" t="s">
        <v>375</v>
      </c>
      <c r="G129" s="100" t="s">
        <v>108</v>
      </c>
      <c r="H129" s="101">
        <v>1293.105</v>
      </c>
      <c r="I129" s="102">
        <v>0</v>
      </c>
      <c r="J129" s="102">
        <f>ROUND(I129*H129,2)</f>
        <v>0</v>
      </c>
      <c r="K129" s="103"/>
      <c r="L129" s="20"/>
      <c r="M129" s="104" t="s">
        <v>0</v>
      </c>
      <c r="N129" s="105" t="s">
        <v>26</v>
      </c>
      <c r="O129" s="106">
        <v>0.14399999999999999</v>
      </c>
      <c r="P129" s="106">
        <f>O129*H129</f>
        <v>186.20712</v>
      </c>
      <c r="Q129" s="106">
        <v>0</v>
      </c>
      <c r="R129" s="106">
        <f>Q129*H129</f>
        <v>0</v>
      </c>
      <c r="S129" s="106">
        <v>0</v>
      </c>
      <c r="T129" s="107">
        <f>S129*H129</f>
        <v>0</v>
      </c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R129" s="108" t="s">
        <v>109</v>
      </c>
      <c r="AT129" s="108" t="s">
        <v>107</v>
      </c>
      <c r="AU129" s="108" t="s">
        <v>110</v>
      </c>
      <c r="AY129" s="11" t="s">
        <v>105</v>
      </c>
      <c r="BE129" s="109">
        <f>IF(N129="základná",J129,0)</f>
        <v>0</v>
      </c>
      <c r="BF129" s="109">
        <f>IF(N129="znížená",J129,0)</f>
        <v>0</v>
      </c>
      <c r="BG129" s="109">
        <f>IF(N129="zákl. prenesená",J129,0)</f>
        <v>0</v>
      </c>
      <c r="BH129" s="109">
        <f>IF(N129="zníž. prenesená",J129,0)</f>
        <v>0</v>
      </c>
      <c r="BI129" s="109">
        <f>IF(N129="nulová",J129,0)</f>
        <v>0</v>
      </c>
      <c r="BJ129" s="11" t="s">
        <v>110</v>
      </c>
      <c r="BK129" s="109">
        <f>ROUND(I129*H129,2)</f>
        <v>0</v>
      </c>
      <c r="BL129" s="11" t="s">
        <v>109</v>
      </c>
      <c r="BM129" s="108" t="s">
        <v>376</v>
      </c>
    </row>
    <row r="130" spans="1:65" s="9" customFormat="1" ht="22.5" x14ac:dyDescent="0.2">
      <c r="B130" s="121"/>
      <c r="D130" s="110" t="s">
        <v>112</v>
      </c>
      <c r="E130" s="122" t="s">
        <v>0</v>
      </c>
      <c r="F130" s="123" t="s">
        <v>377</v>
      </c>
      <c r="H130" s="122" t="s">
        <v>0</v>
      </c>
      <c r="L130" s="121"/>
      <c r="M130" s="124"/>
      <c r="N130" s="125"/>
      <c r="O130" s="125"/>
      <c r="P130" s="125"/>
      <c r="Q130" s="125"/>
      <c r="R130" s="125"/>
      <c r="S130" s="125"/>
      <c r="T130" s="126"/>
      <c r="AT130" s="122" t="s">
        <v>112</v>
      </c>
      <c r="AU130" s="122" t="s">
        <v>110</v>
      </c>
      <c r="AV130" s="9" t="s">
        <v>44</v>
      </c>
      <c r="AW130" s="9" t="s">
        <v>17</v>
      </c>
      <c r="AX130" s="9" t="s">
        <v>43</v>
      </c>
      <c r="AY130" s="122" t="s">
        <v>105</v>
      </c>
    </row>
    <row r="131" spans="1:65" s="8" customFormat="1" x14ac:dyDescent="0.2">
      <c r="B131" s="114"/>
      <c r="D131" s="110" t="s">
        <v>112</v>
      </c>
      <c r="E131" s="115" t="s">
        <v>0</v>
      </c>
      <c r="F131" s="116" t="s">
        <v>136</v>
      </c>
      <c r="H131" s="117">
        <v>1293.105</v>
      </c>
      <c r="L131" s="114"/>
      <c r="M131" s="118"/>
      <c r="N131" s="119"/>
      <c r="O131" s="119"/>
      <c r="P131" s="119"/>
      <c r="Q131" s="119"/>
      <c r="R131" s="119"/>
      <c r="S131" s="119"/>
      <c r="T131" s="120"/>
      <c r="AT131" s="115" t="s">
        <v>112</v>
      </c>
      <c r="AU131" s="115" t="s">
        <v>110</v>
      </c>
      <c r="AV131" s="8" t="s">
        <v>110</v>
      </c>
      <c r="AW131" s="8" t="s">
        <v>17</v>
      </c>
      <c r="AX131" s="8" t="s">
        <v>44</v>
      </c>
      <c r="AY131" s="115" t="s">
        <v>105</v>
      </c>
    </row>
    <row r="132" spans="1:65" s="2" customFormat="1" ht="24" x14ac:dyDescent="0.2">
      <c r="A132" s="19"/>
      <c r="B132" s="96"/>
      <c r="C132" s="97" t="s">
        <v>49</v>
      </c>
      <c r="D132" s="97" t="s">
        <v>107</v>
      </c>
      <c r="E132" s="98" t="s">
        <v>314</v>
      </c>
      <c r="F132" s="99" t="s">
        <v>315</v>
      </c>
      <c r="G132" s="100" t="s">
        <v>108</v>
      </c>
      <c r="H132" s="101">
        <v>1293.105</v>
      </c>
      <c r="I132" s="102">
        <v>0</v>
      </c>
      <c r="J132" s="102">
        <f>ROUND(I132*H132,2)</f>
        <v>0</v>
      </c>
      <c r="K132" s="103"/>
      <c r="L132" s="20"/>
      <c r="M132" s="104" t="s">
        <v>0</v>
      </c>
      <c r="N132" s="105" t="s">
        <v>26</v>
      </c>
      <c r="O132" s="106">
        <v>5.6000000000000001E-2</v>
      </c>
      <c r="P132" s="106">
        <f>O132*H132</f>
        <v>72.413880000000006</v>
      </c>
      <c r="Q132" s="106">
        <v>0</v>
      </c>
      <c r="R132" s="106">
        <f>Q132*H132</f>
        <v>0</v>
      </c>
      <c r="S132" s="106">
        <v>0</v>
      </c>
      <c r="T132" s="107">
        <f>S132*H132</f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08" t="s">
        <v>109</v>
      </c>
      <c r="AT132" s="108" t="s">
        <v>107</v>
      </c>
      <c r="AU132" s="108" t="s">
        <v>110</v>
      </c>
      <c r="AY132" s="11" t="s">
        <v>105</v>
      </c>
      <c r="BE132" s="109">
        <f>IF(N132="základná",J132,0)</f>
        <v>0</v>
      </c>
      <c r="BF132" s="109">
        <f>IF(N132="znížená",J132,0)</f>
        <v>0</v>
      </c>
      <c r="BG132" s="109">
        <f>IF(N132="zákl. prenesená",J132,0)</f>
        <v>0</v>
      </c>
      <c r="BH132" s="109">
        <f>IF(N132="zníž. prenesená",J132,0)</f>
        <v>0</v>
      </c>
      <c r="BI132" s="109">
        <f>IF(N132="nulová",J132,0)</f>
        <v>0</v>
      </c>
      <c r="BJ132" s="11" t="s">
        <v>110</v>
      </c>
      <c r="BK132" s="109">
        <f>ROUND(I132*H132,2)</f>
        <v>0</v>
      </c>
      <c r="BL132" s="11" t="s">
        <v>109</v>
      </c>
      <c r="BM132" s="108" t="s">
        <v>378</v>
      </c>
    </row>
    <row r="133" spans="1:65" s="8" customFormat="1" x14ac:dyDescent="0.2">
      <c r="B133" s="114"/>
      <c r="D133" s="110" t="s">
        <v>112</v>
      </c>
      <c r="E133" s="115" t="s">
        <v>0</v>
      </c>
      <c r="F133" s="116" t="s">
        <v>136</v>
      </c>
      <c r="H133" s="117">
        <v>1293.105</v>
      </c>
      <c r="L133" s="114"/>
      <c r="M133" s="118"/>
      <c r="N133" s="119"/>
      <c r="O133" s="119"/>
      <c r="P133" s="119"/>
      <c r="Q133" s="119"/>
      <c r="R133" s="119"/>
      <c r="S133" s="119"/>
      <c r="T133" s="120"/>
      <c r="AT133" s="115" t="s">
        <v>112</v>
      </c>
      <c r="AU133" s="115" t="s">
        <v>110</v>
      </c>
      <c r="AV133" s="8" t="s">
        <v>110</v>
      </c>
      <c r="AW133" s="8" t="s">
        <v>17</v>
      </c>
      <c r="AX133" s="8" t="s">
        <v>44</v>
      </c>
      <c r="AY133" s="115" t="s">
        <v>105</v>
      </c>
    </row>
    <row r="134" spans="1:65" s="2" customFormat="1" ht="24" x14ac:dyDescent="0.2">
      <c r="A134" s="19"/>
      <c r="B134" s="96"/>
      <c r="C134" s="97" t="s">
        <v>109</v>
      </c>
      <c r="D134" s="97" t="s">
        <v>107</v>
      </c>
      <c r="E134" s="98" t="s">
        <v>379</v>
      </c>
      <c r="F134" s="99" t="s">
        <v>380</v>
      </c>
      <c r="G134" s="100" t="s">
        <v>108</v>
      </c>
      <c r="H134" s="101">
        <v>1172.6289999999999</v>
      </c>
      <c r="I134" s="102">
        <v>0</v>
      </c>
      <c r="J134" s="102">
        <f>ROUND(I134*H134,2)</f>
        <v>0</v>
      </c>
      <c r="K134" s="103"/>
      <c r="L134" s="20"/>
      <c r="M134" s="104" t="s">
        <v>0</v>
      </c>
      <c r="N134" s="105" t="s">
        <v>26</v>
      </c>
      <c r="O134" s="106">
        <v>0.27900000000000003</v>
      </c>
      <c r="P134" s="106">
        <f>O134*H134</f>
        <v>327.16349000000002</v>
      </c>
      <c r="Q134" s="106">
        <v>1.559E-2</v>
      </c>
      <c r="R134" s="106">
        <f>Q134*H134</f>
        <v>18.281289999999998</v>
      </c>
      <c r="S134" s="106">
        <v>0</v>
      </c>
      <c r="T134" s="107">
        <f>S134*H134</f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08" t="s">
        <v>109</v>
      </c>
      <c r="AT134" s="108" t="s">
        <v>107</v>
      </c>
      <c r="AU134" s="108" t="s">
        <v>110</v>
      </c>
      <c r="AY134" s="11" t="s">
        <v>105</v>
      </c>
      <c r="BE134" s="109">
        <f>IF(N134="základná",J134,0)</f>
        <v>0</v>
      </c>
      <c r="BF134" s="109">
        <f>IF(N134="znížená",J134,0)</f>
        <v>0</v>
      </c>
      <c r="BG134" s="109">
        <f>IF(N134="zákl. prenesená",J134,0)</f>
        <v>0</v>
      </c>
      <c r="BH134" s="109">
        <f>IF(N134="zníž. prenesená",J134,0)</f>
        <v>0</v>
      </c>
      <c r="BI134" s="109">
        <f>IF(N134="nulová",J134,0)</f>
        <v>0</v>
      </c>
      <c r="BJ134" s="11" t="s">
        <v>110</v>
      </c>
      <c r="BK134" s="109">
        <f>ROUND(I134*H134,2)</f>
        <v>0</v>
      </c>
      <c r="BL134" s="11" t="s">
        <v>109</v>
      </c>
      <c r="BM134" s="108" t="s">
        <v>381</v>
      </c>
    </row>
    <row r="135" spans="1:65" s="9" customFormat="1" ht="22.5" x14ac:dyDescent="0.2">
      <c r="B135" s="121"/>
      <c r="D135" s="110" t="s">
        <v>112</v>
      </c>
      <c r="E135" s="122" t="s">
        <v>0</v>
      </c>
      <c r="F135" s="123" t="s">
        <v>382</v>
      </c>
      <c r="H135" s="122" t="s">
        <v>0</v>
      </c>
      <c r="L135" s="121"/>
      <c r="M135" s="124"/>
      <c r="N135" s="125"/>
      <c r="O135" s="125"/>
      <c r="P135" s="125"/>
      <c r="Q135" s="125"/>
      <c r="R135" s="125"/>
      <c r="S135" s="125"/>
      <c r="T135" s="126"/>
      <c r="AT135" s="122" t="s">
        <v>112</v>
      </c>
      <c r="AU135" s="122" t="s">
        <v>110</v>
      </c>
      <c r="AV135" s="9" t="s">
        <v>44</v>
      </c>
      <c r="AW135" s="9" t="s">
        <v>17</v>
      </c>
      <c r="AX135" s="9" t="s">
        <v>43</v>
      </c>
      <c r="AY135" s="122" t="s">
        <v>105</v>
      </c>
    </row>
    <row r="136" spans="1:65" s="8" customFormat="1" x14ac:dyDescent="0.2">
      <c r="B136" s="114"/>
      <c r="D136" s="110" t="s">
        <v>112</v>
      </c>
      <c r="E136" s="115" t="s">
        <v>0</v>
      </c>
      <c r="F136" s="116" t="s">
        <v>383</v>
      </c>
      <c r="H136" s="117">
        <v>258.62099999999998</v>
      </c>
      <c r="L136" s="114"/>
      <c r="M136" s="118"/>
      <c r="N136" s="119"/>
      <c r="O136" s="119"/>
      <c r="P136" s="119"/>
      <c r="Q136" s="119"/>
      <c r="R136" s="119"/>
      <c r="S136" s="119"/>
      <c r="T136" s="120"/>
      <c r="AT136" s="115" t="s">
        <v>112</v>
      </c>
      <c r="AU136" s="115" t="s">
        <v>110</v>
      </c>
      <c r="AV136" s="8" t="s">
        <v>110</v>
      </c>
      <c r="AW136" s="8" t="s">
        <v>17</v>
      </c>
      <c r="AX136" s="8" t="s">
        <v>43</v>
      </c>
      <c r="AY136" s="115" t="s">
        <v>105</v>
      </c>
    </row>
    <row r="137" spans="1:65" s="9" customFormat="1" ht="22.5" x14ac:dyDescent="0.2">
      <c r="B137" s="121"/>
      <c r="D137" s="110" t="s">
        <v>112</v>
      </c>
      <c r="E137" s="122" t="s">
        <v>0</v>
      </c>
      <c r="F137" s="123" t="s">
        <v>384</v>
      </c>
      <c r="H137" s="122" t="s">
        <v>0</v>
      </c>
      <c r="L137" s="121"/>
      <c r="M137" s="124"/>
      <c r="N137" s="125"/>
      <c r="O137" s="125"/>
      <c r="P137" s="125"/>
      <c r="Q137" s="125"/>
      <c r="R137" s="125"/>
      <c r="S137" s="125"/>
      <c r="T137" s="126"/>
      <c r="AT137" s="122" t="s">
        <v>112</v>
      </c>
      <c r="AU137" s="122" t="s">
        <v>110</v>
      </c>
      <c r="AV137" s="9" t="s">
        <v>44</v>
      </c>
      <c r="AW137" s="9" t="s">
        <v>17</v>
      </c>
      <c r="AX137" s="9" t="s">
        <v>43</v>
      </c>
      <c r="AY137" s="122" t="s">
        <v>105</v>
      </c>
    </row>
    <row r="138" spans="1:65" s="8" customFormat="1" x14ac:dyDescent="0.2">
      <c r="B138" s="114"/>
      <c r="D138" s="110" t="s">
        <v>112</v>
      </c>
      <c r="E138" s="115" t="s">
        <v>0</v>
      </c>
      <c r="F138" s="116" t="s">
        <v>385</v>
      </c>
      <c r="H138" s="117">
        <v>594.88</v>
      </c>
      <c r="L138" s="114"/>
      <c r="M138" s="118"/>
      <c r="N138" s="119"/>
      <c r="O138" s="119"/>
      <c r="P138" s="119"/>
      <c r="Q138" s="119"/>
      <c r="R138" s="119"/>
      <c r="S138" s="119"/>
      <c r="T138" s="120"/>
      <c r="AT138" s="115" t="s">
        <v>112</v>
      </c>
      <c r="AU138" s="115" t="s">
        <v>110</v>
      </c>
      <c r="AV138" s="8" t="s">
        <v>110</v>
      </c>
      <c r="AW138" s="8" t="s">
        <v>17</v>
      </c>
      <c r="AX138" s="8" t="s">
        <v>43</v>
      </c>
      <c r="AY138" s="115" t="s">
        <v>105</v>
      </c>
    </row>
    <row r="139" spans="1:65" s="9" customFormat="1" x14ac:dyDescent="0.2">
      <c r="B139" s="121"/>
      <c r="D139" s="110" t="s">
        <v>112</v>
      </c>
      <c r="E139" s="122" t="s">
        <v>0</v>
      </c>
      <c r="F139" s="123" t="s">
        <v>386</v>
      </c>
      <c r="H139" s="122" t="s">
        <v>0</v>
      </c>
      <c r="L139" s="121"/>
      <c r="M139" s="124"/>
      <c r="N139" s="125"/>
      <c r="O139" s="125"/>
      <c r="P139" s="125"/>
      <c r="Q139" s="125"/>
      <c r="R139" s="125"/>
      <c r="S139" s="125"/>
      <c r="T139" s="126"/>
      <c r="AT139" s="122" t="s">
        <v>112</v>
      </c>
      <c r="AU139" s="122" t="s">
        <v>110</v>
      </c>
      <c r="AV139" s="9" t="s">
        <v>44</v>
      </c>
      <c r="AW139" s="9" t="s">
        <v>17</v>
      </c>
      <c r="AX139" s="9" t="s">
        <v>43</v>
      </c>
      <c r="AY139" s="122" t="s">
        <v>105</v>
      </c>
    </row>
    <row r="140" spans="1:65" s="8" customFormat="1" x14ac:dyDescent="0.2">
      <c r="B140" s="114"/>
      <c r="D140" s="110" t="s">
        <v>112</v>
      </c>
      <c r="E140" s="115" t="s">
        <v>0</v>
      </c>
      <c r="F140" s="116" t="s">
        <v>387</v>
      </c>
      <c r="H140" s="117">
        <v>188.08799999999999</v>
      </c>
      <c r="L140" s="114"/>
      <c r="M140" s="118"/>
      <c r="N140" s="119"/>
      <c r="O140" s="119"/>
      <c r="P140" s="119"/>
      <c r="Q140" s="119"/>
      <c r="R140" s="119"/>
      <c r="S140" s="119"/>
      <c r="T140" s="120"/>
      <c r="AT140" s="115" t="s">
        <v>112</v>
      </c>
      <c r="AU140" s="115" t="s">
        <v>110</v>
      </c>
      <c r="AV140" s="8" t="s">
        <v>110</v>
      </c>
      <c r="AW140" s="8" t="s">
        <v>17</v>
      </c>
      <c r="AX140" s="8" t="s">
        <v>43</v>
      </c>
      <c r="AY140" s="115" t="s">
        <v>105</v>
      </c>
    </row>
    <row r="141" spans="1:65" s="9" customFormat="1" x14ac:dyDescent="0.2">
      <c r="B141" s="121"/>
      <c r="D141" s="110" t="s">
        <v>112</v>
      </c>
      <c r="E141" s="122" t="s">
        <v>0</v>
      </c>
      <c r="F141" s="123" t="s">
        <v>388</v>
      </c>
      <c r="H141" s="122" t="s">
        <v>0</v>
      </c>
      <c r="L141" s="121"/>
      <c r="M141" s="124"/>
      <c r="N141" s="125"/>
      <c r="O141" s="125"/>
      <c r="P141" s="125"/>
      <c r="Q141" s="125"/>
      <c r="R141" s="125"/>
      <c r="S141" s="125"/>
      <c r="T141" s="126"/>
      <c r="AT141" s="122" t="s">
        <v>112</v>
      </c>
      <c r="AU141" s="122" t="s">
        <v>110</v>
      </c>
      <c r="AV141" s="9" t="s">
        <v>44</v>
      </c>
      <c r="AW141" s="9" t="s">
        <v>17</v>
      </c>
      <c r="AX141" s="9" t="s">
        <v>43</v>
      </c>
      <c r="AY141" s="122" t="s">
        <v>105</v>
      </c>
    </row>
    <row r="142" spans="1:65" s="8" customFormat="1" x14ac:dyDescent="0.2">
      <c r="B142" s="114"/>
      <c r="D142" s="110" t="s">
        <v>112</v>
      </c>
      <c r="E142" s="115" t="s">
        <v>0</v>
      </c>
      <c r="F142" s="116" t="s">
        <v>389</v>
      </c>
      <c r="H142" s="117">
        <v>131.04</v>
      </c>
      <c r="L142" s="114"/>
      <c r="M142" s="118"/>
      <c r="N142" s="119"/>
      <c r="O142" s="119"/>
      <c r="P142" s="119"/>
      <c r="Q142" s="119"/>
      <c r="R142" s="119"/>
      <c r="S142" s="119"/>
      <c r="T142" s="120"/>
      <c r="AT142" s="115" t="s">
        <v>112</v>
      </c>
      <c r="AU142" s="115" t="s">
        <v>110</v>
      </c>
      <c r="AV142" s="8" t="s">
        <v>110</v>
      </c>
      <c r="AW142" s="8" t="s">
        <v>17</v>
      </c>
      <c r="AX142" s="8" t="s">
        <v>43</v>
      </c>
      <c r="AY142" s="115" t="s">
        <v>105</v>
      </c>
    </row>
    <row r="143" spans="1:65" s="10" customFormat="1" x14ac:dyDescent="0.2">
      <c r="B143" s="127"/>
      <c r="D143" s="110" t="s">
        <v>112</v>
      </c>
      <c r="E143" s="128" t="s">
        <v>0</v>
      </c>
      <c r="F143" s="129" t="s">
        <v>114</v>
      </c>
      <c r="H143" s="130">
        <v>1172.6289999999999</v>
      </c>
      <c r="L143" s="127"/>
      <c r="M143" s="131"/>
      <c r="N143" s="132"/>
      <c r="O143" s="132"/>
      <c r="P143" s="132"/>
      <c r="Q143" s="132"/>
      <c r="R143" s="132"/>
      <c r="S143" s="132"/>
      <c r="T143" s="133"/>
      <c r="AT143" s="128" t="s">
        <v>112</v>
      </c>
      <c r="AU143" s="128" t="s">
        <v>110</v>
      </c>
      <c r="AV143" s="10" t="s">
        <v>109</v>
      </c>
      <c r="AW143" s="10" t="s">
        <v>17</v>
      </c>
      <c r="AX143" s="10" t="s">
        <v>44</v>
      </c>
      <c r="AY143" s="128" t="s">
        <v>105</v>
      </c>
    </row>
    <row r="144" spans="1:65" s="2" customFormat="1" ht="12" x14ac:dyDescent="0.2">
      <c r="A144" s="19"/>
      <c r="B144" s="96"/>
      <c r="C144" s="134" t="s">
        <v>78</v>
      </c>
      <c r="D144" s="134" t="s">
        <v>115</v>
      </c>
      <c r="E144" s="135" t="s">
        <v>117</v>
      </c>
      <c r="F144" s="136" t="s">
        <v>118</v>
      </c>
      <c r="G144" s="137" t="s">
        <v>116</v>
      </c>
      <c r="H144" s="138">
        <v>1189.76</v>
      </c>
      <c r="I144" s="139">
        <v>0</v>
      </c>
      <c r="J144" s="139">
        <f>ROUND(I144*H144,2)</f>
        <v>0</v>
      </c>
      <c r="K144" s="140"/>
      <c r="L144" s="141"/>
      <c r="M144" s="142" t="s">
        <v>0</v>
      </c>
      <c r="N144" s="143" t="s">
        <v>26</v>
      </c>
      <c r="O144" s="106">
        <v>0</v>
      </c>
      <c r="P144" s="106">
        <f>O144*H144</f>
        <v>0</v>
      </c>
      <c r="Q144" s="106">
        <v>1</v>
      </c>
      <c r="R144" s="106">
        <f>Q144*H144</f>
        <v>1189.76</v>
      </c>
      <c r="S144" s="106">
        <v>0</v>
      </c>
      <c r="T144" s="107">
        <f>S144*H144</f>
        <v>0</v>
      </c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R144" s="108" t="s">
        <v>60</v>
      </c>
      <c r="AT144" s="108" t="s">
        <v>115</v>
      </c>
      <c r="AU144" s="108" t="s">
        <v>110</v>
      </c>
      <c r="AY144" s="11" t="s">
        <v>105</v>
      </c>
      <c r="BE144" s="109">
        <f>IF(N144="základná",J144,0)</f>
        <v>0</v>
      </c>
      <c r="BF144" s="109">
        <f>IF(N144="znížená",J144,0)</f>
        <v>0</v>
      </c>
      <c r="BG144" s="109">
        <f>IF(N144="zákl. prenesená",J144,0)</f>
        <v>0</v>
      </c>
      <c r="BH144" s="109">
        <f>IF(N144="zníž. prenesená",J144,0)</f>
        <v>0</v>
      </c>
      <c r="BI144" s="109">
        <f>IF(N144="nulová",J144,0)</f>
        <v>0</v>
      </c>
      <c r="BJ144" s="11" t="s">
        <v>110</v>
      </c>
      <c r="BK144" s="109">
        <f>ROUND(I144*H144,2)</f>
        <v>0</v>
      </c>
      <c r="BL144" s="11" t="s">
        <v>109</v>
      </c>
      <c r="BM144" s="108" t="s">
        <v>390</v>
      </c>
    </row>
    <row r="145" spans="1:65" s="2" customFormat="1" ht="29.25" x14ac:dyDescent="0.2">
      <c r="A145" s="19"/>
      <c r="B145" s="20"/>
      <c r="C145" s="19"/>
      <c r="D145" s="110" t="s">
        <v>111</v>
      </c>
      <c r="E145" s="19"/>
      <c r="F145" s="111" t="s">
        <v>317</v>
      </c>
      <c r="G145" s="19"/>
      <c r="H145" s="19"/>
      <c r="I145" s="19"/>
      <c r="J145" s="19"/>
      <c r="K145" s="19"/>
      <c r="L145" s="20"/>
      <c r="M145" s="112"/>
      <c r="N145" s="113"/>
      <c r="O145" s="34"/>
      <c r="P145" s="34"/>
      <c r="Q145" s="34"/>
      <c r="R145" s="34"/>
      <c r="S145" s="34"/>
      <c r="T145" s="35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T145" s="11" t="s">
        <v>111</v>
      </c>
      <c r="AU145" s="11" t="s">
        <v>110</v>
      </c>
    </row>
    <row r="146" spans="1:65" s="8" customFormat="1" x14ac:dyDescent="0.2">
      <c r="B146" s="114"/>
      <c r="D146" s="110" t="s">
        <v>112</v>
      </c>
      <c r="E146" s="115" t="s">
        <v>0</v>
      </c>
      <c r="F146" s="116" t="s">
        <v>391</v>
      </c>
      <c r="H146" s="117">
        <v>1189.76</v>
      </c>
      <c r="L146" s="114"/>
      <c r="M146" s="118"/>
      <c r="N146" s="119"/>
      <c r="O146" s="119"/>
      <c r="P146" s="119"/>
      <c r="Q146" s="119"/>
      <c r="R146" s="119"/>
      <c r="S146" s="119"/>
      <c r="T146" s="120"/>
      <c r="AT146" s="115" t="s">
        <v>112</v>
      </c>
      <c r="AU146" s="115" t="s">
        <v>110</v>
      </c>
      <c r="AV146" s="8" t="s">
        <v>110</v>
      </c>
      <c r="AW146" s="8" t="s">
        <v>17</v>
      </c>
      <c r="AX146" s="8" t="s">
        <v>44</v>
      </c>
      <c r="AY146" s="115" t="s">
        <v>105</v>
      </c>
    </row>
    <row r="147" spans="1:65" s="2" customFormat="1" ht="24" x14ac:dyDescent="0.2">
      <c r="A147" s="19"/>
      <c r="B147" s="96"/>
      <c r="C147" s="97" t="s">
        <v>51</v>
      </c>
      <c r="D147" s="97" t="s">
        <v>107</v>
      </c>
      <c r="E147" s="98" t="s">
        <v>120</v>
      </c>
      <c r="F147" s="99" t="s">
        <v>121</v>
      </c>
      <c r="G147" s="100" t="s">
        <v>108</v>
      </c>
      <c r="H147" s="101">
        <v>473.72</v>
      </c>
      <c r="I147" s="102">
        <v>0</v>
      </c>
      <c r="J147" s="102">
        <f>ROUND(I147*H147,2)</f>
        <v>0</v>
      </c>
      <c r="K147" s="103"/>
      <c r="L147" s="20"/>
      <c r="M147" s="104" t="s">
        <v>0</v>
      </c>
      <c r="N147" s="105" t="s">
        <v>26</v>
      </c>
      <c r="O147" s="106">
        <v>1.284</v>
      </c>
      <c r="P147" s="106">
        <f>O147*H147</f>
        <v>608.25648000000001</v>
      </c>
      <c r="Q147" s="106">
        <v>0</v>
      </c>
      <c r="R147" s="106">
        <f>Q147*H147</f>
        <v>0</v>
      </c>
      <c r="S147" s="106">
        <v>0</v>
      </c>
      <c r="T147" s="107">
        <f>S147*H147</f>
        <v>0</v>
      </c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R147" s="108" t="s">
        <v>109</v>
      </c>
      <c r="AT147" s="108" t="s">
        <v>107</v>
      </c>
      <c r="AU147" s="108" t="s">
        <v>110</v>
      </c>
      <c r="AY147" s="11" t="s">
        <v>105</v>
      </c>
      <c r="BE147" s="109">
        <f>IF(N147="základná",J147,0)</f>
        <v>0</v>
      </c>
      <c r="BF147" s="109">
        <f>IF(N147="znížená",J147,0)</f>
        <v>0</v>
      </c>
      <c r="BG147" s="109">
        <f>IF(N147="zákl. prenesená",J147,0)</f>
        <v>0</v>
      </c>
      <c r="BH147" s="109">
        <f>IF(N147="zníž. prenesená",J147,0)</f>
        <v>0</v>
      </c>
      <c r="BI147" s="109">
        <f>IF(N147="nulová",J147,0)</f>
        <v>0</v>
      </c>
      <c r="BJ147" s="11" t="s">
        <v>110</v>
      </c>
      <c r="BK147" s="109">
        <f>ROUND(I147*H147,2)</f>
        <v>0</v>
      </c>
      <c r="BL147" s="11" t="s">
        <v>109</v>
      </c>
      <c r="BM147" s="108" t="s">
        <v>392</v>
      </c>
    </row>
    <row r="148" spans="1:65" s="2" customFormat="1" ht="19.5" x14ac:dyDescent="0.2">
      <c r="A148" s="19"/>
      <c r="B148" s="20"/>
      <c r="C148" s="19"/>
      <c r="D148" s="110" t="s">
        <v>111</v>
      </c>
      <c r="E148" s="19"/>
      <c r="F148" s="111" t="s">
        <v>122</v>
      </c>
      <c r="G148" s="19"/>
      <c r="H148" s="19"/>
      <c r="I148" s="19"/>
      <c r="J148" s="19"/>
      <c r="K148" s="19"/>
      <c r="L148" s="20"/>
      <c r="M148" s="112"/>
      <c r="N148" s="113"/>
      <c r="O148" s="34"/>
      <c r="P148" s="34"/>
      <c r="Q148" s="34"/>
      <c r="R148" s="34"/>
      <c r="S148" s="34"/>
      <c r="T148" s="35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T148" s="11" t="s">
        <v>111</v>
      </c>
      <c r="AU148" s="11" t="s">
        <v>110</v>
      </c>
    </row>
    <row r="149" spans="1:65" s="8" customFormat="1" x14ac:dyDescent="0.2">
      <c r="B149" s="114"/>
      <c r="D149" s="110" t="s">
        <v>112</v>
      </c>
      <c r="E149" s="115" t="s">
        <v>0</v>
      </c>
      <c r="F149" s="116" t="s">
        <v>393</v>
      </c>
      <c r="H149" s="117">
        <v>473.72</v>
      </c>
      <c r="L149" s="114"/>
      <c r="M149" s="118"/>
      <c r="N149" s="119"/>
      <c r="O149" s="119"/>
      <c r="P149" s="119"/>
      <c r="Q149" s="119"/>
      <c r="R149" s="119"/>
      <c r="S149" s="119"/>
      <c r="T149" s="120"/>
      <c r="AT149" s="115" t="s">
        <v>112</v>
      </c>
      <c r="AU149" s="115" t="s">
        <v>110</v>
      </c>
      <c r="AV149" s="8" t="s">
        <v>110</v>
      </c>
      <c r="AW149" s="8" t="s">
        <v>17</v>
      </c>
      <c r="AX149" s="8" t="s">
        <v>44</v>
      </c>
      <c r="AY149" s="115" t="s">
        <v>105</v>
      </c>
    </row>
    <row r="150" spans="1:65" s="2" customFormat="1" ht="36" x14ac:dyDescent="0.2">
      <c r="A150" s="19"/>
      <c r="B150" s="96"/>
      <c r="C150" s="97" t="s">
        <v>119</v>
      </c>
      <c r="D150" s="97" t="s">
        <v>107</v>
      </c>
      <c r="E150" s="98" t="s">
        <v>123</v>
      </c>
      <c r="F150" s="99" t="s">
        <v>124</v>
      </c>
      <c r="G150" s="100" t="s">
        <v>108</v>
      </c>
      <c r="H150" s="101">
        <v>473.72</v>
      </c>
      <c r="I150" s="102">
        <v>0</v>
      </c>
      <c r="J150" s="102">
        <f>ROUND(I150*H150,2)</f>
        <v>0</v>
      </c>
      <c r="K150" s="103"/>
      <c r="L150" s="20"/>
      <c r="M150" s="104" t="s">
        <v>0</v>
      </c>
      <c r="N150" s="105" t="s">
        <v>26</v>
      </c>
      <c r="O150" s="106">
        <v>0.61299999999999999</v>
      </c>
      <c r="P150" s="106">
        <f>O150*H150</f>
        <v>290.39035999999999</v>
      </c>
      <c r="Q150" s="106">
        <v>0</v>
      </c>
      <c r="R150" s="106">
        <f>Q150*H150</f>
        <v>0</v>
      </c>
      <c r="S150" s="106">
        <v>0</v>
      </c>
      <c r="T150" s="107">
        <f>S150*H150</f>
        <v>0</v>
      </c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R150" s="108" t="s">
        <v>109</v>
      </c>
      <c r="AT150" s="108" t="s">
        <v>107</v>
      </c>
      <c r="AU150" s="108" t="s">
        <v>110</v>
      </c>
      <c r="AY150" s="11" t="s">
        <v>105</v>
      </c>
      <c r="BE150" s="109">
        <f>IF(N150="základná",J150,0)</f>
        <v>0</v>
      </c>
      <c r="BF150" s="109">
        <f>IF(N150="znížená",J150,0)</f>
        <v>0</v>
      </c>
      <c r="BG150" s="109">
        <f>IF(N150="zákl. prenesená",J150,0)</f>
        <v>0</v>
      </c>
      <c r="BH150" s="109">
        <f>IF(N150="zníž. prenesená",J150,0)</f>
        <v>0</v>
      </c>
      <c r="BI150" s="109">
        <f>IF(N150="nulová",J150,0)</f>
        <v>0</v>
      </c>
      <c r="BJ150" s="11" t="s">
        <v>110</v>
      </c>
      <c r="BK150" s="109">
        <f>ROUND(I150*H150,2)</f>
        <v>0</v>
      </c>
      <c r="BL150" s="11" t="s">
        <v>109</v>
      </c>
      <c r="BM150" s="108" t="s">
        <v>394</v>
      </c>
    </row>
    <row r="151" spans="1:65" s="8" customFormat="1" x14ac:dyDescent="0.2">
      <c r="B151" s="114"/>
      <c r="D151" s="110" t="s">
        <v>112</v>
      </c>
      <c r="E151" s="115" t="s">
        <v>0</v>
      </c>
      <c r="F151" s="116" t="s">
        <v>393</v>
      </c>
      <c r="H151" s="117">
        <v>473.72</v>
      </c>
      <c r="L151" s="114"/>
      <c r="M151" s="118"/>
      <c r="N151" s="119"/>
      <c r="O151" s="119"/>
      <c r="P151" s="119"/>
      <c r="Q151" s="119"/>
      <c r="R151" s="119"/>
      <c r="S151" s="119"/>
      <c r="T151" s="120"/>
      <c r="AT151" s="115" t="s">
        <v>112</v>
      </c>
      <c r="AU151" s="115" t="s">
        <v>110</v>
      </c>
      <c r="AV151" s="8" t="s">
        <v>110</v>
      </c>
      <c r="AW151" s="8" t="s">
        <v>17</v>
      </c>
      <c r="AX151" s="8" t="s">
        <v>44</v>
      </c>
      <c r="AY151" s="115" t="s">
        <v>105</v>
      </c>
    </row>
    <row r="152" spans="1:65" s="2" customFormat="1" ht="24" x14ac:dyDescent="0.2">
      <c r="A152" s="19"/>
      <c r="B152" s="96"/>
      <c r="C152" s="97" t="s">
        <v>60</v>
      </c>
      <c r="D152" s="97" t="s">
        <v>107</v>
      </c>
      <c r="E152" s="98" t="s">
        <v>318</v>
      </c>
      <c r="F152" s="99" t="s">
        <v>319</v>
      </c>
      <c r="G152" s="100" t="s">
        <v>108</v>
      </c>
      <c r="H152" s="101">
        <v>11.52</v>
      </c>
      <c r="I152" s="102">
        <v>0</v>
      </c>
      <c r="J152" s="102">
        <f>ROUND(I152*H152,2)</f>
        <v>0</v>
      </c>
      <c r="K152" s="103"/>
      <c r="L152" s="20"/>
      <c r="M152" s="104" t="s">
        <v>0</v>
      </c>
      <c r="N152" s="105" t="s">
        <v>26</v>
      </c>
      <c r="O152" s="106">
        <v>1.5089999999999999</v>
      </c>
      <c r="P152" s="106">
        <f>O152*H152</f>
        <v>17.383679999999998</v>
      </c>
      <c r="Q152" s="106">
        <v>0</v>
      </c>
      <c r="R152" s="106">
        <f>Q152*H152</f>
        <v>0</v>
      </c>
      <c r="S152" s="106">
        <v>0</v>
      </c>
      <c r="T152" s="107">
        <f>S152*H152</f>
        <v>0</v>
      </c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R152" s="108" t="s">
        <v>109</v>
      </c>
      <c r="AT152" s="108" t="s">
        <v>107</v>
      </c>
      <c r="AU152" s="108" t="s">
        <v>110</v>
      </c>
      <c r="AY152" s="11" t="s">
        <v>105</v>
      </c>
      <c r="BE152" s="109">
        <f>IF(N152="základná",J152,0)</f>
        <v>0</v>
      </c>
      <c r="BF152" s="109">
        <f>IF(N152="znížená",J152,0)</f>
        <v>0</v>
      </c>
      <c r="BG152" s="109">
        <f>IF(N152="zákl. prenesená",J152,0)</f>
        <v>0</v>
      </c>
      <c r="BH152" s="109">
        <f>IF(N152="zníž. prenesená",J152,0)</f>
        <v>0</v>
      </c>
      <c r="BI152" s="109">
        <f>IF(N152="nulová",J152,0)</f>
        <v>0</v>
      </c>
      <c r="BJ152" s="11" t="s">
        <v>110</v>
      </c>
      <c r="BK152" s="109">
        <f>ROUND(I152*H152,2)</f>
        <v>0</v>
      </c>
      <c r="BL152" s="11" t="s">
        <v>109</v>
      </c>
      <c r="BM152" s="108" t="s">
        <v>395</v>
      </c>
    </row>
    <row r="153" spans="1:65" s="8" customFormat="1" x14ac:dyDescent="0.2">
      <c r="B153" s="114"/>
      <c r="D153" s="110" t="s">
        <v>112</v>
      </c>
      <c r="E153" s="115" t="s">
        <v>0</v>
      </c>
      <c r="F153" s="116" t="s">
        <v>396</v>
      </c>
      <c r="H153" s="117">
        <v>11.52</v>
      </c>
      <c r="L153" s="114"/>
      <c r="M153" s="118"/>
      <c r="N153" s="119"/>
      <c r="O153" s="119"/>
      <c r="P153" s="119"/>
      <c r="Q153" s="119"/>
      <c r="R153" s="119"/>
      <c r="S153" s="119"/>
      <c r="T153" s="120"/>
      <c r="AT153" s="115" t="s">
        <v>112</v>
      </c>
      <c r="AU153" s="115" t="s">
        <v>110</v>
      </c>
      <c r="AV153" s="8" t="s">
        <v>110</v>
      </c>
      <c r="AW153" s="8" t="s">
        <v>17</v>
      </c>
      <c r="AX153" s="8" t="s">
        <v>44</v>
      </c>
      <c r="AY153" s="115" t="s">
        <v>105</v>
      </c>
    </row>
    <row r="154" spans="1:65" s="2" customFormat="1" ht="24" x14ac:dyDescent="0.2">
      <c r="A154" s="19"/>
      <c r="B154" s="96"/>
      <c r="C154" s="97" t="s">
        <v>125</v>
      </c>
      <c r="D154" s="97" t="s">
        <v>107</v>
      </c>
      <c r="E154" s="98" t="s">
        <v>397</v>
      </c>
      <c r="F154" s="99" t="s">
        <v>398</v>
      </c>
      <c r="G154" s="100" t="s">
        <v>108</v>
      </c>
      <c r="H154" s="101">
        <v>1128.528</v>
      </c>
      <c r="I154" s="102">
        <v>0</v>
      </c>
      <c r="J154" s="102">
        <f>ROUND(I154*H154,2)</f>
        <v>0</v>
      </c>
      <c r="K154" s="103"/>
      <c r="L154" s="20"/>
      <c r="M154" s="104" t="s">
        <v>0</v>
      </c>
      <c r="N154" s="105" t="s">
        <v>26</v>
      </c>
      <c r="O154" s="106">
        <v>0.61199999999999999</v>
      </c>
      <c r="P154" s="106">
        <f>O154*H154</f>
        <v>690.65913999999998</v>
      </c>
      <c r="Q154" s="106">
        <v>0</v>
      </c>
      <c r="R154" s="106">
        <f>Q154*H154</f>
        <v>0</v>
      </c>
      <c r="S154" s="106">
        <v>0</v>
      </c>
      <c r="T154" s="107">
        <f>S154*H154</f>
        <v>0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108" t="s">
        <v>109</v>
      </c>
      <c r="AT154" s="108" t="s">
        <v>107</v>
      </c>
      <c r="AU154" s="108" t="s">
        <v>110</v>
      </c>
      <c r="AY154" s="11" t="s">
        <v>105</v>
      </c>
      <c r="BE154" s="109">
        <f>IF(N154="základná",J154,0)</f>
        <v>0</v>
      </c>
      <c r="BF154" s="109">
        <f>IF(N154="znížená",J154,0)</f>
        <v>0</v>
      </c>
      <c r="BG154" s="109">
        <f>IF(N154="zákl. prenesená",J154,0)</f>
        <v>0</v>
      </c>
      <c r="BH154" s="109">
        <f>IF(N154="zníž. prenesená",J154,0)</f>
        <v>0</v>
      </c>
      <c r="BI154" s="109">
        <f>IF(N154="nulová",J154,0)</f>
        <v>0</v>
      </c>
      <c r="BJ154" s="11" t="s">
        <v>110</v>
      </c>
      <c r="BK154" s="109">
        <f>ROUND(I154*H154,2)</f>
        <v>0</v>
      </c>
      <c r="BL154" s="11" t="s">
        <v>109</v>
      </c>
      <c r="BM154" s="108" t="s">
        <v>399</v>
      </c>
    </row>
    <row r="155" spans="1:65" s="2" customFormat="1" ht="19.5" x14ac:dyDescent="0.2">
      <c r="A155" s="19"/>
      <c r="B155" s="20"/>
      <c r="C155" s="19"/>
      <c r="D155" s="110" t="s">
        <v>111</v>
      </c>
      <c r="E155" s="19"/>
      <c r="F155" s="111" t="s">
        <v>400</v>
      </c>
      <c r="G155" s="19"/>
      <c r="H155" s="19"/>
      <c r="I155" s="19"/>
      <c r="J155" s="19"/>
      <c r="K155" s="19"/>
      <c r="L155" s="20"/>
      <c r="M155" s="112"/>
      <c r="N155" s="113"/>
      <c r="O155" s="34"/>
      <c r="P155" s="34"/>
      <c r="Q155" s="34"/>
      <c r="R155" s="34"/>
      <c r="S155" s="34"/>
      <c r="T155" s="35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T155" s="11" t="s">
        <v>111</v>
      </c>
      <c r="AU155" s="11" t="s">
        <v>110</v>
      </c>
    </row>
    <row r="156" spans="1:65" s="8" customFormat="1" x14ac:dyDescent="0.2">
      <c r="B156" s="114"/>
      <c r="D156" s="110" t="s">
        <v>112</v>
      </c>
      <c r="E156" s="115" t="s">
        <v>0</v>
      </c>
      <c r="F156" s="116" t="s">
        <v>126</v>
      </c>
      <c r="H156" s="117">
        <v>1128.528</v>
      </c>
      <c r="L156" s="114"/>
      <c r="M156" s="118"/>
      <c r="N156" s="119"/>
      <c r="O156" s="119"/>
      <c r="P156" s="119"/>
      <c r="Q156" s="119"/>
      <c r="R156" s="119"/>
      <c r="S156" s="119"/>
      <c r="T156" s="120"/>
      <c r="AT156" s="115" t="s">
        <v>112</v>
      </c>
      <c r="AU156" s="115" t="s">
        <v>110</v>
      </c>
      <c r="AV156" s="8" t="s">
        <v>110</v>
      </c>
      <c r="AW156" s="8" t="s">
        <v>17</v>
      </c>
      <c r="AX156" s="8" t="s">
        <v>44</v>
      </c>
      <c r="AY156" s="115" t="s">
        <v>105</v>
      </c>
    </row>
    <row r="157" spans="1:65" s="2" customFormat="1" ht="36" x14ac:dyDescent="0.2">
      <c r="A157" s="19"/>
      <c r="B157" s="96"/>
      <c r="C157" s="97" t="s">
        <v>127</v>
      </c>
      <c r="D157" s="97" t="s">
        <v>107</v>
      </c>
      <c r="E157" s="98" t="s">
        <v>128</v>
      </c>
      <c r="F157" s="99" t="s">
        <v>129</v>
      </c>
      <c r="G157" s="100" t="s">
        <v>108</v>
      </c>
      <c r="H157" s="101">
        <v>1140.048</v>
      </c>
      <c r="I157" s="102">
        <v>0</v>
      </c>
      <c r="J157" s="102">
        <f>ROUND(I157*H157,2)</f>
        <v>0</v>
      </c>
      <c r="K157" s="103"/>
      <c r="L157" s="20"/>
      <c r="M157" s="104" t="s">
        <v>0</v>
      </c>
      <c r="N157" s="105" t="s">
        <v>26</v>
      </c>
      <c r="O157" s="106">
        <v>0.08</v>
      </c>
      <c r="P157" s="106">
        <f>O157*H157</f>
        <v>91.20384</v>
      </c>
      <c r="Q157" s="106">
        <v>0</v>
      </c>
      <c r="R157" s="106">
        <f>Q157*H157</f>
        <v>0</v>
      </c>
      <c r="S157" s="106">
        <v>0</v>
      </c>
      <c r="T157" s="107">
        <f>S157*H157</f>
        <v>0</v>
      </c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R157" s="108" t="s">
        <v>109</v>
      </c>
      <c r="AT157" s="108" t="s">
        <v>107</v>
      </c>
      <c r="AU157" s="108" t="s">
        <v>110</v>
      </c>
      <c r="AY157" s="11" t="s">
        <v>105</v>
      </c>
      <c r="BE157" s="109">
        <f>IF(N157="základná",J157,0)</f>
        <v>0</v>
      </c>
      <c r="BF157" s="109">
        <f>IF(N157="znížená",J157,0)</f>
        <v>0</v>
      </c>
      <c r="BG157" s="109">
        <f>IF(N157="zákl. prenesená",J157,0)</f>
        <v>0</v>
      </c>
      <c r="BH157" s="109">
        <f>IF(N157="zníž. prenesená",J157,0)</f>
        <v>0</v>
      </c>
      <c r="BI157" s="109">
        <f>IF(N157="nulová",J157,0)</f>
        <v>0</v>
      </c>
      <c r="BJ157" s="11" t="s">
        <v>110</v>
      </c>
      <c r="BK157" s="109">
        <f>ROUND(I157*H157,2)</f>
        <v>0</v>
      </c>
      <c r="BL157" s="11" t="s">
        <v>109</v>
      </c>
      <c r="BM157" s="108" t="s">
        <v>401</v>
      </c>
    </row>
    <row r="158" spans="1:65" s="8" customFormat="1" x14ac:dyDescent="0.2">
      <c r="B158" s="114"/>
      <c r="D158" s="110" t="s">
        <v>112</v>
      </c>
      <c r="E158" s="115" t="s">
        <v>0</v>
      </c>
      <c r="F158" s="116" t="s">
        <v>402</v>
      </c>
      <c r="H158" s="117">
        <v>1140.048</v>
      </c>
      <c r="L158" s="114"/>
      <c r="M158" s="118"/>
      <c r="N158" s="119"/>
      <c r="O158" s="119"/>
      <c r="P158" s="119"/>
      <c r="Q158" s="119"/>
      <c r="R158" s="119"/>
      <c r="S158" s="119"/>
      <c r="T158" s="120"/>
      <c r="AT158" s="115" t="s">
        <v>112</v>
      </c>
      <c r="AU158" s="115" t="s">
        <v>110</v>
      </c>
      <c r="AV158" s="8" t="s">
        <v>110</v>
      </c>
      <c r="AW158" s="8" t="s">
        <v>17</v>
      </c>
      <c r="AX158" s="8" t="s">
        <v>44</v>
      </c>
      <c r="AY158" s="115" t="s">
        <v>105</v>
      </c>
    </row>
    <row r="159" spans="1:65" s="2" customFormat="1" ht="48" x14ac:dyDescent="0.2">
      <c r="A159" s="19"/>
      <c r="B159" s="96"/>
      <c r="C159" s="97" t="s">
        <v>130</v>
      </c>
      <c r="D159" s="97" t="s">
        <v>107</v>
      </c>
      <c r="E159" s="98" t="s">
        <v>403</v>
      </c>
      <c r="F159" s="99" t="s">
        <v>404</v>
      </c>
      <c r="G159" s="100" t="s">
        <v>108</v>
      </c>
      <c r="H159" s="101">
        <v>1097.18</v>
      </c>
      <c r="I159" s="102">
        <v>0</v>
      </c>
      <c r="J159" s="102">
        <f>ROUND(I159*H159,2)</f>
        <v>0</v>
      </c>
      <c r="K159" s="103"/>
      <c r="L159" s="20"/>
      <c r="M159" s="104" t="s">
        <v>0</v>
      </c>
      <c r="N159" s="105" t="s">
        <v>26</v>
      </c>
      <c r="O159" s="106">
        <v>2.2769999999999999E-2</v>
      </c>
      <c r="P159" s="106">
        <f>O159*H159</f>
        <v>24.982790000000001</v>
      </c>
      <c r="Q159" s="106">
        <v>0</v>
      </c>
      <c r="R159" s="106">
        <f>Q159*H159</f>
        <v>0</v>
      </c>
      <c r="S159" s="106">
        <v>0</v>
      </c>
      <c r="T159" s="107">
        <f>S159*H159</f>
        <v>0</v>
      </c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R159" s="108" t="s">
        <v>109</v>
      </c>
      <c r="AT159" s="108" t="s">
        <v>107</v>
      </c>
      <c r="AU159" s="108" t="s">
        <v>110</v>
      </c>
      <c r="AY159" s="11" t="s">
        <v>105</v>
      </c>
      <c r="BE159" s="109">
        <f>IF(N159="základná",J159,0)</f>
        <v>0</v>
      </c>
      <c r="BF159" s="109">
        <f>IF(N159="znížená",J159,0)</f>
        <v>0</v>
      </c>
      <c r="BG159" s="109">
        <f>IF(N159="zákl. prenesená",J159,0)</f>
        <v>0</v>
      </c>
      <c r="BH159" s="109">
        <f>IF(N159="zníž. prenesená",J159,0)</f>
        <v>0</v>
      </c>
      <c r="BI159" s="109">
        <f>IF(N159="nulová",J159,0)</f>
        <v>0</v>
      </c>
      <c r="BJ159" s="11" t="s">
        <v>110</v>
      </c>
      <c r="BK159" s="109">
        <f>ROUND(I159*H159,2)</f>
        <v>0</v>
      </c>
      <c r="BL159" s="11" t="s">
        <v>109</v>
      </c>
      <c r="BM159" s="108" t="s">
        <v>405</v>
      </c>
    </row>
    <row r="160" spans="1:65" s="2" customFormat="1" ht="29.25" x14ac:dyDescent="0.2">
      <c r="A160" s="19"/>
      <c r="B160" s="20"/>
      <c r="C160" s="19"/>
      <c r="D160" s="110" t="s">
        <v>111</v>
      </c>
      <c r="E160" s="19"/>
      <c r="F160" s="111" t="s">
        <v>406</v>
      </c>
      <c r="G160" s="19"/>
      <c r="H160" s="19"/>
      <c r="I160" s="19"/>
      <c r="J160" s="19"/>
      <c r="K160" s="19"/>
      <c r="L160" s="20"/>
      <c r="M160" s="112"/>
      <c r="N160" s="113"/>
      <c r="O160" s="34"/>
      <c r="P160" s="34"/>
      <c r="Q160" s="34"/>
      <c r="R160" s="34"/>
      <c r="S160" s="34"/>
      <c r="T160" s="35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T160" s="11" t="s">
        <v>111</v>
      </c>
      <c r="AU160" s="11" t="s">
        <v>110</v>
      </c>
    </row>
    <row r="161" spans="1:65" s="8" customFormat="1" x14ac:dyDescent="0.2">
      <c r="B161" s="114"/>
      <c r="D161" s="110" t="s">
        <v>112</v>
      </c>
      <c r="E161" s="115" t="s">
        <v>0</v>
      </c>
      <c r="F161" s="116" t="s">
        <v>407</v>
      </c>
      <c r="H161" s="117">
        <v>1097.18</v>
      </c>
      <c r="L161" s="114"/>
      <c r="M161" s="118"/>
      <c r="N161" s="119"/>
      <c r="O161" s="119"/>
      <c r="P161" s="119"/>
      <c r="Q161" s="119"/>
      <c r="R161" s="119"/>
      <c r="S161" s="119"/>
      <c r="T161" s="120"/>
      <c r="AT161" s="115" t="s">
        <v>112</v>
      </c>
      <c r="AU161" s="115" t="s">
        <v>110</v>
      </c>
      <c r="AV161" s="8" t="s">
        <v>110</v>
      </c>
      <c r="AW161" s="8" t="s">
        <v>17</v>
      </c>
      <c r="AX161" s="8" t="s">
        <v>44</v>
      </c>
      <c r="AY161" s="115" t="s">
        <v>105</v>
      </c>
    </row>
    <row r="162" spans="1:65" s="2" customFormat="1" ht="36" x14ac:dyDescent="0.2">
      <c r="A162" s="19"/>
      <c r="B162" s="96"/>
      <c r="C162" s="97" t="s">
        <v>131</v>
      </c>
      <c r="D162" s="97" t="s">
        <v>107</v>
      </c>
      <c r="E162" s="98" t="s">
        <v>320</v>
      </c>
      <c r="F162" s="99" t="s">
        <v>321</v>
      </c>
      <c r="G162" s="100" t="s">
        <v>108</v>
      </c>
      <c r="H162" s="101">
        <v>4834.3310000000001</v>
      </c>
      <c r="I162" s="102">
        <v>0</v>
      </c>
      <c r="J162" s="102">
        <f>ROUND(I162*H162,2)</f>
        <v>0</v>
      </c>
      <c r="K162" s="103"/>
      <c r="L162" s="20"/>
      <c r="M162" s="104" t="s">
        <v>0</v>
      </c>
      <c r="N162" s="105" t="s">
        <v>26</v>
      </c>
      <c r="O162" s="106">
        <v>4.4499999999999998E-2</v>
      </c>
      <c r="P162" s="106">
        <f>O162*H162</f>
        <v>215.12773000000001</v>
      </c>
      <c r="Q162" s="106">
        <v>0</v>
      </c>
      <c r="R162" s="106">
        <f>Q162*H162</f>
        <v>0</v>
      </c>
      <c r="S162" s="106">
        <v>0</v>
      </c>
      <c r="T162" s="107">
        <f>S162*H162</f>
        <v>0</v>
      </c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R162" s="108" t="s">
        <v>109</v>
      </c>
      <c r="AT162" s="108" t="s">
        <v>107</v>
      </c>
      <c r="AU162" s="108" t="s">
        <v>110</v>
      </c>
      <c r="AY162" s="11" t="s">
        <v>105</v>
      </c>
      <c r="BE162" s="109">
        <f>IF(N162="základná",J162,0)</f>
        <v>0</v>
      </c>
      <c r="BF162" s="109">
        <f>IF(N162="znížená",J162,0)</f>
        <v>0</v>
      </c>
      <c r="BG162" s="109">
        <f>IF(N162="zákl. prenesená",J162,0)</f>
        <v>0</v>
      </c>
      <c r="BH162" s="109">
        <f>IF(N162="zníž. prenesená",J162,0)</f>
        <v>0</v>
      </c>
      <c r="BI162" s="109">
        <f>IF(N162="nulová",J162,0)</f>
        <v>0</v>
      </c>
      <c r="BJ162" s="11" t="s">
        <v>110</v>
      </c>
      <c r="BK162" s="109">
        <f>ROUND(I162*H162,2)</f>
        <v>0</v>
      </c>
      <c r="BL162" s="11" t="s">
        <v>109</v>
      </c>
      <c r="BM162" s="108" t="s">
        <v>408</v>
      </c>
    </row>
    <row r="163" spans="1:65" s="2" customFormat="1" ht="19.5" x14ac:dyDescent="0.2">
      <c r="A163" s="19"/>
      <c r="B163" s="20"/>
      <c r="C163" s="19"/>
      <c r="D163" s="110" t="s">
        <v>111</v>
      </c>
      <c r="E163" s="19"/>
      <c r="F163" s="111" t="s">
        <v>409</v>
      </c>
      <c r="G163" s="19"/>
      <c r="H163" s="19"/>
      <c r="I163" s="19"/>
      <c r="J163" s="19"/>
      <c r="K163" s="19"/>
      <c r="L163" s="20"/>
      <c r="M163" s="112"/>
      <c r="N163" s="113"/>
      <c r="O163" s="34"/>
      <c r="P163" s="34"/>
      <c r="Q163" s="34"/>
      <c r="R163" s="34"/>
      <c r="S163" s="34"/>
      <c r="T163" s="35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T163" s="11" t="s">
        <v>111</v>
      </c>
      <c r="AU163" s="11" t="s">
        <v>110</v>
      </c>
    </row>
    <row r="164" spans="1:65" s="9" customFormat="1" ht="22.5" x14ac:dyDescent="0.2">
      <c r="B164" s="121"/>
      <c r="D164" s="110" t="s">
        <v>112</v>
      </c>
      <c r="E164" s="122" t="s">
        <v>0</v>
      </c>
      <c r="F164" s="123" t="s">
        <v>382</v>
      </c>
      <c r="H164" s="122" t="s">
        <v>0</v>
      </c>
      <c r="L164" s="121"/>
      <c r="M164" s="124"/>
      <c r="N164" s="125"/>
      <c r="O164" s="125"/>
      <c r="P164" s="125"/>
      <c r="Q164" s="125"/>
      <c r="R164" s="125"/>
      <c r="S164" s="125"/>
      <c r="T164" s="126"/>
      <c r="AT164" s="122" t="s">
        <v>112</v>
      </c>
      <c r="AU164" s="122" t="s">
        <v>110</v>
      </c>
      <c r="AV164" s="9" t="s">
        <v>44</v>
      </c>
      <c r="AW164" s="9" t="s">
        <v>17</v>
      </c>
      <c r="AX164" s="9" t="s">
        <v>43</v>
      </c>
      <c r="AY164" s="122" t="s">
        <v>105</v>
      </c>
    </row>
    <row r="165" spans="1:65" s="8" customFormat="1" x14ac:dyDescent="0.2">
      <c r="B165" s="114"/>
      <c r="D165" s="110" t="s">
        <v>112</v>
      </c>
      <c r="E165" s="115" t="s">
        <v>0</v>
      </c>
      <c r="F165" s="116" t="s">
        <v>383</v>
      </c>
      <c r="H165" s="117">
        <v>258.62099999999998</v>
      </c>
      <c r="L165" s="114"/>
      <c r="M165" s="118"/>
      <c r="N165" s="119"/>
      <c r="O165" s="119"/>
      <c r="P165" s="119"/>
      <c r="Q165" s="119"/>
      <c r="R165" s="119"/>
      <c r="S165" s="119"/>
      <c r="T165" s="120"/>
      <c r="AT165" s="115" t="s">
        <v>112</v>
      </c>
      <c r="AU165" s="115" t="s">
        <v>110</v>
      </c>
      <c r="AV165" s="8" t="s">
        <v>110</v>
      </c>
      <c r="AW165" s="8" t="s">
        <v>17</v>
      </c>
      <c r="AX165" s="8" t="s">
        <v>43</v>
      </c>
      <c r="AY165" s="115" t="s">
        <v>105</v>
      </c>
    </row>
    <row r="166" spans="1:65" s="9" customFormat="1" ht="22.5" x14ac:dyDescent="0.2">
      <c r="B166" s="121"/>
      <c r="D166" s="110" t="s">
        <v>112</v>
      </c>
      <c r="E166" s="122" t="s">
        <v>0</v>
      </c>
      <c r="F166" s="123" t="s">
        <v>410</v>
      </c>
      <c r="H166" s="122" t="s">
        <v>0</v>
      </c>
      <c r="L166" s="121"/>
      <c r="M166" s="124"/>
      <c r="N166" s="125"/>
      <c r="O166" s="125"/>
      <c r="P166" s="125"/>
      <c r="Q166" s="125"/>
      <c r="R166" s="125"/>
      <c r="S166" s="125"/>
      <c r="T166" s="126"/>
      <c r="AT166" s="122" t="s">
        <v>112</v>
      </c>
      <c r="AU166" s="122" t="s">
        <v>110</v>
      </c>
      <c r="AV166" s="9" t="s">
        <v>44</v>
      </c>
      <c r="AW166" s="9" t="s">
        <v>17</v>
      </c>
      <c r="AX166" s="9" t="s">
        <v>43</v>
      </c>
      <c r="AY166" s="122" t="s">
        <v>105</v>
      </c>
    </row>
    <row r="167" spans="1:65" s="8" customFormat="1" x14ac:dyDescent="0.2">
      <c r="B167" s="114"/>
      <c r="D167" s="110" t="s">
        <v>112</v>
      </c>
      <c r="E167" s="115" t="s">
        <v>0</v>
      </c>
      <c r="F167" s="116" t="s">
        <v>411</v>
      </c>
      <c r="H167" s="117">
        <v>892.32</v>
      </c>
      <c r="L167" s="114"/>
      <c r="M167" s="118"/>
      <c r="N167" s="119"/>
      <c r="O167" s="119"/>
      <c r="P167" s="119"/>
      <c r="Q167" s="119"/>
      <c r="R167" s="119"/>
      <c r="S167" s="119"/>
      <c r="T167" s="120"/>
      <c r="AT167" s="115" t="s">
        <v>112</v>
      </c>
      <c r="AU167" s="115" t="s">
        <v>110</v>
      </c>
      <c r="AV167" s="8" t="s">
        <v>110</v>
      </c>
      <c r="AW167" s="8" t="s">
        <v>17</v>
      </c>
      <c r="AX167" s="8" t="s">
        <v>43</v>
      </c>
      <c r="AY167" s="115" t="s">
        <v>105</v>
      </c>
    </row>
    <row r="168" spans="1:65" s="9" customFormat="1" x14ac:dyDescent="0.2">
      <c r="B168" s="121"/>
      <c r="D168" s="110" t="s">
        <v>112</v>
      </c>
      <c r="E168" s="122" t="s">
        <v>0</v>
      </c>
      <c r="F168" s="123" t="s">
        <v>386</v>
      </c>
      <c r="H168" s="122" t="s">
        <v>0</v>
      </c>
      <c r="L168" s="121"/>
      <c r="M168" s="124"/>
      <c r="N168" s="125"/>
      <c r="O168" s="125"/>
      <c r="P168" s="125"/>
      <c r="Q168" s="125"/>
      <c r="R168" s="125"/>
      <c r="S168" s="125"/>
      <c r="T168" s="126"/>
      <c r="AT168" s="122" t="s">
        <v>112</v>
      </c>
      <c r="AU168" s="122" t="s">
        <v>110</v>
      </c>
      <c r="AV168" s="9" t="s">
        <v>44</v>
      </c>
      <c r="AW168" s="9" t="s">
        <v>17</v>
      </c>
      <c r="AX168" s="9" t="s">
        <v>43</v>
      </c>
      <c r="AY168" s="122" t="s">
        <v>105</v>
      </c>
    </row>
    <row r="169" spans="1:65" s="8" customFormat="1" x14ac:dyDescent="0.2">
      <c r="B169" s="114"/>
      <c r="D169" s="110" t="s">
        <v>112</v>
      </c>
      <c r="E169" s="115" t="s">
        <v>0</v>
      </c>
      <c r="F169" s="116" t="s">
        <v>407</v>
      </c>
      <c r="H169" s="117">
        <v>1097.18</v>
      </c>
      <c r="L169" s="114"/>
      <c r="M169" s="118"/>
      <c r="N169" s="119"/>
      <c r="O169" s="119"/>
      <c r="P169" s="119"/>
      <c r="Q169" s="119"/>
      <c r="R169" s="119"/>
      <c r="S169" s="119"/>
      <c r="T169" s="120"/>
      <c r="AT169" s="115" t="s">
        <v>112</v>
      </c>
      <c r="AU169" s="115" t="s">
        <v>110</v>
      </c>
      <c r="AV169" s="8" t="s">
        <v>110</v>
      </c>
      <c r="AW169" s="8" t="s">
        <v>17</v>
      </c>
      <c r="AX169" s="8" t="s">
        <v>43</v>
      </c>
      <c r="AY169" s="115" t="s">
        <v>105</v>
      </c>
    </row>
    <row r="170" spans="1:65" s="9" customFormat="1" x14ac:dyDescent="0.2">
      <c r="B170" s="121"/>
      <c r="D170" s="110" t="s">
        <v>112</v>
      </c>
      <c r="E170" s="122" t="s">
        <v>0</v>
      </c>
      <c r="F170" s="123" t="s">
        <v>412</v>
      </c>
      <c r="H170" s="122" t="s">
        <v>0</v>
      </c>
      <c r="L170" s="121"/>
      <c r="M170" s="124"/>
      <c r="N170" s="125"/>
      <c r="O170" s="125"/>
      <c r="P170" s="125"/>
      <c r="Q170" s="125"/>
      <c r="R170" s="125"/>
      <c r="S170" s="125"/>
      <c r="T170" s="126"/>
      <c r="AT170" s="122" t="s">
        <v>112</v>
      </c>
      <c r="AU170" s="122" t="s">
        <v>110</v>
      </c>
      <c r="AV170" s="9" t="s">
        <v>44</v>
      </c>
      <c r="AW170" s="9" t="s">
        <v>17</v>
      </c>
      <c r="AX170" s="9" t="s">
        <v>43</v>
      </c>
      <c r="AY170" s="122" t="s">
        <v>105</v>
      </c>
    </row>
    <row r="171" spans="1:65" s="8" customFormat="1" x14ac:dyDescent="0.2">
      <c r="B171" s="114"/>
      <c r="D171" s="110" t="s">
        <v>112</v>
      </c>
      <c r="E171" s="115" t="s">
        <v>0</v>
      </c>
      <c r="F171" s="116" t="s">
        <v>413</v>
      </c>
      <c r="H171" s="117">
        <v>2586.21</v>
      </c>
      <c r="L171" s="114"/>
      <c r="M171" s="118"/>
      <c r="N171" s="119"/>
      <c r="O171" s="119"/>
      <c r="P171" s="119"/>
      <c r="Q171" s="119"/>
      <c r="R171" s="119"/>
      <c r="S171" s="119"/>
      <c r="T171" s="120"/>
      <c r="AT171" s="115" t="s">
        <v>112</v>
      </c>
      <c r="AU171" s="115" t="s">
        <v>110</v>
      </c>
      <c r="AV171" s="8" t="s">
        <v>110</v>
      </c>
      <c r="AW171" s="8" t="s">
        <v>17</v>
      </c>
      <c r="AX171" s="8" t="s">
        <v>43</v>
      </c>
      <c r="AY171" s="115" t="s">
        <v>105</v>
      </c>
    </row>
    <row r="172" spans="1:65" s="10" customFormat="1" x14ac:dyDescent="0.2">
      <c r="B172" s="127"/>
      <c r="D172" s="110" t="s">
        <v>112</v>
      </c>
      <c r="E172" s="128" t="s">
        <v>0</v>
      </c>
      <c r="F172" s="129" t="s">
        <v>114</v>
      </c>
      <c r="H172" s="130">
        <v>4834.3310000000001</v>
      </c>
      <c r="L172" s="127"/>
      <c r="M172" s="131"/>
      <c r="N172" s="132"/>
      <c r="O172" s="132"/>
      <c r="P172" s="132"/>
      <c r="Q172" s="132"/>
      <c r="R172" s="132"/>
      <c r="S172" s="132"/>
      <c r="T172" s="133"/>
      <c r="AT172" s="128" t="s">
        <v>112</v>
      </c>
      <c r="AU172" s="128" t="s">
        <v>110</v>
      </c>
      <c r="AV172" s="10" t="s">
        <v>109</v>
      </c>
      <c r="AW172" s="10" t="s">
        <v>17</v>
      </c>
      <c r="AX172" s="10" t="s">
        <v>44</v>
      </c>
      <c r="AY172" s="128" t="s">
        <v>105</v>
      </c>
    </row>
    <row r="173" spans="1:65" s="2" customFormat="1" ht="48" x14ac:dyDescent="0.2">
      <c r="A173" s="19"/>
      <c r="B173" s="96"/>
      <c r="C173" s="97" t="s">
        <v>65</v>
      </c>
      <c r="D173" s="97" t="s">
        <v>107</v>
      </c>
      <c r="E173" s="98" t="s">
        <v>322</v>
      </c>
      <c r="F173" s="99" t="s">
        <v>323</v>
      </c>
      <c r="G173" s="100" t="s">
        <v>108</v>
      </c>
      <c r="H173" s="101">
        <v>11187.125</v>
      </c>
      <c r="I173" s="102">
        <v>0</v>
      </c>
      <c r="J173" s="102">
        <f>ROUND(I173*H173,2)</f>
        <v>0</v>
      </c>
      <c r="K173" s="103"/>
      <c r="L173" s="20"/>
      <c r="M173" s="104" t="s">
        <v>0</v>
      </c>
      <c r="N173" s="105" t="s">
        <v>26</v>
      </c>
      <c r="O173" s="106">
        <v>3.4099999999999998E-3</v>
      </c>
      <c r="P173" s="106">
        <f>O173*H173</f>
        <v>38.148099999999999</v>
      </c>
      <c r="Q173" s="106">
        <v>0</v>
      </c>
      <c r="R173" s="106">
        <f>Q173*H173</f>
        <v>0</v>
      </c>
      <c r="S173" s="106">
        <v>0</v>
      </c>
      <c r="T173" s="107">
        <f>S173*H173</f>
        <v>0</v>
      </c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R173" s="108" t="s">
        <v>109</v>
      </c>
      <c r="AT173" s="108" t="s">
        <v>107</v>
      </c>
      <c r="AU173" s="108" t="s">
        <v>110</v>
      </c>
      <c r="AY173" s="11" t="s">
        <v>105</v>
      </c>
      <c r="BE173" s="109">
        <f>IF(N173="základná",J173,0)</f>
        <v>0</v>
      </c>
      <c r="BF173" s="109">
        <f>IF(N173="znížená",J173,0)</f>
        <v>0</v>
      </c>
      <c r="BG173" s="109">
        <f>IF(N173="zákl. prenesená",J173,0)</f>
        <v>0</v>
      </c>
      <c r="BH173" s="109">
        <f>IF(N173="zníž. prenesená",J173,0)</f>
        <v>0</v>
      </c>
      <c r="BI173" s="109">
        <f>IF(N173="nulová",J173,0)</f>
        <v>0</v>
      </c>
      <c r="BJ173" s="11" t="s">
        <v>110</v>
      </c>
      <c r="BK173" s="109">
        <f>ROUND(I173*H173,2)</f>
        <v>0</v>
      </c>
      <c r="BL173" s="11" t="s">
        <v>109</v>
      </c>
      <c r="BM173" s="108" t="s">
        <v>414</v>
      </c>
    </row>
    <row r="174" spans="1:65" s="8" customFormat="1" x14ac:dyDescent="0.2">
      <c r="B174" s="114"/>
      <c r="D174" s="110" t="s">
        <v>112</v>
      </c>
      <c r="E174" s="115" t="s">
        <v>0</v>
      </c>
      <c r="F174" s="116" t="s">
        <v>415</v>
      </c>
      <c r="H174" s="117">
        <v>2237.4250000000002</v>
      </c>
      <c r="L174" s="114"/>
      <c r="M174" s="118"/>
      <c r="N174" s="119"/>
      <c r="O174" s="119"/>
      <c r="P174" s="119"/>
      <c r="Q174" s="119"/>
      <c r="R174" s="119"/>
      <c r="S174" s="119"/>
      <c r="T174" s="120"/>
      <c r="AT174" s="115" t="s">
        <v>112</v>
      </c>
      <c r="AU174" s="115" t="s">
        <v>110</v>
      </c>
      <c r="AV174" s="8" t="s">
        <v>110</v>
      </c>
      <c r="AW174" s="8" t="s">
        <v>17</v>
      </c>
      <c r="AX174" s="8" t="s">
        <v>44</v>
      </c>
      <c r="AY174" s="115" t="s">
        <v>105</v>
      </c>
    </row>
    <row r="175" spans="1:65" s="8" customFormat="1" x14ac:dyDescent="0.2">
      <c r="B175" s="114"/>
      <c r="D175" s="110" t="s">
        <v>112</v>
      </c>
      <c r="F175" s="116" t="s">
        <v>416</v>
      </c>
      <c r="H175" s="117">
        <v>11187.125</v>
      </c>
      <c r="L175" s="114"/>
      <c r="M175" s="118"/>
      <c r="N175" s="119"/>
      <c r="O175" s="119"/>
      <c r="P175" s="119"/>
      <c r="Q175" s="119"/>
      <c r="R175" s="119"/>
      <c r="S175" s="119"/>
      <c r="T175" s="120"/>
      <c r="AT175" s="115" t="s">
        <v>112</v>
      </c>
      <c r="AU175" s="115" t="s">
        <v>110</v>
      </c>
      <c r="AV175" s="8" t="s">
        <v>110</v>
      </c>
      <c r="AW175" s="8" t="s">
        <v>1</v>
      </c>
      <c r="AX175" s="8" t="s">
        <v>44</v>
      </c>
      <c r="AY175" s="115" t="s">
        <v>105</v>
      </c>
    </row>
    <row r="176" spans="1:65" s="2" customFormat="1" ht="36" x14ac:dyDescent="0.2">
      <c r="A176" s="19"/>
      <c r="B176" s="96"/>
      <c r="C176" s="97" t="s">
        <v>132</v>
      </c>
      <c r="D176" s="97" t="s">
        <v>107</v>
      </c>
      <c r="E176" s="98" t="s">
        <v>324</v>
      </c>
      <c r="F176" s="99" t="s">
        <v>325</v>
      </c>
      <c r="G176" s="100" t="s">
        <v>108</v>
      </c>
      <c r="H176" s="101">
        <v>4874.8909999999996</v>
      </c>
      <c r="I176" s="102">
        <v>0</v>
      </c>
      <c r="J176" s="102">
        <f>ROUND(I176*H176,2)</f>
        <v>0</v>
      </c>
      <c r="K176" s="103"/>
      <c r="L176" s="20"/>
      <c r="M176" s="104" t="s">
        <v>0</v>
      </c>
      <c r="N176" s="105" t="s">
        <v>26</v>
      </c>
      <c r="O176" s="106">
        <v>7.2550000000000003E-2</v>
      </c>
      <c r="P176" s="106">
        <f>O176*H176</f>
        <v>353.67334</v>
      </c>
      <c r="Q176" s="106">
        <v>0</v>
      </c>
      <c r="R176" s="106">
        <f>Q176*H176</f>
        <v>0</v>
      </c>
      <c r="S176" s="106">
        <v>0</v>
      </c>
      <c r="T176" s="107">
        <f>S176*H176</f>
        <v>0</v>
      </c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R176" s="108" t="s">
        <v>109</v>
      </c>
      <c r="AT176" s="108" t="s">
        <v>107</v>
      </c>
      <c r="AU176" s="108" t="s">
        <v>110</v>
      </c>
      <c r="AY176" s="11" t="s">
        <v>105</v>
      </c>
      <c r="BE176" s="109">
        <f>IF(N176="základná",J176,0)</f>
        <v>0</v>
      </c>
      <c r="BF176" s="109">
        <f>IF(N176="znížená",J176,0)</f>
        <v>0</v>
      </c>
      <c r="BG176" s="109">
        <f>IF(N176="zákl. prenesená",J176,0)</f>
        <v>0</v>
      </c>
      <c r="BH176" s="109">
        <f>IF(N176="zníž. prenesená",J176,0)</f>
        <v>0</v>
      </c>
      <c r="BI176" s="109">
        <f>IF(N176="nulová",J176,0)</f>
        <v>0</v>
      </c>
      <c r="BJ176" s="11" t="s">
        <v>110</v>
      </c>
      <c r="BK176" s="109">
        <f>ROUND(I176*H176,2)</f>
        <v>0</v>
      </c>
      <c r="BL176" s="11" t="s">
        <v>109</v>
      </c>
      <c r="BM176" s="108" t="s">
        <v>417</v>
      </c>
    </row>
    <row r="177" spans="1:65" s="9" customFormat="1" ht="22.5" x14ac:dyDescent="0.2">
      <c r="B177" s="121"/>
      <c r="D177" s="110" t="s">
        <v>112</v>
      </c>
      <c r="E177" s="122" t="s">
        <v>0</v>
      </c>
      <c r="F177" s="123" t="s">
        <v>382</v>
      </c>
      <c r="H177" s="122" t="s">
        <v>0</v>
      </c>
      <c r="L177" s="121"/>
      <c r="M177" s="124"/>
      <c r="N177" s="125"/>
      <c r="O177" s="125"/>
      <c r="P177" s="125"/>
      <c r="Q177" s="125"/>
      <c r="R177" s="125"/>
      <c r="S177" s="125"/>
      <c r="T177" s="126"/>
      <c r="AT177" s="122" t="s">
        <v>112</v>
      </c>
      <c r="AU177" s="122" t="s">
        <v>110</v>
      </c>
      <c r="AV177" s="9" t="s">
        <v>44</v>
      </c>
      <c r="AW177" s="9" t="s">
        <v>17</v>
      </c>
      <c r="AX177" s="9" t="s">
        <v>43</v>
      </c>
      <c r="AY177" s="122" t="s">
        <v>105</v>
      </c>
    </row>
    <row r="178" spans="1:65" s="8" customFormat="1" x14ac:dyDescent="0.2">
      <c r="B178" s="114"/>
      <c r="D178" s="110" t="s">
        <v>112</v>
      </c>
      <c r="E178" s="115" t="s">
        <v>0</v>
      </c>
      <c r="F178" s="116" t="s">
        <v>383</v>
      </c>
      <c r="H178" s="117">
        <v>258.62099999999998</v>
      </c>
      <c r="L178" s="114"/>
      <c r="M178" s="118"/>
      <c r="N178" s="119"/>
      <c r="O178" s="119"/>
      <c r="P178" s="119"/>
      <c r="Q178" s="119"/>
      <c r="R178" s="119"/>
      <c r="S178" s="119"/>
      <c r="T178" s="120"/>
      <c r="AT178" s="115" t="s">
        <v>112</v>
      </c>
      <c r="AU178" s="115" t="s">
        <v>110</v>
      </c>
      <c r="AV178" s="8" t="s">
        <v>110</v>
      </c>
      <c r="AW178" s="8" t="s">
        <v>17</v>
      </c>
      <c r="AX178" s="8" t="s">
        <v>43</v>
      </c>
      <c r="AY178" s="115" t="s">
        <v>105</v>
      </c>
    </row>
    <row r="179" spans="1:65" s="9" customFormat="1" ht="22.5" x14ac:dyDescent="0.2">
      <c r="B179" s="121"/>
      <c r="D179" s="110" t="s">
        <v>112</v>
      </c>
      <c r="E179" s="122" t="s">
        <v>0</v>
      </c>
      <c r="F179" s="123" t="s">
        <v>410</v>
      </c>
      <c r="H179" s="122" t="s">
        <v>0</v>
      </c>
      <c r="L179" s="121"/>
      <c r="M179" s="124"/>
      <c r="N179" s="125"/>
      <c r="O179" s="125"/>
      <c r="P179" s="125"/>
      <c r="Q179" s="125"/>
      <c r="R179" s="125"/>
      <c r="S179" s="125"/>
      <c r="T179" s="126"/>
      <c r="AT179" s="122" t="s">
        <v>112</v>
      </c>
      <c r="AU179" s="122" t="s">
        <v>110</v>
      </c>
      <c r="AV179" s="9" t="s">
        <v>44</v>
      </c>
      <c r="AW179" s="9" t="s">
        <v>17</v>
      </c>
      <c r="AX179" s="9" t="s">
        <v>43</v>
      </c>
      <c r="AY179" s="122" t="s">
        <v>105</v>
      </c>
    </row>
    <row r="180" spans="1:65" s="8" customFormat="1" x14ac:dyDescent="0.2">
      <c r="B180" s="114"/>
      <c r="D180" s="110" t="s">
        <v>112</v>
      </c>
      <c r="E180" s="115" t="s">
        <v>0</v>
      </c>
      <c r="F180" s="116" t="s">
        <v>411</v>
      </c>
      <c r="H180" s="117">
        <v>892.32</v>
      </c>
      <c r="L180" s="114"/>
      <c r="M180" s="118"/>
      <c r="N180" s="119"/>
      <c r="O180" s="119"/>
      <c r="P180" s="119"/>
      <c r="Q180" s="119"/>
      <c r="R180" s="119"/>
      <c r="S180" s="119"/>
      <c r="T180" s="120"/>
      <c r="AT180" s="115" t="s">
        <v>112</v>
      </c>
      <c r="AU180" s="115" t="s">
        <v>110</v>
      </c>
      <c r="AV180" s="8" t="s">
        <v>110</v>
      </c>
      <c r="AW180" s="8" t="s">
        <v>17</v>
      </c>
      <c r="AX180" s="8" t="s">
        <v>43</v>
      </c>
      <c r="AY180" s="115" t="s">
        <v>105</v>
      </c>
    </row>
    <row r="181" spans="1:65" s="9" customFormat="1" x14ac:dyDescent="0.2">
      <c r="B181" s="121"/>
      <c r="D181" s="110" t="s">
        <v>112</v>
      </c>
      <c r="E181" s="122" t="s">
        <v>0</v>
      </c>
      <c r="F181" s="123" t="s">
        <v>316</v>
      </c>
      <c r="H181" s="122" t="s">
        <v>0</v>
      </c>
      <c r="L181" s="121"/>
      <c r="M181" s="124"/>
      <c r="N181" s="125"/>
      <c r="O181" s="125"/>
      <c r="P181" s="125"/>
      <c r="Q181" s="125"/>
      <c r="R181" s="125"/>
      <c r="S181" s="125"/>
      <c r="T181" s="126"/>
      <c r="AT181" s="122" t="s">
        <v>112</v>
      </c>
      <c r="AU181" s="122" t="s">
        <v>110</v>
      </c>
      <c r="AV181" s="9" t="s">
        <v>44</v>
      </c>
      <c r="AW181" s="9" t="s">
        <v>17</v>
      </c>
      <c r="AX181" s="9" t="s">
        <v>43</v>
      </c>
      <c r="AY181" s="122" t="s">
        <v>105</v>
      </c>
    </row>
    <row r="182" spans="1:65" s="8" customFormat="1" x14ac:dyDescent="0.2">
      <c r="B182" s="114"/>
      <c r="D182" s="110" t="s">
        <v>112</v>
      </c>
      <c r="E182" s="115" t="s">
        <v>0</v>
      </c>
      <c r="F182" s="116" t="s">
        <v>418</v>
      </c>
      <c r="H182" s="117">
        <v>40.56</v>
      </c>
      <c r="L182" s="114"/>
      <c r="M182" s="118"/>
      <c r="N182" s="119"/>
      <c r="O182" s="119"/>
      <c r="P182" s="119"/>
      <c r="Q182" s="119"/>
      <c r="R182" s="119"/>
      <c r="S182" s="119"/>
      <c r="T182" s="120"/>
      <c r="AT182" s="115" t="s">
        <v>112</v>
      </c>
      <c r="AU182" s="115" t="s">
        <v>110</v>
      </c>
      <c r="AV182" s="8" t="s">
        <v>110</v>
      </c>
      <c r="AW182" s="8" t="s">
        <v>17</v>
      </c>
      <c r="AX182" s="8" t="s">
        <v>43</v>
      </c>
      <c r="AY182" s="115" t="s">
        <v>105</v>
      </c>
    </row>
    <row r="183" spans="1:65" s="9" customFormat="1" x14ac:dyDescent="0.2">
      <c r="B183" s="121"/>
      <c r="D183" s="110" t="s">
        <v>112</v>
      </c>
      <c r="E183" s="122" t="s">
        <v>0</v>
      </c>
      <c r="F183" s="123" t="s">
        <v>386</v>
      </c>
      <c r="H183" s="122" t="s">
        <v>0</v>
      </c>
      <c r="L183" s="121"/>
      <c r="M183" s="124"/>
      <c r="N183" s="125"/>
      <c r="O183" s="125"/>
      <c r="P183" s="125"/>
      <c r="Q183" s="125"/>
      <c r="R183" s="125"/>
      <c r="S183" s="125"/>
      <c r="T183" s="126"/>
      <c r="AT183" s="122" t="s">
        <v>112</v>
      </c>
      <c r="AU183" s="122" t="s">
        <v>110</v>
      </c>
      <c r="AV183" s="9" t="s">
        <v>44</v>
      </c>
      <c r="AW183" s="9" t="s">
        <v>17</v>
      </c>
      <c r="AX183" s="9" t="s">
        <v>43</v>
      </c>
      <c r="AY183" s="122" t="s">
        <v>105</v>
      </c>
    </row>
    <row r="184" spans="1:65" s="8" customFormat="1" x14ac:dyDescent="0.2">
      <c r="B184" s="114"/>
      <c r="D184" s="110" t="s">
        <v>112</v>
      </c>
      <c r="E184" s="115" t="s">
        <v>0</v>
      </c>
      <c r="F184" s="116" t="s">
        <v>407</v>
      </c>
      <c r="H184" s="117">
        <v>1097.18</v>
      </c>
      <c r="L184" s="114"/>
      <c r="M184" s="118"/>
      <c r="N184" s="119"/>
      <c r="O184" s="119"/>
      <c r="P184" s="119"/>
      <c r="Q184" s="119"/>
      <c r="R184" s="119"/>
      <c r="S184" s="119"/>
      <c r="T184" s="120"/>
      <c r="AT184" s="115" t="s">
        <v>112</v>
      </c>
      <c r="AU184" s="115" t="s">
        <v>110</v>
      </c>
      <c r="AV184" s="8" t="s">
        <v>110</v>
      </c>
      <c r="AW184" s="8" t="s">
        <v>17</v>
      </c>
      <c r="AX184" s="8" t="s">
        <v>43</v>
      </c>
      <c r="AY184" s="115" t="s">
        <v>105</v>
      </c>
    </row>
    <row r="185" spans="1:65" s="9" customFormat="1" x14ac:dyDescent="0.2">
      <c r="B185" s="121"/>
      <c r="D185" s="110" t="s">
        <v>112</v>
      </c>
      <c r="E185" s="122" t="s">
        <v>0</v>
      </c>
      <c r="F185" s="123" t="s">
        <v>412</v>
      </c>
      <c r="H185" s="122" t="s">
        <v>0</v>
      </c>
      <c r="L185" s="121"/>
      <c r="M185" s="124"/>
      <c r="N185" s="125"/>
      <c r="O185" s="125"/>
      <c r="P185" s="125"/>
      <c r="Q185" s="125"/>
      <c r="R185" s="125"/>
      <c r="S185" s="125"/>
      <c r="T185" s="126"/>
      <c r="AT185" s="122" t="s">
        <v>112</v>
      </c>
      <c r="AU185" s="122" t="s">
        <v>110</v>
      </c>
      <c r="AV185" s="9" t="s">
        <v>44</v>
      </c>
      <c r="AW185" s="9" t="s">
        <v>17</v>
      </c>
      <c r="AX185" s="9" t="s">
        <v>43</v>
      </c>
      <c r="AY185" s="122" t="s">
        <v>105</v>
      </c>
    </row>
    <row r="186" spans="1:65" s="8" customFormat="1" x14ac:dyDescent="0.2">
      <c r="B186" s="114"/>
      <c r="D186" s="110" t="s">
        <v>112</v>
      </c>
      <c r="E186" s="115" t="s">
        <v>0</v>
      </c>
      <c r="F186" s="116" t="s">
        <v>413</v>
      </c>
      <c r="H186" s="117">
        <v>2586.21</v>
      </c>
      <c r="L186" s="114"/>
      <c r="M186" s="118"/>
      <c r="N186" s="119"/>
      <c r="O186" s="119"/>
      <c r="P186" s="119"/>
      <c r="Q186" s="119"/>
      <c r="R186" s="119"/>
      <c r="S186" s="119"/>
      <c r="T186" s="120"/>
      <c r="AT186" s="115" t="s">
        <v>112</v>
      </c>
      <c r="AU186" s="115" t="s">
        <v>110</v>
      </c>
      <c r="AV186" s="8" t="s">
        <v>110</v>
      </c>
      <c r="AW186" s="8" t="s">
        <v>17</v>
      </c>
      <c r="AX186" s="8" t="s">
        <v>43</v>
      </c>
      <c r="AY186" s="115" t="s">
        <v>105</v>
      </c>
    </row>
    <row r="187" spans="1:65" s="10" customFormat="1" x14ac:dyDescent="0.2">
      <c r="B187" s="127"/>
      <c r="D187" s="110" t="s">
        <v>112</v>
      </c>
      <c r="E187" s="128" t="s">
        <v>0</v>
      </c>
      <c r="F187" s="129" t="s">
        <v>114</v>
      </c>
      <c r="H187" s="130">
        <v>4874.8909999999996</v>
      </c>
      <c r="L187" s="127"/>
      <c r="M187" s="131"/>
      <c r="N187" s="132"/>
      <c r="O187" s="132"/>
      <c r="P187" s="132"/>
      <c r="Q187" s="132"/>
      <c r="R187" s="132"/>
      <c r="S187" s="132"/>
      <c r="T187" s="133"/>
      <c r="AT187" s="128" t="s">
        <v>112</v>
      </c>
      <c r="AU187" s="128" t="s">
        <v>110</v>
      </c>
      <c r="AV187" s="10" t="s">
        <v>109</v>
      </c>
      <c r="AW187" s="10" t="s">
        <v>17</v>
      </c>
      <c r="AX187" s="10" t="s">
        <v>44</v>
      </c>
      <c r="AY187" s="128" t="s">
        <v>105</v>
      </c>
    </row>
    <row r="188" spans="1:65" s="2" customFormat="1" ht="24" x14ac:dyDescent="0.2">
      <c r="A188" s="19"/>
      <c r="B188" s="96"/>
      <c r="C188" s="97" t="s">
        <v>133</v>
      </c>
      <c r="D188" s="97" t="s">
        <v>107</v>
      </c>
      <c r="E188" s="98" t="s">
        <v>419</v>
      </c>
      <c r="F188" s="99" t="s">
        <v>420</v>
      </c>
      <c r="G188" s="100" t="s">
        <v>108</v>
      </c>
      <c r="H188" s="101">
        <v>4874.8909999999996</v>
      </c>
      <c r="I188" s="102">
        <v>0</v>
      </c>
      <c r="J188" s="102">
        <f>ROUND(I188*H188,2)</f>
        <v>0</v>
      </c>
      <c r="K188" s="103"/>
      <c r="L188" s="20"/>
      <c r="M188" s="104" t="s">
        <v>0</v>
      </c>
      <c r="N188" s="105" t="s">
        <v>26</v>
      </c>
      <c r="O188" s="106">
        <v>5.3999999999999999E-2</v>
      </c>
      <c r="P188" s="106">
        <f>O188*H188</f>
        <v>263.24410999999998</v>
      </c>
      <c r="Q188" s="106">
        <v>0</v>
      </c>
      <c r="R188" s="106">
        <f>Q188*H188</f>
        <v>0</v>
      </c>
      <c r="S188" s="106">
        <v>0</v>
      </c>
      <c r="T188" s="107">
        <f>S188*H188</f>
        <v>0</v>
      </c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R188" s="108" t="s">
        <v>109</v>
      </c>
      <c r="AT188" s="108" t="s">
        <v>107</v>
      </c>
      <c r="AU188" s="108" t="s">
        <v>110</v>
      </c>
      <c r="AY188" s="11" t="s">
        <v>105</v>
      </c>
      <c r="BE188" s="109">
        <f>IF(N188="základná",J188,0)</f>
        <v>0</v>
      </c>
      <c r="BF188" s="109">
        <f>IF(N188="znížená",J188,0)</f>
        <v>0</v>
      </c>
      <c r="BG188" s="109">
        <f>IF(N188="zákl. prenesená",J188,0)</f>
        <v>0</v>
      </c>
      <c r="BH188" s="109">
        <f>IF(N188="zníž. prenesená",J188,0)</f>
        <v>0</v>
      </c>
      <c r="BI188" s="109">
        <f>IF(N188="nulová",J188,0)</f>
        <v>0</v>
      </c>
      <c r="BJ188" s="11" t="s">
        <v>110</v>
      </c>
      <c r="BK188" s="109">
        <f>ROUND(I188*H188,2)</f>
        <v>0</v>
      </c>
      <c r="BL188" s="11" t="s">
        <v>109</v>
      </c>
      <c r="BM188" s="108" t="s">
        <v>421</v>
      </c>
    </row>
    <row r="189" spans="1:65" s="9" customFormat="1" ht="22.5" x14ac:dyDescent="0.2">
      <c r="B189" s="121"/>
      <c r="D189" s="110" t="s">
        <v>112</v>
      </c>
      <c r="E189" s="122" t="s">
        <v>0</v>
      </c>
      <c r="F189" s="123" t="s">
        <v>382</v>
      </c>
      <c r="H189" s="122" t="s">
        <v>0</v>
      </c>
      <c r="L189" s="121"/>
      <c r="M189" s="124"/>
      <c r="N189" s="125"/>
      <c r="O189" s="125"/>
      <c r="P189" s="125"/>
      <c r="Q189" s="125"/>
      <c r="R189" s="125"/>
      <c r="S189" s="125"/>
      <c r="T189" s="126"/>
      <c r="AT189" s="122" t="s">
        <v>112</v>
      </c>
      <c r="AU189" s="122" t="s">
        <v>110</v>
      </c>
      <c r="AV189" s="9" t="s">
        <v>44</v>
      </c>
      <c r="AW189" s="9" t="s">
        <v>17</v>
      </c>
      <c r="AX189" s="9" t="s">
        <v>43</v>
      </c>
      <c r="AY189" s="122" t="s">
        <v>105</v>
      </c>
    </row>
    <row r="190" spans="1:65" s="8" customFormat="1" x14ac:dyDescent="0.2">
      <c r="B190" s="114"/>
      <c r="D190" s="110" t="s">
        <v>112</v>
      </c>
      <c r="E190" s="115" t="s">
        <v>0</v>
      </c>
      <c r="F190" s="116" t="s">
        <v>383</v>
      </c>
      <c r="H190" s="117">
        <v>258.62099999999998</v>
      </c>
      <c r="L190" s="114"/>
      <c r="M190" s="118"/>
      <c r="N190" s="119"/>
      <c r="O190" s="119"/>
      <c r="P190" s="119"/>
      <c r="Q190" s="119"/>
      <c r="R190" s="119"/>
      <c r="S190" s="119"/>
      <c r="T190" s="120"/>
      <c r="AT190" s="115" t="s">
        <v>112</v>
      </c>
      <c r="AU190" s="115" t="s">
        <v>110</v>
      </c>
      <c r="AV190" s="8" t="s">
        <v>110</v>
      </c>
      <c r="AW190" s="8" t="s">
        <v>17</v>
      </c>
      <c r="AX190" s="8" t="s">
        <v>43</v>
      </c>
      <c r="AY190" s="115" t="s">
        <v>105</v>
      </c>
    </row>
    <row r="191" spans="1:65" s="9" customFormat="1" ht="22.5" x14ac:dyDescent="0.2">
      <c r="B191" s="121"/>
      <c r="D191" s="110" t="s">
        <v>112</v>
      </c>
      <c r="E191" s="122" t="s">
        <v>0</v>
      </c>
      <c r="F191" s="123" t="s">
        <v>410</v>
      </c>
      <c r="H191" s="122" t="s">
        <v>0</v>
      </c>
      <c r="L191" s="121"/>
      <c r="M191" s="124"/>
      <c r="N191" s="125"/>
      <c r="O191" s="125"/>
      <c r="P191" s="125"/>
      <c r="Q191" s="125"/>
      <c r="R191" s="125"/>
      <c r="S191" s="125"/>
      <c r="T191" s="126"/>
      <c r="AT191" s="122" t="s">
        <v>112</v>
      </c>
      <c r="AU191" s="122" t="s">
        <v>110</v>
      </c>
      <c r="AV191" s="9" t="s">
        <v>44</v>
      </c>
      <c r="AW191" s="9" t="s">
        <v>17</v>
      </c>
      <c r="AX191" s="9" t="s">
        <v>43</v>
      </c>
      <c r="AY191" s="122" t="s">
        <v>105</v>
      </c>
    </row>
    <row r="192" spans="1:65" s="8" customFormat="1" x14ac:dyDescent="0.2">
      <c r="B192" s="114"/>
      <c r="D192" s="110" t="s">
        <v>112</v>
      </c>
      <c r="E192" s="115" t="s">
        <v>0</v>
      </c>
      <c r="F192" s="116" t="s">
        <v>411</v>
      </c>
      <c r="H192" s="117">
        <v>892.32</v>
      </c>
      <c r="L192" s="114"/>
      <c r="M192" s="118"/>
      <c r="N192" s="119"/>
      <c r="O192" s="119"/>
      <c r="P192" s="119"/>
      <c r="Q192" s="119"/>
      <c r="R192" s="119"/>
      <c r="S192" s="119"/>
      <c r="T192" s="120"/>
      <c r="AT192" s="115" t="s">
        <v>112</v>
      </c>
      <c r="AU192" s="115" t="s">
        <v>110</v>
      </c>
      <c r="AV192" s="8" t="s">
        <v>110</v>
      </c>
      <c r="AW192" s="8" t="s">
        <v>17</v>
      </c>
      <c r="AX192" s="8" t="s">
        <v>43</v>
      </c>
      <c r="AY192" s="115" t="s">
        <v>105</v>
      </c>
    </row>
    <row r="193" spans="1:65" s="9" customFormat="1" x14ac:dyDescent="0.2">
      <c r="B193" s="121"/>
      <c r="D193" s="110" t="s">
        <v>112</v>
      </c>
      <c r="E193" s="122" t="s">
        <v>0</v>
      </c>
      <c r="F193" s="123" t="s">
        <v>316</v>
      </c>
      <c r="H193" s="122" t="s">
        <v>0</v>
      </c>
      <c r="L193" s="121"/>
      <c r="M193" s="124"/>
      <c r="N193" s="125"/>
      <c r="O193" s="125"/>
      <c r="P193" s="125"/>
      <c r="Q193" s="125"/>
      <c r="R193" s="125"/>
      <c r="S193" s="125"/>
      <c r="T193" s="126"/>
      <c r="AT193" s="122" t="s">
        <v>112</v>
      </c>
      <c r="AU193" s="122" t="s">
        <v>110</v>
      </c>
      <c r="AV193" s="9" t="s">
        <v>44</v>
      </c>
      <c r="AW193" s="9" t="s">
        <v>17</v>
      </c>
      <c r="AX193" s="9" t="s">
        <v>43</v>
      </c>
      <c r="AY193" s="122" t="s">
        <v>105</v>
      </c>
    </row>
    <row r="194" spans="1:65" s="8" customFormat="1" x14ac:dyDescent="0.2">
      <c r="B194" s="114"/>
      <c r="D194" s="110" t="s">
        <v>112</v>
      </c>
      <c r="E194" s="115" t="s">
        <v>0</v>
      </c>
      <c r="F194" s="116" t="s">
        <v>418</v>
      </c>
      <c r="H194" s="117">
        <v>40.56</v>
      </c>
      <c r="L194" s="114"/>
      <c r="M194" s="118"/>
      <c r="N194" s="119"/>
      <c r="O194" s="119"/>
      <c r="P194" s="119"/>
      <c r="Q194" s="119"/>
      <c r="R194" s="119"/>
      <c r="S194" s="119"/>
      <c r="T194" s="120"/>
      <c r="AT194" s="115" t="s">
        <v>112</v>
      </c>
      <c r="AU194" s="115" t="s">
        <v>110</v>
      </c>
      <c r="AV194" s="8" t="s">
        <v>110</v>
      </c>
      <c r="AW194" s="8" t="s">
        <v>17</v>
      </c>
      <c r="AX194" s="8" t="s">
        <v>43</v>
      </c>
      <c r="AY194" s="115" t="s">
        <v>105</v>
      </c>
    </row>
    <row r="195" spans="1:65" s="9" customFormat="1" x14ac:dyDescent="0.2">
      <c r="B195" s="121"/>
      <c r="D195" s="110" t="s">
        <v>112</v>
      </c>
      <c r="E195" s="122" t="s">
        <v>0</v>
      </c>
      <c r="F195" s="123" t="s">
        <v>386</v>
      </c>
      <c r="H195" s="122" t="s">
        <v>0</v>
      </c>
      <c r="L195" s="121"/>
      <c r="M195" s="124"/>
      <c r="N195" s="125"/>
      <c r="O195" s="125"/>
      <c r="P195" s="125"/>
      <c r="Q195" s="125"/>
      <c r="R195" s="125"/>
      <c r="S195" s="125"/>
      <c r="T195" s="126"/>
      <c r="AT195" s="122" t="s">
        <v>112</v>
      </c>
      <c r="AU195" s="122" t="s">
        <v>110</v>
      </c>
      <c r="AV195" s="9" t="s">
        <v>44</v>
      </c>
      <c r="AW195" s="9" t="s">
        <v>17</v>
      </c>
      <c r="AX195" s="9" t="s">
        <v>43</v>
      </c>
      <c r="AY195" s="122" t="s">
        <v>105</v>
      </c>
    </row>
    <row r="196" spans="1:65" s="8" customFormat="1" x14ac:dyDescent="0.2">
      <c r="B196" s="114"/>
      <c r="D196" s="110" t="s">
        <v>112</v>
      </c>
      <c r="E196" s="115" t="s">
        <v>0</v>
      </c>
      <c r="F196" s="116" t="s">
        <v>407</v>
      </c>
      <c r="H196" s="117">
        <v>1097.18</v>
      </c>
      <c r="L196" s="114"/>
      <c r="M196" s="118"/>
      <c r="N196" s="119"/>
      <c r="O196" s="119"/>
      <c r="P196" s="119"/>
      <c r="Q196" s="119"/>
      <c r="R196" s="119"/>
      <c r="S196" s="119"/>
      <c r="T196" s="120"/>
      <c r="AT196" s="115" t="s">
        <v>112</v>
      </c>
      <c r="AU196" s="115" t="s">
        <v>110</v>
      </c>
      <c r="AV196" s="8" t="s">
        <v>110</v>
      </c>
      <c r="AW196" s="8" t="s">
        <v>17</v>
      </c>
      <c r="AX196" s="8" t="s">
        <v>43</v>
      </c>
      <c r="AY196" s="115" t="s">
        <v>105</v>
      </c>
    </row>
    <row r="197" spans="1:65" s="9" customFormat="1" x14ac:dyDescent="0.2">
      <c r="B197" s="121"/>
      <c r="D197" s="110" t="s">
        <v>112</v>
      </c>
      <c r="E197" s="122" t="s">
        <v>0</v>
      </c>
      <c r="F197" s="123" t="s">
        <v>412</v>
      </c>
      <c r="H197" s="122" t="s">
        <v>0</v>
      </c>
      <c r="L197" s="121"/>
      <c r="M197" s="124"/>
      <c r="N197" s="125"/>
      <c r="O197" s="125"/>
      <c r="P197" s="125"/>
      <c r="Q197" s="125"/>
      <c r="R197" s="125"/>
      <c r="S197" s="125"/>
      <c r="T197" s="126"/>
      <c r="AT197" s="122" t="s">
        <v>112</v>
      </c>
      <c r="AU197" s="122" t="s">
        <v>110</v>
      </c>
      <c r="AV197" s="9" t="s">
        <v>44</v>
      </c>
      <c r="AW197" s="9" t="s">
        <v>17</v>
      </c>
      <c r="AX197" s="9" t="s">
        <v>43</v>
      </c>
      <c r="AY197" s="122" t="s">
        <v>105</v>
      </c>
    </row>
    <row r="198" spans="1:65" s="8" customFormat="1" x14ac:dyDescent="0.2">
      <c r="B198" s="114"/>
      <c r="D198" s="110" t="s">
        <v>112</v>
      </c>
      <c r="E198" s="115" t="s">
        <v>0</v>
      </c>
      <c r="F198" s="116" t="s">
        <v>413</v>
      </c>
      <c r="H198" s="117">
        <v>2586.21</v>
      </c>
      <c r="L198" s="114"/>
      <c r="M198" s="118"/>
      <c r="N198" s="119"/>
      <c r="O198" s="119"/>
      <c r="P198" s="119"/>
      <c r="Q198" s="119"/>
      <c r="R198" s="119"/>
      <c r="S198" s="119"/>
      <c r="T198" s="120"/>
      <c r="AT198" s="115" t="s">
        <v>112</v>
      </c>
      <c r="AU198" s="115" t="s">
        <v>110</v>
      </c>
      <c r="AV198" s="8" t="s">
        <v>110</v>
      </c>
      <c r="AW198" s="8" t="s">
        <v>17</v>
      </c>
      <c r="AX198" s="8" t="s">
        <v>43</v>
      </c>
      <c r="AY198" s="115" t="s">
        <v>105</v>
      </c>
    </row>
    <row r="199" spans="1:65" s="10" customFormat="1" x14ac:dyDescent="0.2">
      <c r="B199" s="127"/>
      <c r="D199" s="110" t="s">
        <v>112</v>
      </c>
      <c r="E199" s="128" t="s">
        <v>0</v>
      </c>
      <c r="F199" s="129" t="s">
        <v>114</v>
      </c>
      <c r="H199" s="130">
        <v>4874.8909999999996</v>
      </c>
      <c r="L199" s="127"/>
      <c r="M199" s="131"/>
      <c r="N199" s="132"/>
      <c r="O199" s="132"/>
      <c r="P199" s="132"/>
      <c r="Q199" s="132"/>
      <c r="R199" s="132"/>
      <c r="S199" s="132"/>
      <c r="T199" s="133"/>
      <c r="AT199" s="128" t="s">
        <v>112</v>
      </c>
      <c r="AU199" s="128" t="s">
        <v>110</v>
      </c>
      <c r="AV199" s="10" t="s">
        <v>109</v>
      </c>
      <c r="AW199" s="10" t="s">
        <v>17</v>
      </c>
      <c r="AX199" s="10" t="s">
        <v>44</v>
      </c>
      <c r="AY199" s="128" t="s">
        <v>105</v>
      </c>
    </row>
    <row r="200" spans="1:65" s="2" customFormat="1" ht="24" x14ac:dyDescent="0.2">
      <c r="A200" s="19"/>
      <c r="B200" s="96"/>
      <c r="C200" s="97" t="s">
        <v>137</v>
      </c>
      <c r="D200" s="97" t="s">
        <v>107</v>
      </c>
      <c r="E200" s="98" t="s">
        <v>326</v>
      </c>
      <c r="F200" s="99" t="s">
        <v>327</v>
      </c>
      <c r="G200" s="100" t="s">
        <v>108</v>
      </c>
      <c r="H200" s="101">
        <v>8095.2439999999997</v>
      </c>
      <c r="I200" s="102">
        <v>0</v>
      </c>
      <c r="J200" s="102">
        <f>ROUND(I200*H200,2)</f>
        <v>0</v>
      </c>
      <c r="K200" s="103"/>
      <c r="L200" s="20"/>
      <c r="M200" s="104" t="s">
        <v>0</v>
      </c>
      <c r="N200" s="105" t="s">
        <v>26</v>
      </c>
      <c r="O200" s="106">
        <v>7.0000000000000001E-3</v>
      </c>
      <c r="P200" s="106">
        <f>O200*H200</f>
        <v>56.666710000000002</v>
      </c>
      <c r="Q200" s="106">
        <v>0</v>
      </c>
      <c r="R200" s="106">
        <f>Q200*H200</f>
        <v>0</v>
      </c>
      <c r="S200" s="106">
        <v>0</v>
      </c>
      <c r="T200" s="107">
        <f>S200*H200</f>
        <v>0</v>
      </c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R200" s="108" t="s">
        <v>109</v>
      </c>
      <c r="AT200" s="108" t="s">
        <v>107</v>
      </c>
      <c r="AU200" s="108" t="s">
        <v>110</v>
      </c>
      <c r="AY200" s="11" t="s">
        <v>105</v>
      </c>
      <c r="BE200" s="109">
        <f>IF(N200="základná",J200,0)</f>
        <v>0</v>
      </c>
      <c r="BF200" s="109">
        <f>IF(N200="znížená",J200,0)</f>
        <v>0</v>
      </c>
      <c r="BG200" s="109">
        <f>IF(N200="zákl. prenesená",J200,0)</f>
        <v>0</v>
      </c>
      <c r="BH200" s="109">
        <f>IF(N200="zníž. prenesená",J200,0)</f>
        <v>0</v>
      </c>
      <c r="BI200" s="109">
        <f>IF(N200="nulová",J200,0)</f>
        <v>0</v>
      </c>
      <c r="BJ200" s="11" t="s">
        <v>110</v>
      </c>
      <c r="BK200" s="109">
        <f>ROUND(I200*H200,2)</f>
        <v>0</v>
      </c>
      <c r="BL200" s="11" t="s">
        <v>109</v>
      </c>
      <c r="BM200" s="108" t="s">
        <v>422</v>
      </c>
    </row>
    <row r="201" spans="1:65" s="2" customFormat="1" ht="19.5" x14ac:dyDescent="0.2">
      <c r="A201" s="19"/>
      <c r="B201" s="20"/>
      <c r="C201" s="19"/>
      <c r="D201" s="110" t="s">
        <v>111</v>
      </c>
      <c r="E201" s="19"/>
      <c r="F201" s="111" t="s">
        <v>328</v>
      </c>
      <c r="G201" s="19"/>
      <c r="H201" s="19"/>
      <c r="I201" s="19"/>
      <c r="J201" s="19"/>
      <c r="K201" s="19"/>
      <c r="L201" s="20"/>
      <c r="M201" s="112"/>
      <c r="N201" s="113"/>
      <c r="O201" s="34"/>
      <c r="P201" s="34"/>
      <c r="Q201" s="34"/>
      <c r="R201" s="34"/>
      <c r="S201" s="34"/>
      <c r="T201" s="35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T201" s="11" t="s">
        <v>111</v>
      </c>
      <c r="AU201" s="11" t="s">
        <v>110</v>
      </c>
    </row>
    <row r="202" spans="1:65" s="8" customFormat="1" ht="22.5" x14ac:dyDescent="0.2">
      <c r="B202" s="114"/>
      <c r="D202" s="110" t="s">
        <v>112</v>
      </c>
      <c r="E202" s="115" t="s">
        <v>0</v>
      </c>
      <c r="F202" s="116" t="s">
        <v>423</v>
      </c>
      <c r="H202" s="117">
        <v>3220.3530000000001</v>
      </c>
      <c r="L202" s="114"/>
      <c r="M202" s="118"/>
      <c r="N202" s="119"/>
      <c r="O202" s="119"/>
      <c r="P202" s="119"/>
      <c r="Q202" s="119"/>
      <c r="R202" s="119"/>
      <c r="S202" s="119"/>
      <c r="T202" s="120"/>
      <c r="AT202" s="115" t="s">
        <v>112</v>
      </c>
      <c r="AU202" s="115" t="s">
        <v>110</v>
      </c>
      <c r="AV202" s="8" t="s">
        <v>110</v>
      </c>
      <c r="AW202" s="8" t="s">
        <v>17</v>
      </c>
      <c r="AX202" s="8" t="s">
        <v>43</v>
      </c>
      <c r="AY202" s="115" t="s">
        <v>105</v>
      </c>
    </row>
    <row r="203" spans="1:65" s="9" customFormat="1" ht="22.5" x14ac:dyDescent="0.2">
      <c r="B203" s="121"/>
      <c r="D203" s="110" t="s">
        <v>112</v>
      </c>
      <c r="E203" s="122" t="s">
        <v>0</v>
      </c>
      <c r="F203" s="123" t="s">
        <v>382</v>
      </c>
      <c r="H203" s="122" t="s">
        <v>0</v>
      </c>
      <c r="L203" s="121"/>
      <c r="M203" s="124"/>
      <c r="N203" s="125"/>
      <c r="O203" s="125"/>
      <c r="P203" s="125"/>
      <c r="Q203" s="125"/>
      <c r="R203" s="125"/>
      <c r="S203" s="125"/>
      <c r="T203" s="126"/>
      <c r="AT203" s="122" t="s">
        <v>112</v>
      </c>
      <c r="AU203" s="122" t="s">
        <v>110</v>
      </c>
      <c r="AV203" s="9" t="s">
        <v>44</v>
      </c>
      <c r="AW203" s="9" t="s">
        <v>17</v>
      </c>
      <c r="AX203" s="9" t="s">
        <v>43</v>
      </c>
      <c r="AY203" s="122" t="s">
        <v>105</v>
      </c>
    </row>
    <row r="204" spans="1:65" s="8" customFormat="1" x14ac:dyDescent="0.2">
      <c r="B204" s="114"/>
      <c r="D204" s="110" t="s">
        <v>112</v>
      </c>
      <c r="E204" s="115" t="s">
        <v>0</v>
      </c>
      <c r="F204" s="116" t="s">
        <v>383</v>
      </c>
      <c r="H204" s="117">
        <v>258.62099999999998</v>
      </c>
      <c r="L204" s="114"/>
      <c r="M204" s="118"/>
      <c r="N204" s="119"/>
      <c r="O204" s="119"/>
      <c r="P204" s="119"/>
      <c r="Q204" s="119"/>
      <c r="R204" s="119"/>
      <c r="S204" s="119"/>
      <c r="T204" s="120"/>
      <c r="AT204" s="115" t="s">
        <v>112</v>
      </c>
      <c r="AU204" s="115" t="s">
        <v>110</v>
      </c>
      <c r="AV204" s="8" t="s">
        <v>110</v>
      </c>
      <c r="AW204" s="8" t="s">
        <v>17</v>
      </c>
      <c r="AX204" s="8" t="s">
        <v>43</v>
      </c>
      <c r="AY204" s="115" t="s">
        <v>105</v>
      </c>
    </row>
    <row r="205" spans="1:65" s="9" customFormat="1" ht="22.5" x14ac:dyDescent="0.2">
      <c r="B205" s="121"/>
      <c r="D205" s="110" t="s">
        <v>112</v>
      </c>
      <c r="E205" s="122" t="s">
        <v>0</v>
      </c>
      <c r="F205" s="123" t="s">
        <v>410</v>
      </c>
      <c r="H205" s="122" t="s">
        <v>0</v>
      </c>
      <c r="L205" s="121"/>
      <c r="M205" s="124"/>
      <c r="N205" s="125"/>
      <c r="O205" s="125"/>
      <c r="P205" s="125"/>
      <c r="Q205" s="125"/>
      <c r="R205" s="125"/>
      <c r="S205" s="125"/>
      <c r="T205" s="126"/>
      <c r="AT205" s="122" t="s">
        <v>112</v>
      </c>
      <c r="AU205" s="122" t="s">
        <v>110</v>
      </c>
      <c r="AV205" s="9" t="s">
        <v>44</v>
      </c>
      <c r="AW205" s="9" t="s">
        <v>17</v>
      </c>
      <c r="AX205" s="9" t="s">
        <v>43</v>
      </c>
      <c r="AY205" s="122" t="s">
        <v>105</v>
      </c>
    </row>
    <row r="206" spans="1:65" s="8" customFormat="1" x14ac:dyDescent="0.2">
      <c r="B206" s="114"/>
      <c r="D206" s="110" t="s">
        <v>112</v>
      </c>
      <c r="E206" s="115" t="s">
        <v>0</v>
      </c>
      <c r="F206" s="116" t="s">
        <v>411</v>
      </c>
      <c r="H206" s="117">
        <v>892.32</v>
      </c>
      <c r="L206" s="114"/>
      <c r="M206" s="118"/>
      <c r="N206" s="119"/>
      <c r="O206" s="119"/>
      <c r="P206" s="119"/>
      <c r="Q206" s="119"/>
      <c r="R206" s="119"/>
      <c r="S206" s="119"/>
      <c r="T206" s="120"/>
      <c r="AT206" s="115" t="s">
        <v>112</v>
      </c>
      <c r="AU206" s="115" t="s">
        <v>110</v>
      </c>
      <c r="AV206" s="8" t="s">
        <v>110</v>
      </c>
      <c r="AW206" s="8" t="s">
        <v>17</v>
      </c>
      <c r="AX206" s="8" t="s">
        <v>43</v>
      </c>
      <c r="AY206" s="115" t="s">
        <v>105</v>
      </c>
    </row>
    <row r="207" spans="1:65" s="9" customFormat="1" x14ac:dyDescent="0.2">
      <c r="B207" s="121"/>
      <c r="D207" s="110" t="s">
        <v>112</v>
      </c>
      <c r="E207" s="122" t="s">
        <v>0</v>
      </c>
      <c r="F207" s="123" t="s">
        <v>316</v>
      </c>
      <c r="H207" s="122" t="s">
        <v>0</v>
      </c>
      <c r="L207" s="121"/>
      <c r="M207" s="124"/>
      <c r="N207" s="125"/>
      <c r="O207" s="125"/>
      <c r="P207" s="125"/>
      <c r="Q207" s="125"/>
      <c r="R207" s="125"/>
      <c r="S207" s="125"/>
      <c r="T207" s="126"/>
      <c r="AT207" s="122" t="s">
        <v>112</v>
      </c>
      <c r="AU207" s="122" t="s">
        <v>110</v>
      </c>
      <c r="AV207" s="9" t="s">
        <v>44</v>
      </c>
      <c r="AW207" s="9" t="s">
        <v>17</v>
      </c>
      <c r="AX207" s="9" t="s">
        <v>43</v>
      </c>
      <c r="AY207" s="122" t="s">
        <v>105</v>
      </c>
    </row>
    <row r="208" spans="1:65" s="8" customFormat="1" x14ac:dyDescent="0.2">
      <c r="B208" s="114"/>
      <c r="D208" s="110" t="s">
        <v>112</v>
      </c>
      <c r="E208" s="115" t="s">
        <v>0</v>
      </c>
      <c r="F208" s="116" t="s">
        <v>418</v>
      </c>
      <c r="H208" s="117">
        <v>40.56</v>
      </c>
      <c r="L208" s="114"/>
      <c r="M208" s="118"/>
      <c r="N208" s="119"/>
      <c r="O208" s="119"/>
      <c r="P208" s="119"/>
      <c r="Q208" s="119"/>
      <c r="R208" s="119"/>
      <c r="S208" s="119"/>
      <c r="T208" s="120"/>
      <c r="AT208" s="115" t="s">
        <v>112</v>
      </c>
      <c r="AU208" s="115" t="s">
        <v>110</v>
      </c>
      <c r="AV208" s="8" t="s">
        <v>110</v>
      </c>
      <c r="AW208" s="8" t="s">
        <v>17</v>
      </c>
      <c r="AX208" s="8" t="s">
        <v>43</v>
      </c>
      <c r="AY208" s="115" t="s">
        <v>105</v>
      </c>
    </row>
    <row r="209" spans="1:65" s="9" customFormat="1" x14ac:dyDescent="0.2">
      <c r="B209" s="121"/>
      <c r="D209" s="110" t="s">
        <v>112</v>
      </c>
      <c r="E209" s="122" t="s">
        <v>0</v>
      </c>
      <c r="F209" s="123" t="s">
        <v>386</v>
      </c>
      <c r="H209" s="122" t="s">
        <v>0</v>
      </c>
      <c r="L209" s="121"/>
      <c r="M209" s="124"/>
      <c r="N209" s="125"/>
      <c r="O209" s="125"/>
      <c r="P209" s="125"/>
      <c r="Q209" s="125"/>
      <c r="R209" s="125"/>
      <c r="S209" s="125"/>
      <c r="T209" s="126"/>
      <c r="AT209" s="122" t="s">
        <v>112</v>
      </c>
      <c r="AU209" s="122" t="s">
        <v>110</v>
      </c>
      <c r="AV209" s="9" t="s">
        <v>44</v>
      </c>
      <c r="AW209" s="9" t="s">
        <v>17</v>
      </c>
      <c r="AX209" s="9" t="s">
        <v>43</v>
      </c>
      <c r="AY209" s="122" t="s">
        <v>105</v>
      </c>
    </row>
    <row r="210" spans="1:65" s="8" customFormat="1" x14ac:dyDescent="0.2">
      <c r="B210" s="114"/>
      <c r="D210" s="110" t="s">
        <v>112</v>
      </c>
      <c r="E210" s="115" t="s">
        <v>0</v>
      </c>
      <c r="F210" s="116" t="s">
        <v>407</v>
      </c>
      <c r="H210" s="117">
        <v>1097.18</v>
      </c>
      <c r="L210" s="114"/>
      <c r="M210" s="118"/>
      <c r="N210" s="119"/>
      <c r="O210" s="119"/>
      <c r="P210" s="119"/>
      <c r="Q210" s="119"/>
      <c r="R210" s="119"/>
      <c r="S210" s="119"/>
      <c r="T210" s="120"/>
      <c r="AT210" s="115" t="s">
        <v>112</v>
      </c>
      <c r="AU210" s="115" t="s">
        <v>110</v>
      </c>
      <c r="AV210" s="8" t="s">
        <v>110</v>
      </c>
      <c r="AW210" s="8" t="s">
        <v>17</v>
      </c>
      <c r="AX210" s="8" t="s">
        <v>43</v>
      </c>
      <c r="AY210" s="115" t="s">
        <v>105</v>
      </c>
    </row>
    <row r="211" spans="1:65" s="9" customFormat="1" x14ac:dyDescent="0.2">
      <c r="B211" s="121"/>
      <c r="D211" s="110" t="s">
        <v>112</v>
      </c>
      <c r="E211" s="122" t="s">
        <v>0</v>
      </c>
      <c r="F211" s="123" t="s">
        <v>412</v>
      </c>
      <c r="H211" s="122" t="s">
        <v>0</v>
      </c>
      <c r="L211" s="121"/>
      <c r="M211" s="124"/>
      <c r="N211" s="125"/>
      <c r="O211" s="125"/>
      <c r="P211" s="125"/>
      <c r="Q211" s="125"/>
      <c r="R211" s="125"/>
      <c r="S211" s="125"/>
      <c r="T211" s="126"/>
      <c r="AT211" s="122" t="s">
        <v>112</v>
      </c>
      <c r="AU211" s="122" t="s">
        <v>110</v>
      </c>
      <c r="AV211" s="9" t="s">
        <v>44</v>
      </c>
      <c r="AW211" s="9" t="s">
        <v>17</v>
      </c>
      <c r="AX211" s="9" t="s">
        <v>43</v>
      </c>
      <c r="AY211" s="122" t="s">
        <v>105</v>
      </c>
    </row>
    <row r="212" spans="1:65" s="8" customFormat="1" x14ac:dyDescent="0.2">
      <c r="B212" s="114"/>
      <c r="D212" s="110" t="s">
        <v>112</v>
      </c>
      <c r="E212" s="115" t="s">
        <v>0</v>
      </c>
      <c r="F212" s="116" t="s">
        <v>413</v>
      </c>
      <c r="H212" s="117">
        <v>2586.21</v>
      </c>
      <c r="L212" s="114"/>
      <c r="M212" s="118"/>
      <c r="N212" s="119"/>
      <c r="O212" s="119"/>
      <c r="P212" s="119"/>
      <c r="Q212" s="119"/>
      <c r="R212" s="119"/>
      <c r="S212" s="119"/>
      <c r="T212" s="120"/>
      <c r="AT212" s="115" t="s">
        <v>112</v>
      </c>
      <c r="AU212" s="115" t="s">
        <v>110</v>
      </c>
      <c r="AV212" s="8" t="s">
        <v>110</v>
      </c>
      <c r="AW212" s="8" t="s">
        <v>17</v>
      </c>
      <c r="AX212" s="8" t="s">
        <v>43</v>
      </c>
      <c r="AY212" s="115" t="s">
        <v>105</v>
      </c>
    </row>
    <row r="213" spans="1:65" s="10" customFormat="1" x14ac:dyDescent="0.2">
      <c r="B213" s="127"/>
      <c r="D213" s="110" t="s">
        <v>112</v>
      </c>
      <c r="E213" s="128" t="s">
        <v>0</v>
      </c>
      <c r="F213" s="129" t="s">
        <v>114</v>
      </c>
      <c r="H213" s="130">
        <v>8095.2439999999997</v>
      </c>
      <c r="L213" s="127"/>
      <c r="M213" s="131"/>
      <c r="N213" s="132"/>
      <c r="O213" s="132"/>
      <c r="P213" s="132"/>
      <c r="Q213" s="132"/>
      <c r="R213" s="132"/>
      <c r="S213" s="132"/>
      <c r="T213" s="133"/>
      <c r="AT213" s="128" t="s">
        <v>112</v>
      </c>
      <c r="AU213" s="128" t="s">
        <v>110</v>
      </c>
      <c r="AV213" s="10" t="s">
        <v>109</v>
      </c>
      <c r="AW213" s="10" t="s">
        <v>17</v>
      </c>
      <c r="AX213" s="10" t="s">
        <v>44</v>
      </c>
      <c r="AY213" s="128" t="s">
        <v>105</v>
      </c>
    </row>
    <row r="214" spans="1:65" s="2" customFormat="1" ht="24" x14ac:dyDescent="0.2">
      <c r="A214" s="19"/>
      <c r="B214" s="96"/>
      <c r="C214" s="97" t="s">
        <v>140</v>
      </c>
      <c r="D214" s="97" t="s">
        <v>107</v>
      </c>
      <c r="E214" s="98" t="s">
        <v>134</v>
      </c>
      <c r="F214" s="99" t="s">
        <v>135</v>
      </c>
      <c r="G214" s="100" t="s">
        <v>108</v>
      </c>
      <c r="H214" s="101">
        <v>258.62099999999998</v>
      </c>
      <c r="I214" s="102">
        <v>0</v>
      </c>
      <c r="J214" s="102">
        <f>ROUND(I214*H214,2)</f>
        <v>0</v>
      </c>
      <c r="K214" s="103"/>
      <c r="L214" s="20"/>
      <c r="M214" s="104" t="s">
        <v>0</v>
      </c>
      <c r="N214" s="105" t="s">
        <v>26</v>
      </c>
      <c r="O214" s="106">
        <v>1.0860000000000001</v>
      </c>
      <c r="P214" s="106">
        <f>O214*H214</f>
        <v>280.86241000000001</v>
      </c>
      <c r="Q214" s="106">
        <v>0</v>
      </c>
      <c r="R214" s="106">
        <f>Q214*H214</f>
        <v>0</v>
      </c>
      <c r="S214" s="106">
        <v>0</v>
      </c>
      <c r="T214" s="107">
        <f>S214*H214</f>
        <v>0</v>
      </c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R214" s="108" t="s">
        <v>109</v>
      </c>
      <c r="AT214" s="108" t="s">
        <v>107</v>
      </c>
      <c r="AU214" s="108" t="s">
        <v>110</v>
      </c>
      <c r="AY214" s="11" t="s">
        <v>105</v>
      </c>
      <c r="BE214" s="109">
        <f>IF(N214="základná",J214,0)</f>
        <v>0</v>
      </c>
      <c r="BF214" s="109">
        <f>IF(N214="znížená",J214,0)</f>
        <v>0</v>
      </c>
      <c r="BG214" s="109">
        <f>IF(N214="zákl. prenesená",J214,0)</f>
        <v>0</v>
      </c>
      <c r="BH214" s="109">
        <f>IF(N214="zníž. prenesená",J214,0)</f>
        <v>0</v>
      </c>
      <c r="BI214" s="109">
        <f>IF(N214="nulová",J214,0)</f>
        <v>0</v>
      </c>
      <c r="BJ214" s="11" t="s">
        <v>110</v>
      </c>
      <c r="BK214" s="109">
        <f>ROUND(I214*H214,2)</f>
        <v>0</v>
      </c>
      <c r="BL214" s="11" t="s">
        <v>109</v>
      </c>
      <c r="BM214" s="108" t="s">
        <v>424</v>
      </c>
    </row>
    <row r="215" spans="1:65" s="8" customFormat="1" x14ac:dyDescent="0.2">
      <c r="B215" s="114"/>
      <c r="D215" s="110" t="s">
        <v>112</v>
      </c>
      <c r="E215" s="115" t="s">
        <v>0</v>
      </c>
      <c r="F215" s="116" t="s">
        <v>383</v>
      </c>
      <c r="H215" s="117">
        <v>258.62099999999998</v>
      </c>
      <c r="L215" s="114"/>
      <c r="M215" s="118"/>
      <c r="N215" s="119"/>
      <c r="O215" s="119"/>
      <c r="P215" s="119"/>
      <c r="Q215" s="119"/>
      <c r="R215" s="119"/>
      <c r="S215" s="119"/>
      <c r="T215" s="120"/>
      <c r="AT215" s="115" t="s">
        <v>112</v>
      </c>
      <c r="AU215" s="115" t="s">
        <v>110</v>
      </c>
      <c r="AV215" s="8" t="s">
        <v>110</v>
      </c>
      <c r="AW215" s="8" t="s">
        <v>17</v>
      </c>
      <c r="AX215" s="8" t="s">
        <v>44</v>
      </c>
      <c r="AY215" s="115" t="s">
        <v>105</v>
      </c>
    </row>
    <row r="216" spans="1:65" s="2" customFormat="1" ht="24" x14ac:dyDescent="0.2">
      <c r="A216" s="19"/>
      <c r="B216" s="96"/>
      <c r="C216" s="97" t="s">
        <v>144</v>
      </c>
      <c r="D216" s="97" t="s">
        <v>107</v>
      </c>
      <c r="E216" s="98" t="s">
        <v>138</v>
      </c>
      <c r="F216" s="99" t="s">
        <v>139</v>
      </c>
      <c r="G216" s="100" t="s">
        <v>48</v>
      </c>
      <c r="H216" s="101">
        <v>4718.38</v>
      </c>
      <c r="I216" s="102">
        <v>0</v>
      </c>
      <c r="J216" s="102">
        <f>ROUND(I216*H216,2)</f>
        <v>0</v>
      </c>
      <c r="K216" s="103"/>
      <c r="L216" s="20"/>
      <c r="M216" s="104" t="s">
        <v>0</v>
      </c>
      <c r="N216" s="105" t="s">
        <v>26</v>
      </c>
      <c r="O216" s="106">
        <v>6.0999999999999999E-2</v>
      </c>
      <c r="P216" s="106">
        <f>O216*H216</f>
        <v>287.82118000000003</v>
      </c>
      <c r="Q216" s="106">
        <v>0.04</v>
      </c>
      <c r="R216" s="106">
        <f>Q216*H216</f>
        <v>188.73519999999999</v>
      </c>
      <c r="S216" s="106">
        <v>0</v>
      </c>
      <c r="T216" s="107">
        <f>S216*H216</f>
        <v>0</v>
      </c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R216" s="108" t="s">
        <v>109</v>
      </c>
      <c r="AT216" s="108" t="s">
        <v>107</v>
      </c>
      <c r="AU216" s="108" t="s">
        <v>110</v>
      </c>
      <c r="AY216" s="11" t="s">
        <v>105</v>
      </c>
      <c r="BE216" s="109">
        <f>IF(N216="základná",J216,0)</f>
        <v>0</v>
      </c>
      <c r="BF216" s="109">
        <f>IF(N216="znížená",J216,0)</f>
        <v>0</v>
      </c>
      <c r="BG216" s="109">
        <f>IF(N216="zákl. prenesená",J216,0)</f>
        <v>0</v>
      </c>
      <c r="BH216" s="109">
        <f>IF(N216="zníž. prenesená",J216,0)</f>
        <v>0</v>
      </c>
      <c r="BI216" s="109">
        <f>IF(N216="nulová",J216,0)</f>
        <v>0</v>
      </c>
      <c r="BJ216" s="11" t="s">
        <v>110</v>
      </c>
      <c r="BK216" s="109">
        <f>ROUND(I216*H216,2)</f>
        <v>0</v>
      </c>
      <c r="BL216" s="11" t="s">
        <v>109</v>
      </c>
      <c r="BM216" s="108" t="s">
        <v>425</v>
      </c>
    </row>
    <row r="217" spans="1:65" s="2" customFormat="1" ht="12" x14ac:dyDescent="0.2">
      <c r="A217" s="19"/>
      <c r="B217" s="96"/>
      <c r="C217" s="134" t="s">
        <v>147</v>
      </c>
      <c r="D217" s="134" t="s">
        <v>115</v>
      </c>
      <c r="E217" s="135" t="s">
        <v>141</v>
      </c>
      <c r="F217" s="136" t="s">
        <v>142</v>
      </c>
      <c r="G217" s="137" t="s">
        <v>143</v>
      </c>
      <c r="H217" s="138">
        <v>156.74</v>
      </c>
      <c r="I217" s="139">
        <v>0</v>
      </c>
      <c r="J217" s="139">
        <f>ROUND(I217*H217,2)</f>
        <v>0</v>
      </c>
      <c r="K217" s="140"/>
      <c r="L217" s="141"/>
      <c r="M217" s="142" t="s">
        <v>0</v>
      </c>
      <c r="N217" s="143" t="s">
        <v>26</v>
      </c>
      <c r="O217" s="106">
        <v>0</v>
      </c>
      <c r="P217" s="106">
        <f>O217*H217</f>
        <v>0</v>
      </c>
      <c r="Q217" s="106">
        <v>1E-3</v>
      </c>
      <c r="R217" s="106">
        <f>Q217*H217</f>
        <v>0.15673999999999999</v>
      </c>
      <c r="S217" s="106">
        <v>0</v>
      </c>
      <c r="T217" s="107">
        <f>S217*H217</f>
        <v>0</v>
      </c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R217" s="108" t="s">
        <v>60</v>
      </c>
      <c r="AT217" s="108" t="s">
        <v>115</v>
      </c>
      <c r="AU217" s="108" t="s">
        <v>110</v>
      </c>
      <c r="AY217" s="11" t="s">
        <v>105</v>
      </c>
      <c r="BE217" s="109">
        <f>IF(N217="základná",J217,0)</f>
        <v>0</v>
      </c>
      <c r="BF217" s="109">
        <f>IF(N217="znížená",J217,0)</f>
        <v>0</v>
      </c>
      <c r="BG217" s="109">
        <f>IF(N217="zákl. prenesená",J217,0)</f>
        <v>0</v>
      </c>
      <c r="BH217" s="109">
        <f>IF(N217="zníž. prenesená",J217,0)</f>
        <v>0</v>
      </c>
      <c r="BI217" s="109">
        <f>IF(N217="nulová",J217,0)</f>
        <v>0</v>
      </c>
      <c r="BJ217" s="11" t="s">
        <v>110</v>
      </c>
      <c r="BK217" s="109">
        <f>ROUND(I217*H217,2)</f>
        <v>0</v>
      </c>
      <c r="BL217" s="11" t="s">
        <v>109</v>
      </c>
      <c r="BM217" s="108" t="s">
        <v>426</v>
      </c>
    </row>
    <row r="218" spans="1:65" s="2" customFormat="1" ht="24" x14ac:dyDescent="0.2">
      <c r="A218" s="19"/>
      <c r="B218" s="96"/>
      <c r="C218" s="97" t="s">
        <v>3</v>
      </c>
      <c r="D218" s="97" t="s">
        <v>107</v>
      </c>
      <c r="E218" s="98" t="s">
        <v>145</v>
      </c>
      <c r="F218" s="99" t="s">
        <v>146</v>
      </c>
      <c r="G218" s="100" t="s">
        <v>48</v>
      </c>
      <c r="H218" s="101">
        <v>8620.7000000000007</v>
      </c>
      <c r="I218" s="102">
        <v>0</v>
      </c>
      <c r="J218" s="102">
        <f>ROUND(I218*H218,2)</f>
        <v>0</v>
      </c>
      <c r="K218" s="103"/>
      <c r="L218" s="20"/>
      <c r="M218" s="104" t="s">
        <v>0</v>
      </c>
      <c r="N218" s="105" t="s">
        <v>26</v>
      </c>
      <c r="O218" s="106">
        <v>1.7000000000000001E-2</v>
      </c>
      <c r="P218" s="106">
        <f>O218*H218</f>
        <v>146.55189999999999</v>
      </c>
      <c r="Q218" s="106">
        <v>0</v>
      </c>
      <c r="R218" s="106">
        <f>Q218*H218</f>
        <v>0</v>
      </c>
      <c r="S218" s="106">
        <v>0</v>
      </c>
      <c r="T218" s="107">
        <f>S218*H218</f>
        <v>0</v>
      </c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R218" s="108" t="s">
        <v>109</v>
      </c>
      <c r="AT218" s="108" t="s">
        <v>107</v>
      </c>
      <c r="AU218" s="108" t="s">
        <v>110</v>
      </c>
      <c r="AY218" s="11" t="s">
        <v>105</v>
      </c>
      <c r="BE218" s="109">
        <f>IF(N218="základná",J218,0)</f>
        <v>0</v>
      </c>
      <c r="BF218" s="109">
        <f>IF(N218="znížená",J218,0)</f>
        <v>0</v>
      </c>
      <c r="BG218" s="109">
        <f>IF(N218="zákl. prenesená",J218,0)</f>
        <v>0</v>
      </c>
      <c r="BH218" s="109">
        <f>IF(N218="zníž. prenesená",J218,0)</f>
        <v>0</v>
      </c>
      <c r="BI218" s="109">
        <f>IF(N218="nulová",J218,0)</f>
        <v>0</v>
      </c>
      <c r="BJ218" s="11" t="s">
        <v>110</v>
      </c>
      <c r="BK218" s="109">
        <f>ROUND(I218*H218,2)</f>
        <v>0</v>
      </c>
      <c r="BL218" s="11" t="s">
        <v>109</v>
      </c>
      <c r="BM218" s="108" t="s">
        <v>427</v>
      </c>
    </row>
    <row r="219" spans="1:65" s="8" customFormat="1" x14ac:dyDescent="0.2">
      <c r="B219" s="114"/>
      <c r="D219" s="110" t="s">
        <v>112</v>
      </c>
      <c r="E219" s="115" t="s">
        <v>0</v>
      </c>
      <c r="F219" s="116" t="s">
        <v>64</v>
      </c>
      <c r="H219" s="117">
        <v>8620.7000000000007</v>
      </c>
      <c r="L219" s="114"/>
      <c r="M219" s="118"/>
      <c r="N219" s="119"/>
      <c r="O219" s="119"/>
      <c r="P219" s="119"/>
      <c r="Q219" s="119"/>
      <c r="R219" s="119"/>
      <c r="S219" s="119"/>
      <c r="T219" s="120"/>
      <c r="AT219" s="115" t="s">
        <v>112</v>
      </c>
      <c r="AU219" s="115" t="s">
        <v>110</v>
      </c>
      <c r="AV219" s="8" t="s">
        <v>110</v>
      </c>
      <c r="AW219" s="8" t="s">
        <v>17</v>
      </c>
      <c r="AX219" s="8" t="s">
        <v>44</v>
      </c>
      <c r="AY219" s="115" t="s">
        <v>105</v>
      </c>
    </row>
    <row r="220" spans="1:65" s="2" customFormat="1" ht="36" x14ac:dyDescent="0.2">
      <c r="A220" s="19"/>
      <c r="B220" s="96"/>
      <c r="C220" s="97" t="s">
        <v>152</v>
      </c>
      <c r="D220" s="97" t="s">
        <v>107</v>
      </c>
      <c r="E220" s="98" t="s">
        <v>148</v>
      </c>
      <c r="F220" s="99" t="s">
        <v>149</v>
      </c>
      <c r="G220" s="100" t="s">
        <v>48</v>
      </c>
      <c r="H220" s="101">
        <v>3918.5</v>
      </c>
      <c r="I220" s="102">
        <v>0</v>
      </c>
      <c r="J220" s="102">
        <f>ROUND(I220*H220,2)</f>
        <v>0</v>
      </c>
      <c r="K220" s="103"/>
      <c r="L220" s="20"/>
      <c r="M220" s="104" t="s">
        <v>0</v>
      </c>
      <c r="N220" s="105" t="s">
        <v>26</v>
      </c>
      <c r="O220" s="106">
        <v>0.123</v>
      </c>
      <c r="P220" s="106">
        <f>O220*H220</f>
        <v>481.97550000000001</v>
      </c>
      <c r="Q220" s="106">
        <v>0</v>
      </c>
      <c r="R220" s="106">
        <f>Q220*H220</f>
        <v>0</v>
      </c>
      <c r="S220" s="106">
        <v>0</v>
      </c>
      <c r="T220" s="107">
        <f>S220*H220</f>
        <v>0</v>
      </c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R220" s="108" t="s">
        <v>109</v>
      </c>
      <c r="AT220" s="108" t="s">
        <v>107</v>
      </c>
      <c r="AU220" s="108" t="s">
        <v>110</v>
      </c>
      <c r="AY220" s="11" t="s">
        <v>105</v>
      </c>
      <c r="BE220" s="109">
        <f>IF(N220="základná",J220,0)</f>
        <v>0</v>
      </c>
      <c r="BF220" s="109">
        <f>IF(N220="znížená",J220,0)</f>
        <v>0</v>
      </c>
      <c r="BG220" s="109">
        <f>IF(N220="zákl. prenesená",J220,0)</f>
        <v>0</v>
      </c>
      <c r="BH220" s="109">
        <f>IF(N220="zníž. prenesená",J220,0)</f>
        <v>0</v>
      </c>
      <c r="BI220" s="109">
        <f>IF(N220="nulová",J220,0)</f>
        <v>0</v>
      </c>
      <c r="BJ220" s="11" t="s">
        <v>110</v>
      </c>
      <c r="BK220" s="109">
        <f>ROUND(I220*H220,2)</f>
        <v>0</v>
      </c>
      <c r="BL220" s="11" t="s">
        <v>109</v>
      </c>
      <c r="BM220" s="108" t="s">
        <v>428</v>
      </c>
    </row>
    <row r="221" spans="1:65" s="8" customFormat="1" x14ac:dyDescent="0.2">
      <c r="B221" s="114"/>
      <c r="D221" s="110" t="s">
        <v>112</v>
      </c>
      <c r="E221" s="115" t="s">
        <v>0</v>
      </c>
      <c r="F221" s="116" t="s">
        <v>68</v>
      </c>
      <c r="H221" s="117">
        <v>3918.5</v>
      </c>
      <c r="L221" s="114"/>
      <c r="M221" s="118"/>
      <c r="N221" s="119"/>
      <c r="O221" s="119"/>
      <c r="P221" s="119"/>
      <c r="Q221" s="119"/>
      <c r="R221" s="119"/>
      <c r="S221" s="119"/>
      <c r="T221" s="120"/>
      <c r="AT221" s="115" t="s">
        <v>112</v>
      </c>
      <c r="AU221" s="115" t="s">
        <v>110</v>
      </c>
      <c r="AV221" s="8" t="s">
        <v>110</v>
      </c>
      <c r="AW221" s="8" t="s">
        <v>17</v>
      </c>
      <c r="AX221" s="8" t="s">
        <v>44</v>
      </c>
      <c r="AY221" s="115" t="s">
        <v>105</v>
      </c>
    </row>
    <row r="222" spans="1:65" s="2" customFormat="1" ht="24" x14ac:dyDescent="0.2">
      <c r="A222" s="19"/>
      <c r="B222" s="96"/>
      <c r="C222" s="97" t="s">
        <v>156</v>
      </c>
      <c r="D222" s="97" t="s">
        <v>107</v>
      </c>
      <c r="E222" s="98" t="s">
        <v>150</v>
      </c>
      <c r="F222" s="99" t="s">
        <v>151</v>
      </c>
      <c r="G222" s="100" t="s">
        <v>48</v>
      </c>
      <c r="H222" s="101">
        <v>5015.68</v>
      </c>
      <c r="I222" s="102">
        <v>0</v>
      </c>
      <c r="J222" s="102">
        <f>ROUND(I222*H222,2)</f>
        <v>0</v>
      </c>
      <c r="K222" s="103"/>
      <c r="L222" s="20"/>
      <c r="M222" s="104" t="s">
        <v>0</v>
      </c>
      <c r="N222" s="105" t="s">
        <v>26</v>
      </c>
      <c r="O222" s="106">
        <v>0.11700000000000001</v>
      </c>
      <c r="P222" s="106">
        <f>O222*H222</f>
        <v>586.83456000000001</v>
      </c>
      <c r="Q222" s="106">
        <v>0</v>
      </c>
      <c r="R222" s="106">
        <f>Q222*H222</f>
        <v>0</v>
      </c>
      <c r="S222" s="106">
        <v>0</v>
      </c>
      <c r="T222" s="107">
        <f>S222*H222</f>
        <v>0</v>
      </c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R222" s="108" t="s">
        <v>109</v>
      </c>
      <c r="AT222" s="108" t="s">
        <v>107</v>
      </c>
      <c r="AU222" s="108" t="s">
        <v>110</v>
      </c>
      <c r="AY222" s="11" t="s">
        <v>105</v>
      </c>
      <c r="BE222" s="109">
        <f>IF(N222="základná",J222,0)</f>
        <v>0</v>
      </c>
      <c r="BF222" s="109">
        <f>IF(N222="znížená",J222,0)</f>
        <v>0</v>
      </c>
      <c r="BG222" s="109">
        <f>IF(N222="zákl. prenesená",J222,0)</f>
        <v>0</v>
      </c>
      <c r="BH222" s="109">
        <f>IF(N222="zníž. prenesená",J222,0)</f>
        <v>0</v>
      </c>
      <c r="BI222" s="109">
        <f>IF(N222="nulová",J222,0)</f>
        <v>0</v>
      </c>
      <c r="BJ222" s="11" t="s">
        <v>110</v>
      </c>
      <c r="BK222" s="109">
        <f>ROUND(I222*H222,2)</f>
        <v>0</v>
      </c>
      <c r="BL222" s="11" t="s">
        <v>109</v>
      </c>
      <c r="BM222" s="108" t="s">
        <v>429</v>
      </c>
    </row>
    <row r="223" spans="1:65" s="8" customFormat="1" x14ac:dyDescent="0.2">
      <c r="B223" s="114"/>
      <c r="D223" s="110" t="s">
        <v>112</v>
      </c>
      <c r="E223" s="115" t="s">
        <v>0</v>
      </c>
      <c r="F223" s="116" t="s">
        <v>329</v>
      </c>
      <c r="H223" s="117">
        <v>5015.68</v>
      </c>
      <c r="L223" s="114"/>
      <c r="M223" s="118"/>
      <c r="N223" s="119"/>
      <c r="O223" s="119"/>
      <c r="P223" s="119"/>
      <c r="Q223" s="119"/>
      <c r="R223" s="119"/>
      <c r="S223" s="119"/>
      <c r="T223" s="120"/>
      <c r="AT223" s="115" t="s">
        <v>112</v>
      </c>
      <c r="AU223" s="115" t="s">
        <v>110</v>
      </c>
      <c r="AV223" s="8" t="s">
        <v>110</v>
      </c>
      <c r="AW223" s="8" t="s">
        <v>17</v>
      </c>
      <c r="AX223" s="8" t="s">
        <v>44</v>
      </c>
      <c r="AY223" s="115" t="s">
        <v>105</v>
      </c>
    </row>
    <row r="224" spans="1:65" s="2" customFormat="1" ht="36" x14ac:dyDescent="0.2">
      <c r="A224" s="19"/>
      <c r="B224" s="96"/>
      <c r="C224" s="97" t="s">
        <v>161</v>
      </c>
      <c r="D224" s="97" t="s">
        <v>107</v>
      </c>
      <c r="E224" s="98" t="s">
        <v>153</v>
      </c>
      <c r="F224" s="99" t="s">
        <v>154</v>
      </c>
      <c r="G224" s="100" t="s">
        <v>48</v>
      </c>
      <c r="H224" s="101">
        <v>3918.5</v>
      </c>
      <c r="I224" s="102">
        <v>0</v>
      </c>
      <c r="J224" s="102">
        <f>ROUND(I224*H224,2)</f>
        <v>0</v>
      </c>
      <c r="K224" s="103"/>
      <c r="L224" s="20"/>
      <c r="M224" s="104" t="s">
        <v>0</v>
      </c>
      <c r="N224" s="105" t="s">
        <v>26</v>
      </c>
      <c r="O224" s="106">
        <v>0.28699999999999998</v>
      </c>
      <c r="P224" s="106">
        <f>O224*H224</f>
        <v>1124.6095</v>
      </c>
      <c r="Q224" s="106">
        <v>0</v>
      </c>
      <c r="R224" s="106">
        <f>Q224*H224</f>
        <v>0</v>
      </c>
      <c r="S224" s="106">
        <v>0</v>
      </c>
      <c r="T224" s="107">
        <f>S224*H224</f>
        <v>0</v>
      </c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R224" s="108" t="s">
        <v>109</v>
      </c>
      <c r="AT224" s="108" t="s">
        <v>107</v>
      </c>
      <c r="AU224" s="108" t="s">
        <v>110</v>
      </c>
      <c r="AY224" s="11" t="s">
        <v>105</v>
      </c>
      <c r="BE224" s="109">
        <f>IF(N224="základná",J224,0)</f>
        <v>0</v>
      </c>
      <c r="BF224" s="109">
        <f>IF(N224="znížená",J224,0)</f>
        <v>0</v>
      </c>
      <c r="BG224" s="109">
        <f>IF(N224="zákl. prenesená",J224,0)</f>
        <v>0</v>
      </c>
      <c r="BH224" s="109">
        <f>IF(N224="zníž. prenesená",J224,0)</f>
        <v>0</v>
      </c>
      <c r="BI224" s="109">
        <f>IF(N224="nulová",J224,0)</f>
        <v>0</v>
      </c>
      <c r="BJ224" s="11" t="s">
        <v>110</v>
      </c>
      <c r="BK224" s="109">
        <f>ROUND(I224*H224,2)</f>
        <v>0</v>
      </c>
      <c r="BL224" s="11" t="s">
        <v>109</v>
      </c>
      <c r="BM224" s="108" t="s">
        <v>430</v>
      </c>
    </row>
    <row r="225" spans="1:65" s="8" customFormat="1" x14ac:dyDescent="0.2">
      <c r="B225" s="114"/>
      <c r="D225" s="110" t="s">
        <v>112</v>
      </c>
      <c r="E225" s="115" t="s">
        <v>0</v>
      </c>
      <c r="F225" s="116" t="s">
        <v>68</v>
      </c>
      <c r="H225" s="117">
        <v>3918.5</v>
      </c>
      <c r="L225" s="114"/>
      <c r="M225" s="118"/>
      <c r="N225" s="119"/>
      <c r="O225" s="119"/>
      <c r="P225" s="119"/>
      <c r="Q225" s="119"/>
      <c r="R225" s="119"/>
      <c r="S225" s="119"/>
      <c r="T225" s="120"/>
      <c r="AT225" s="115" t="s">
        <v>112</v>
      </c>
      <c r="AU225" s="115" t="s">
        <v>110</v>
      </c>
      <c r="AV225" s="8" t="s">
        <v>110</v>
      </c>
      <c r="AW225" s="8" t="s">
        <v>17</v>
      </c>
      <c r="AX225" s="8" t="s">
        <v>44</v>
      </c>
      <c r="AY225" s="115" t="s">
        <v>105</v>
      </c>
    </row>
    <row r="226" spans="1:65" s="7" customFormat="1" ht="12.75" x14ac:dyDescent="0.2">
      <c r="B226" s="84"/>
      <c r="D226" s="85" t="s">
        <v>42</v>
      </c>
      <c r="E226" s="94" t="s">
        <v>110</v>
      </c>
      <c r="F226" s="94" t="s">
        <v>155</v>
      </c>
      <c r="J226" s="95">
        <f>BK226</f>
        <v>0</v>
      </c>
      <c r="L226" s="84"/>
      <c r="M226" s="88"/>
      <c r="N226" s="89"/>
      <c r="O226" s="89"/>
      <c r="P226" s="90">
        <f>SUM(P227:P246)</f>
        <v>320.62335999999999</v>
      </c>
      <c r="Q226" s="89"/>
      <c r="R226" s="90">
        <f>SUM(R227:R246)</f>
        <v>48.347700000000003</v>
      </c>
      <c r="S226" s="89"/>
      <c r="T226" s="91">
        <f>SUM(T227:T246)</f>
        <v>0</v>
      </c>
      <c r="AR226" s="85" t="s">
        <v>44</v>
      </c>
      <c r="AT226" s="92" t="s">
        <v>42</v>
      </c>
      <c r="AU226" s="92" t="s">
        <v>44</v>
      </c>
      <c r="AY226" s="85" t="s">
        <v>105</v>
      </c>
      <c r="BK226" s="93">
        <f>SUM(BK227:BK246)</f>
        <v>0</v>
      </c>
    </row>
    <row r="227" spans="1:65" s="2" customFormat="1" ht="36" x14ac:dyDescent="0.2">
      <c r="A227" s="19"/>
      <c r="B227" s="96"/>
      <c r="C227" s="97" t="s">
        <v>164</v>
      </c>
      <c r="D227" s="97" t="s">
        <v>107</v>
      </c>
      <c r="E227" s="98" t="s">
        <v>157</v>
      </c>
      <c r="F227" s="99" t="s">
        <v>158</v>
      </c>
      <c r="G227" s="100" t="s">
        <v>108</v>
      </c>
      <c r="H227" s="101">
        <v>4.9000000000000004</v>
      </c>
      <c r="I227" s="102">
        <v>0</v>
      </c>
      <c r="J227" s="102">
        <f>ROUND(I227*H227,2)</f>
        <v>0</v>
      </c>
      <c r="K227" s="103"/>
      <c r="L227" s="20"/>
      <c r="M227" s="104" t="s">
        <v>0</v>
      </c>
      <c r="N227" s="105" t="s">
        <v>26</v>
      </c>
      <c r="O227" s="106">
        <v>0.90800000000000003</v>
      </c>
      <c r="P227" s="106">
        <f>O227*H227</f>
        <v>4.4492000000000003</v>
      </c>
      <c r="Q227" s="106">
        <v>1.63</v>
      </c>
      <c r="R227" s="106">
        <f>Q227*H227</f>
        <v>7.9870000000000001</v>
      </c>
      <c r="S227" s="106">
        <v>0</v>
      </c>
      <c r="T227" s="107">
        <f>S227*H227</f>
        <v>0</v>
      </c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R227" s="108" t="s">
        <v>109</v>
      </c>
      <c r="AT227" s="108" t="s">
        <v>107</v>
      </c>
      <c r="AU227" s="108" t="s">
        <v>110</v>
      </c>
      <c r="AY227" s="11" t="s">
        <v>105</v>
      </c>
      <c r="BE227" s="109">
        <f>IF(N227="základná",J227,0)</f>
        <v>0</v>
      </c>
      <c r="BF227" s="109">
        <f>IF(N227="znížená",J227,0)</f>
        <v>0</v>
      </c>
      <c r="BG227" s="109">
        <f>IF(N227="zákl. prenesená",J227,0)</f>
        <v>0</v>
      </c>
      <c r="BH227" s="109">
        <f>IF(N227="zníž. prenesená",J227,0)</f>
        <v>0</v>
      </c>
      <c r="BI227" s="109">
        <f>IF(N227="nulová",J227,0)</f>
        <v>0</v>
      </c>
      <c r="BJ227" s="11" t="s">
        <v>110</v>
      </c>
      <c r="BK227" s="109">
        <f>ROUND(I227*H227,2)</f>
        <v>0</v>
      </c>
      <c r="BL227" s="11" t="s">
        <v>109</v>
      </c>
      <c r="BM227" s="108" t="s">
        <v>431</v>
      </c>
    </row>
    <row r="228" spans="1:65" s="2" customFormat="1" ht="19.5" x14ac:dyDescent="0.2">
      <c r="A228" s="19"/>
      <c r="B228" s="20"/>
      <c r="C228" s="19"/>
      <c r="D228" s="110" t="s">
        <v>111</v>
      </c>
      <c r="E228" s="19"/>
      <c r="F228" s="111" t="s">
        <v>159</v>
      </c>
      <c r="G228" s="19"/>
      <c r="H228" s="19"/>
      <c r="I228" s="19"/>
      <c r="J228" s="19"/>
      <c r="K228" s="19"/>
      <c r="L228" s="20"/>
      <c r="M228" s="112"/>
      <c r="N228" s="113"/>
      <c r="O228" s="34"/>
      <c r="P228" s="34"/>
      <c r="Q228" s="34"/>
      <c r="R228" s="34"/>
      <c r="S228" s="34"/>
      <c r="T228" s="35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T228" s="11" t="s">
        <v>111</v>
      </c>
      <c r="AU228" s="11" t="s">
        <v>110</v>
      </c>
    </row>
    <row r="229" spans="1:65" s="8" customFormat="1" x14ac:dyDescent="0.2">
      <c r="B229" s="114"/>
      <c r="D229" s="110" t="s">
        <v>112</v>
      </c>
      <c r="E229" s="115" t="s">
        <v>0</v>
      </c>
      <c r="F229" s="116" t="s">
        <v>160</v>
      </c>
      <c r="H229" s="117">
        <v>4.9000000000000004</v>
      </c>
      <c r="L229" s="114"/>
      <c r="M229" s="118"/>
      <c r="N229" s="119"/>
      <c r="O229" s="119"/>
      <c r="P229" s="119"/>
      <c r="Q229" s="119"/>
      <c r="R229" s="119"/>
      <c r="S229" s="119"/>
      <c r="T229" s="120"/>
      <c r="AT229" s="115" t="s">
        <v>112</v>
      </c>
      <c r="AU229" s="115" t="s">
        <v>110</v>
      </c>
      <c r="AV229" s="8" t="s">
        <v>110</v>
      </c>
      <c r="AW229" s="8" t="s">
        <v>17</v>
      </c>
      <c r="AX229" s="8" t="s">
        <v>44</v>
      </c>
      <c r="AY229" s="115" t="s">
        <v>105</v>
      </c>
    </row>
    <row r="230" spans="1:65" s="2" customFormat="1" ht="36" x14ac:dyDescent="0.2">
      <c r="A230" s="19"/>
      <c r="B230" s="96"/>
      <c r="C230" s="97" t="s">
        <v>166</v>
      </c>
      <c r="D230" s="97" t="s">
        <v>107</v>
      </c>
      <c r="E230" s="98" t="s">
        <v>330</v>
      </c>
      <c r="F230" s="99" t="s">
        <v>331</v>
      </c>
      <c r="G230" s="100" t="s">
        <v>108</v>
      </c>
      <c r="H230" s="101">
        <v>14</v>
      </c>
      <c r="I230" s="102">
        <v>0</v>
      </c>
      <c r="J230" s="102">
        <f>ROUND(I230*H230,2)</f>
        <v>0</v>
      </c>
      <c r="K230" s="103"/>
      <c r="L230" s="20"/>
      <c r="M230" s="104" t="s">
        <v>0</v>
      </c>
      <c r="N230" s="105" t="s">
        <v>26</v>
      </c>
      <c r="O230" s="106">
        <v>0.71799999999999997</v>
      </c>
      <c r="P230" s="106">
        <f>O230*H230</f>
        <v>10.052</v>
      </c>
      <c r="Q230" s="106">
        <v>1.9205000000000001</v>
      </c>
      <c r="R230" s="106">
        <f>Q230*H230</f>
        <v>26.887</v>
      </c>
      <c r="S230" s="106">
        <v>0</v>
      </c>
      <c r="T230" s="107">
        <f>S230*H230</f>
        <v>0</v>
      </c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R230" s="108" t="s">
        <v>109</v>
      </c>
      <c r="AT230" s="108" t="s">
        <v>107</v>
      </c>
      <c r="AU230" s="108" t="s">
        <v>110</v>
      </c>
      <c r="AY230" s="11" t="s">
        <v>105</v>
      </c>
      <c r="BE230" s="109">
        <f>IF(N230="základná",J230,0)</f>
        <v>0</v>
      </c>
      <c r="BF230" s="109">
        <f>IF(N230="znížená",J230,0)</f>
        <v>0</v>
      </c>
      <c r="BG230" s="109">
        <f>IF(N230="zákl. prenesená",J230,0)</f>
        <v>0</v>
      </c>
      <c r="BH230" s="109">
        <f>IF(N230="zníž. prenesená",J230,0)</f>
        <v>0</v>
      </c>
      <c r="BI230" s="109">
        <f>IF(N230="nulová",J230,0)</f>
        <v>0</v>
      </c>
      <c r="BJ230" s="11" t="s">
        <v>110</v>
      </c>
      <c r="BK230" s="109">
        <f>ROUND(I230*H230,2)</f>
        <v>0</v>
      </c>
      <c r="BL230" s="11" t="s">
        <v>109</v>
      </c>
      <c r="BM230" s="108" t="s">
        <v>432</v>
      </c>
    </row>
    <row r="231" spans="1:65" s="8" customFormat="1" x14ac:dyDescent="0.2">
      <c r="B231" s="114"/>
      <c r="D231" s="110" t="s">
        <v>112</v>
      </c>
      <c r="E231" s="115" t="s">
        <v>0</v>
      </c>
      <c r="F231" s="116" t="s">
        <v>70</v>
      </c>
      <c r="H231" s="117">
        <v>14</v>
      </c>
      <c r="L231" s="114"/>
      <c r="M231" s="118"/>
      <c r="N231" s="119"/>
      <c r="O231" s="119"/>
      <c r="P231" s="119"/>
      <c r="Q231" s="119"/>
      <c r="R231" s="119"/>
      <c r="S231" s="119"/>
      <c r="T231" s="120"/>
      <c r="AT231" s="115" t="s">
        <v>112</v>
      </c>
      <c r="AU231" s="115" t="s">
        <v>110</v>
      </c>
      <c r="AV231" s="8" t="s">
        <v>110</v>
      </c>
      <c r="AW231" s="8" t="s">
        <v>17</v>
      </c>
      <c r="AX231" s="8" t="s">
        <v>44</v>
      </c>
      <c r="AY231" s="115" t="s">
        <v>105</v>
      </c>
    </row>
    <row r="232" spans="1:65" s="2" customFormat="1" ht="36" x14ac:dyDescent="0.2">
      <c r="A232" s="19"/>
      <c r="B232" s="96"/>
      <c r="C232" s="97" t="s">
        <v>169</v>
      </c>
      <c r="D232" s="97" t="s">
        <v>107</v>
      </c>
      <c r="E232" s="98" t="s">
        <v>162</v>
      </c>
      <c r="F232" s="99" t="s">
        <v>163</v>
      </c>
      <c r="G232" s="100" t="s">
        <v>48</v>
      </c>
      <c r="H232" s="101">
        <v>10.051</v>
      </c>
      <c r="I232" s="102">
        <v>0</v>
      </c>
      <c r="J232" s="102">
        <f>ROUND(I232*H232,2)</f>
        <v>0</v>
      </c>
      <c r="K232" s="103"/>
      <c r="L232" s="20"/>
      <c r="M232" s="104" t="s">
        <v>0</v>
      </c>
      <c r="N232" s="105" t="s">
        <v>26</v>
      </c>
      <c r="O232" s="106">
        <v>7.0999999999999994E-2</v>
      </c>
      <c r="P232" s="106">
        <f>O232*H232</f>
        <v>0.71362000000000003</v>
      </c>
      <c r="Q232" s="106">
        <v>1.8000000000000001E-4</v>
      </c>
      <c r="R232" s="106">
        <f>Q232*H232</f>
        <v>1.81E-3</v>
      </c>
      <c r="S232" s="106">
        <v>0</v>
      </c>
      <c r="T232" s="107">
        <f>S232*H232</f>
        <v>0</v>
      </c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R232" s="108" t="s">
        <v>109</v>
      </c>
      <c r="AT232" s="108" t="s">
        <v>107</v>
      </c>
      <c r="AU232" s="108" t="s">
        <v>110</v>
      </c>
      <c r="AY232" s="11" t="s">
        <v>105</v>
      </c>
      <c r="BE232" s="109">
        <f>IF(N232="základná",J232,0)</f>
        <v>0</v>
      </c>
      <c r="BF232" s="109">
        <f>IF(N232="znížená",J232,0)</f>
        <v>0</v>
      </c>
      <c r="BG232" s="109">
        <f>IF(N232="zákl. prenesená",J232,0)</f>
        <v>0</v>
      </c>
      <c r="BH232" s="109">
        <f>IF(N232="zníž. prenesená",J232,0)</f>
        <v>0</v>
      </c>
      <c r="BI232" s="109">
        <f>IF(N232="nulová",J232,0)</f>
        <v>0</v>
      </c>
      <c r="BJ232" s="11" t="s">
        <v>110</v>
      </c>
      <c r="BK232" s="109">
        <f>ROUND(I232*H232,2)</f>
        <v>0</v>
      </c>
      <c r="BL232" s="11" t="s">
        <v>109</v>
      </c>
      <c r="BM232" s="108" t="s">
        <v>433</v>
      </c>
    </row>
    <row r="233" spans="1:65" s="2" customFormat="1" ht="24" x14ac:dyDescent="0.2">
      <c r="A233" s="19"/>
      <c r="B233" s="96"/>
      <c r="C233" s="134" t="s">
        <v>172</v>
      </c>
      <c r="D233" s="134" t="s">
        <v>115</v>
      </c>
      <c r="E233" s="135" t="s">
        <v>165</v>
      </c>
      <c r="F233" s="136" t="s">
        <v>332</v>
      </c>
      <c r="G233" s="137" t="s">
        <v>48</v>
      </c>
      <c r="H233" s="138">
        <v>14</v>
      </c>
      <c r="I233" s="139">
        <v>0</v>
      </c>
      <c r="J233" s="139">
        <f>ROUND(I233*H233,2)</f>
        <v>0</v>
      </c>
      <c r="K233" s="140"/>
      <c r="L233" s="141"/>
      <c r="M233" s="142" t="s">
        <v>0</v>
      </c>
      <c r="N233" s="143" t="s">
        <v>26</v>
      </c>
      <c r="O233" s="106">
        <v>0</v>
      </c>
      <c r="P233" s="106">
        <f>O233*H233</f>
        <v>0</v>
      </c>
      <c r="Q233" s="106">
        <v>2.9999999999999997E-4</v>
      </c>
      <c r="R233" s="106">
        <f>Q233*H233</f>
        <v>4.1999999999999997E-3</v>
      </c>
      <c r="S233" s="106">
        <v>0</v>
      </c>
      <c r="T233" s="107">
        <f>S233*H233</f>
        <v>0</v>
      </c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R233" s="108" t="s">
        <v>60</v>
      </c>
      <c r="AT233" s="108" t="s">
        <v>115</v>
      </c>
      <c r="AU233" s="108" t="s">
        <v>110</v>
      </c>
      <c r="AY233" s="11" t="s">
        <v>105</v>
      </c>
      <c r="BE233" s="109">
        <f>IF(N233="základná",J233,0)</f>
        <v>0</v>
      </c>
      <c r="BF233" s="109">
        <f>IF(N233="znížená",J233,0)</f>
        <v>0</v>
      </c>
      <c r="BG233" s="109">
        <f>IF(N233="zákl. prenesená",J233,0)</f>
        <v>0</v>
      </c>
      <c r="BH233" s="109">
        <f>IF(N233="zníž. prenesená",J233,0)</f>
        <v>0</v>
      </c>
      <c r="BI233" s="109">
        <f>IF(N233="nulová",J233,0)</f>
        <v>0</v>
      </c>
      <c r="BJ233" s="11" t="s">
        <v>110</v>
      </c>
      <c r="BK233" s="109">
        <f>ROUND(I233*H233,2)</f>
        <v>0</v>
      </c>
      <c r="BL233" s="11" t="s">
        <v>109</v>
      </c>
      <c r="BM233" s="108" t="s">
        <v>434</v>
      </c>
    </row>
    <row r="234" spans="1:65" s="2" customFormat="1" ht="12" x14ac:dyDescent="0.2">
      <c r="A234" s="19"/>
      <c r="B234" s="96"/>
      <c r="C234" s="97" t="s">
        <v>175</v>
      </c>
      <c r="D234" s="97" t="s">
        <v>107</v>
      </c>
      <c r="E234" s="98" t="s">
        <v>167</v>
      </c>
      <c r="F234" s="99" t="s">
        <v>168</v>
      </c>
      <c r="G234" s="100" t="s">
        <v>108</v>
      </c>
      <c r="H234" s="101">
        <v>3</v>
      </c>
      <c r="I234" s="102">
        <v>0</v>
      </c>
      <c r="J234" s="102">
        <f>ROUND(I234*H234,2)</f>
        <v>0</v>
      </c>
      <c r="K234" s="103"/>
      <c r="L234" s="20"/>
      <c r="M234" s="104" t="s">
        <v>0</v>
      </c>
      <c r="N234" s="105" t="s">
        <v>26</v>
      </c>
      <c r="O234" s="106">
        <v>1.788</v>
      </c>
      <c r="P234" s="106">
        <f>O234*H234</f>
        <v>5.3639999999999999</v>
      </c>
      <c r="Q234" s="106">
        <v>2.1050399999999998</v>
      </c>
      <c r="R234" s="106">
        <f>Q234*H234</f>
        <v>6.3151200000000003</v>
      </c>
      <c r="S234" s="106">
        <v>0</v>
      </c>
      <c r="T234" s="107">
        <f>S234*H234</f>
        <v>0</v>
      </c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R234" s="108" t="s">
        <v>109</v>
      </c>
      <c r="AT234" s="108" t="s">
        <v>107</v>
      </c>
      <c r="AU234" s="108" t="s">
        <v>110</v>
      </c>
      <c r="AY234" s="11" t="s">
        <v>105</v>
      </c>
      <c r="BE234" s="109">
        <f>IF(N234="základná",J234,0)</f>
        <v>0</v>
      </c>
      <c r="BF234" s="109">
        <f>IF(N234="znížená",J234,0)</f>
        <v>0</v>
      </c>
      <c r="BG234" s="109">
        <f>IF(N234="zákl. prenesená",J234,0)</f>
        <v>0</v>
      </c>
      <c r="BH234" s="109">
        <f>IF(N234="zníž. prenesená",J234,0)</f>
        <v>0</v>
      </c>
      <c r="BI234" s="109">
        <f>IF(N234="nulová",J234,0)</f>
        <v>0</v>
      </c>
      <c r="BJ234" s="11" t="s">
        <v>110</v>
      </c>
      <c r="BK234" s="109">
        <f>ROUND(I234*H234,2)</f>
        <v>0</v>
      </c>
      <c r="BL234" s="11" t="s">
        <v>109</v>
      </c>
      <c r="BM234" s="108" t="s">
        <v>435</v>
      </c>
    </row>
    <row r="235" spans="1:65" s="8" customFormat="1" x14ac:dyDescent="0.2">
      <c r="B235" s="114"/>
      <c r="D235" s="110" t="s">
        <v>112</v>
      </c>
      <c r="E235" s="115" t="s">
        <v>0</v>
      </c>
      <c r="F235" s="116" t="s">
        <v>436</v>
      </c>
      <c r="H235" s="117">
        <v>3</v>
      </c>
      <c r="L235" s="114"/>
      <c r="M235" s="118"/>
      <c r="N235" s="119"/>
      <c r="O235" s="119"/>
      <c r="P235" s="119"/>
      <c r="Q235" s="119"/>
      <c r="R235" s="119"/>
      <c r="S235" s="119"/>
      <c r="T235" s="120"/>
      <c r="AT235" s="115" t="s">
        <v>112</v>
      </c>
      <c r="AU235" s="115" t="s">
        <v>110</v>
      </c>
      <c r="AV235" s="8" t="s">
        <v>110</v>
      </c>
      <c r="AW235" s="8" t="s">
        <v>17</v>
      </c>
      <c r="AX235" s="8" t="s">
        <v>44</v>
      </c>
      <c r="AY235" s="115" t="s">
        <v>105</v>
      </c>
    </row>
    <row r="236" spans="1:65" s="2" customFormat="1" ht="12" x14ac:dyDescent="0.2">
      <c r="A236" s="19"/>
      <c r="B236" s="96"/>
      <c r="C236" s="97" t="s">
        <v>178</v>
      </c>
      <c r="D236" s="97" t="s">
        <v>107</v>
      </c>
      <c r="E236" s="98" t="s">
        <v>170</v>
      </c>
      <c r="F236" s="99" t="s">
        <v>171</v>
      </c>
      <c r="G236" s="100" t="s">
        <v>108</v>
      </c>
      <c r="H236" s="101">
        <v>1.8</v>
      </c>
      <c r="I236" s="102">
        <v>0</v>
      </c>
      <c r="J236" s="102">
        <f>ROUND(I236*H236,2)</f>
        <v>0</v>
      </c>
      <c r="K236" s="103"/>
      <c r="L236" s="20"/>
      <c r="M236" s="104" t="s">
        <v>0</v>
      </c>
      <c r="N236" s="105" t="s">
        <v>26</v>
      </c>
      <c r="O236" s="106">
        <v>1.1639999999999999</v>
      </c>
      <c r="P236" s="106">
        <f>O236*H236</f>
        <v>2.0952000000000002</v>
      </c>
      <c r="Q236" s="106">
        <v>1.9205000000000001</v>
      </c>
      <c r="R236" s="106">
        <f>Q236*H236</f>
        <v>3.4569000000000001</v>
      </c>
      <c r="S236" s="106">
        <v>0</v>
      </c>
      <c r="T236" s="107">
        <f>S236*H236</f>
        <v>0</v>
      </c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R236" s="108" t="s">
        <v>109</v>
      </c>
      <c r="AT236" s="108" t="s">
        <v>107</v>
      </c>
      <c r="AU236" s="108" t="s">
        <v>110</v>
      </c>
      <c r="AY236" s="11" t="s">
        <v>105</v>
      </c>
      <c r="BE236" s="109">
        <f>IF(N236="základná",J236,0)</f>
        <v>0</v>
      </c>
      <c r="BF236" s="109">
        <f>IF(N236="znížená",J236,0)</f>
        <v>0</v>
      </c>
      <c r="BG236" s="109">
        <f>IF(N236="zákl. prenesená",J236,0)</f>
        <v>0</v>
      </c>
      <c r="BH236" s="109">
        <f>IF(N236="zníž. prenesená",J236,0)</f>
        <v>0</v>
      </c>
      <c r="BI236" s="109">
        <f>IF(N236="nulová",J236,0)</f>
        <v>0</v>
      </c>
      <c r="BJ236" s="11" t="s">
        <v>110</v>
      </c>
      <c r="BK236" s="109">
        <f>ROUND(I236*H236,2)</f>
        <v>0</v>
      </c>
      <c r="BL236" s="11" t="s">
        <v>109</v>
      </c>
      <c r="BM236" s="108" t="s">
        <v>437</v>
      </c>
    </row>
    <row r="237" spans="1:65" s="8" customFormat="1" x14ac:dyDescent="0.2">
      <c r="B237" s="114"/>
      <c r="D237" s="110" t="s">
        <v>112</v>
      </c>
      <c r="E237" s="115" t="s">
        <v>0</v>
      </c>
      <c r="F237" s="116" t="s">
        <v>438</v>
      </c>
      <c r="H237" s="117">
        <v>1.8</v>
      </c>
      <c r="L237" s="114"/>
      <c r="M237" s="118"/>
      <c r="N237" s="119"/>
      <c r="O237" s="119"/>
      <c r="P237" s="119"/>
      <c r="Q237" s="119"/>
      <c r="R237" s="119"/>
      <c r="S237" s="119"/>
      <c r="T237" s="120"/>
      <c r="AT237" s="115" t="s">
        <v>112</v>
      </c>
      <c r="AU237" s="115" t="s">
        <v>110</v>
      </c>
      <c r="AV237" s="8" t="s">
        <v>110</v>
      </c>
      <c r="AW237" s="8" t="s">
        <v>17</v>
      </c>
      <c r="AX237" s="8" t="s">
        <v>44</v>
      </c>
      <c r="AY237" s="115" t="s">
        <v>105</v>
      </c>
    </row>
    <row r="238" spans="1:65" s="2" customFormat="1" ht="24" x14ac:dyDescent="0.2">
      <c r="A238" s="19"/>
      <c r="B238" s="96"/>
      <c r="C238" s="97" t="s">
        <v>181</v>
      </c>
      <c r="D238" s="97" t="s">
        <v>107</v>
      </c>
      <c r="E238" s="98" t="s">
        <v>173</v>
      </c>
      <c r="F238" s="99" t="s">
        <v>174</v>
      </c>
      <c r="G238" s="100" t="s">
        <v>55</v>
      </c>
      <c r="H238" s="101">
        <v>14</v>
      </c>
      <c r="I238" s="102">
        <v>0</v>
      </c>
      <c r="J238" s="102">
        <f>ROUND(I238*H238,2)</f>
        <v>0</v>
      </c>
      <c r="K238" s="103"/>
      <c r="L238" s="20"/>
      <c r="M238" s="104" t="s">
        <v>0</v>
      </c>
      <c r="N238" s="105" t="s">
        <v>26</v>
      </c>
      <c r="O238" s="106">
        <v>4.7E-2</v>
      </c>
      <c r="P238" s="106">
        <f>O238*H238</f>
        <v>0.65800000000000003</v>
      </c>
      <c r="Q238" s="106">
        <v>9.92E-3</v>
      </c>
      <c r="R238" s="106">
        <f>Q238*H238</f>
        <v>0.13888</v>
      </c>
      <c r="S238" s="106">
        <v>0</v>
      </c>
      <c r="T238" s="107">
        <f>S238*H238</f>
        <v>0</v>
      </c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R238" s="108" t="s">
        <v>109</v>
      </c>
      <c r="AT238" s="108" t="s">
        <v>107</v>
      </c>
      <c r="AU238" s="108" t="s">
        <v>110</v>
      </c>
      <c r="AY238" s="11" t="s">
        <v>105</v>
      </c>
      <c r="BE238" s="109">
        <f>IF(N238="základná",J238,0)</f>
        <v>0</v>
      </c>
      <c r="BF238" s="109">
        <f>IF(N238="znížená",J238,0)</f>
        <v>0</v>
      </c>
      <c r="BG238" s="109">
        <f>IF(N238="zákl. prenesená",J238,0)</f>
        <v>0</v>
      </c>
      <c r="BH238" s="109">
        <f>IF(N238="zníž. prenesená",J238,0)</f>
        <v>0</v>
      </c>
      <c r="BI238" s="109">
        <f>IF(N238="nulová",J238,0)</f>
        <v>0</v>
      </c>
      <c r="BJ238" s="11" t="s">
        <v>110</v>
      </c>
      <c r="BK238" s="109">
        <f>ROUND(I238*H238,2)</f>
        <v>0</v>
      </c>
      <c r="BL238" s="11" t="s">
        <v>109</v>
      </c>
      <c r="BM238" s="108" t="s">
        <v>439</v>
      </c>
    </row>
    <row r="239" spans="1:65" s="8" customFormat="1" x14ac:dyDescent="0.2">
      <c r="B239" s="114"/>
      <c r="D239" s="110" t="s">
        <v>112</v>
      </c>
      <c r="E239" s="115" t="s">
        <v>0</v>
      </c>
      <c r="F239" s="116" t="s">
        <v>70</v>
      </c>
      <c r="H239" s="117">
        <v>14</v>
      </c>
      <c r="L239" s="114"/>
      <c r="M239" s="118"/>
      <c r="N239" s="119"/>
      <c r="O239" s="119"/>
      <c r="P239" s="119"/>
      <c r="Q239" s="119"/>
      <c r="R239" s="119"/>
      <c r="S239" s="119"/>
      <c r="T239" s="120"/>
      <c r="AT239" s="115" t="s">
        <v>112</v>
      </c>
      <c r="AU239" s="115" t="s">
        <v>110</v>
      </c>
      <c r="AV239" s="8" t="s">
        <v>110</v>
      </c>
      <c r="AW239" s="8" t="s">
        <v>17</v>
      </c>
      <c r="AX239" s="8" t="s">
        <v>44</v>
      </c>
      <c r="AY239" s="115" t="s">
        <v>105</v>
      </c>
    </row>
    <row r="240" spans="1:65" s="2" customFormat="1" ht="36" x14ac:dyDescent="0.2">
      <c r="A240" s="19"/>
      <c r="B240" s="96"/>
      <c r="C240" s="97" t="s">
        <v>182</v>
      </c>
      <c r="D240" s="97" t="s">
        <v>107</v>
      </c>
      <c r="E240" s="98" t="s">
        <v>176</v>
      </c>
      <c r="F240" s="99" t="s">
        <v>177</v>
      </c>
      <c r="G240" s="100" t="s">
        <v>48</v>
      </c>
      <c r="H240" s="101">
        <v>12</v>
      </c>
      <c r="I240" s="102">
        <v>0</v>
      </c>
      <c r="J240" s="102">
        <f>ROUND(I240*H240,2)</f>
        <v>0</v>
      </c>
      <c r="K240" s="103"/>
      <c r="L240" s="20"/>
      <c r="M240" s="104" t="s">
        <v>0</v>
      </c>
      <c r="N240" s="105" t="s">
        <v>26</v>
      </c>
      <c r="O240" s="106">
        <v>4.0919999999999998E-2</v>
      </c>
      <c r="P240" s="106">
        <f>O240*H240</f>
        <v>0.49103999999999998</v>
      </c>
      <c r="Q240" s="106">
        <v>3.4299999999999999E-3</v>
      </c>
      <c r="R240" s="106">
        <f>Q240*H240</f>
        <v>4.1160000000000002E-2</v>
      </c>
      <c r="S240" s="106">
        <v>0</v>
      </c>
      <c r="T240" s="107">
        <f>S240*H240</f>
        <v>0</v>
      </c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R240" s="108" t="s">
        <v>109</v>
      </c>
      <c r="AT240" s="108" t="s">
        <v>107</v>
      </c>
      <c r="AU240" s="108" t="s">
        <v>110</v>
      </c>
      <c r="AY240" s="11" t="s">
        <v>105</v>
      </c>
      <c r="BE240" s="109">
        <f>IF(N240="základná",J240,0)</f>
        <v>0</v>
      </c>
      <c r="BF240" s="109">
        <f>IF(N240="znížená",J240,0)</f>
        <v>0</v>
      </c>
      <c r="BG240" s="109">
        <f>IF(N240="zákl. prenesená",J240,0)</f>
        <v>0</v>
      </c>
      <c r="BH240" s="109">
        <f>IF(N240="zníž. prenesená",J240,0)</f>
        <v>0</v>
      </c>
      <c r="BI240" s="109">
        <f>IF(N240="nulová",J240,0)</f>
        <v>0</v>
      </c>
      <c r="BJ240" s="11" t="s">
        <v>110</v>
      </c>
      <c r="BK240" s="109">
        <f>ROUND(I240*H240,2)</f>
        <v>0</v>
      </c>
      <c r="BL240" s="11" t="s">
        <v>109</v>
      </c>
      <c r="BM240" s="108" t="s">
        <v>440</v>
      </c>
    </row>
    <row r="241" spans="1:65" s="8" customFormat="1" x14ac:dyDescent="0.2">
      <c r="B241" s="114"/>
      <c r="D241" s="110" t="s">
        <v>112</v>
      </c>
      <c r="E241" s="115" t="s">
        <v>0</v>
      </c>
      <c r="F241" s="116" t="s">
        <v>441</v>
      </c>
      <c r="H241" s="117">
        <v>12</v>
      </c>
      <c r="L241" s="114"/>
      <c r="M241" s="118"/>
      <c r="N241" s="119"/>
      <c r="O241" s="119"/>
      <c r="P241" s="119"/>
      <c r="Q241" s="119"/>
      <c r="R241" s="119"/>
      <c r="S241" s="119"/>
      <c r="T241" s="120"/>
      <c r="AT241" s="115" t="s">
        <v>112</v>
      </c>
      <c r="AU241" s="115" t="s">
        <v>110</v>
      </c>
      <c r="AV241" s="8" t="s">
        <v>110</v>
      </c>
      <c r="AW241" s="8" t="s">
        <v>17</v>
      </c>
      <c r="AX241" s="8" t="s">
        <v>44</v>
      </c>
      <c r="AY241" s="115" t="s">
        <v>105</v>
      </c>
    </row>
    <row r="242" spans="1:65" s="2" customFormat="1" ht="24" x14ac:dyDescent="0.2">
      <c r="A242" s="19"/>
      <c r="B242" s="96"/>
      <c r="C242" s="97" t="s">
        <v>186</v>
      </c>
      <c r="D242" s="97" t="s">
        <v>107</v>
      </c>
      <c r="E242" s="98" t="s">
        <v>179</v>
      </c>
      <c r="F242" s="99" t="s">
        <v>180</v>
      </c>
      <c r="G242" s="100" t="s">
        <v>48</v>
      </c>
      <c r="H242" s="101">
        <v>8620.7000000000007</v>
      </c>
      <c r="I242" s="102">
        <v>0</v>
      </c>
      <c r="J242" s="102">
        <f>ROUND(I242*H242,2)</f>
        <v>0</v>
      </c>
      <c r="K242" s="103"/>
      <c r="L242" s="20"/>
      <c r="M242" s="104" t="s">
        <v>0</v>
      </c>
      <c r="N242" s="105" t="s">
        <v>26</v>
      </c>
      <c r="O242" s="106">
        <v>2.9000000000000001E-2</v>
      </c>
      <c r="P242" s="106">
        <f>O242*H242</f>
        <v>250.00030000000001</v>
      </c>
      <c r="Q242" s="106">
        <v>3.0000000000000001E-5</v>
      </c>
      <c r="R242" s="106">
        <f>Q242*H242</f>
        <v>0.25862000000000002</v>
      </c>
      <c r="S242" s="106">
        <v>0</v>
      </c>
      <c r="T242" s="107">
        <f>S242*H242</f>
        <v>0</v>
      </c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R242" s="108" t="s">
        <v>109</v>
      </c>
      <c r="AT242" s="108" t="s">
        <v>107</v>
      </c>
      <c r="AU242" s="108" t="s">
        <v>110</v>
      </c>
      <c r="AY242" s="11" t="s">
        <v>105</v>
      </c>
      <c r="BE242" s="109">
        <f>IF(N242="základná",J242,0)</f>
        <v>0</v>
      </c>
      <c r="BF242" s="109">
        <f>IF(N242="znížená",J242,0)</f>
        <v>0</v>
      </c>
      <c r="BG242" s="109">
        <f>IF(N242="zákl. prenesená",J242,0)</f>
        <v>0</v>
      </c>
      <c r="BH242" s="109">
        <f>IF(N242="zníž. prenesená",J242,0)</f>
        <v>0</v>
      </c>
      <c r="BI242" s="109">
        <f>IF(N242="nulová",J242,0)</f>
        <v>0</v>
      </c>
      <c r="BJ242" s="11" t="s">
        <v>110</v>
      </c>
      <c r="BK242" s="109">
        <f>ROUND(I242*H242,2)</f>
        <v>0</v>
      </c>
      <c r="BL242" s="11" t="s">
        <v>109</v>
      </c>
      <c r="BM242" s="108" t="s">
        <v>442</v>
      </c>
    </row>
    <row r="243" spans="1:65" s="8" customFormat="1" x14ac:dyDescent="0.2">
      <c r="B243" s="114"/>
      <c r="D243" s="110" t="s">
        <v>112</v>
      </c>
      <c r="E243" s="115" t="s">
        <v>0</v>
      </c>
      <c r="F243" s="116" t="s">
        <v>64</v>
      </c>
      <c r="H243" s="117">
        <v>8620.7000000000007</v>
      </c>
      <c r="L243" s="114"/>
      <c r="M243" s="118"/>
      <c r="N243" s="119"/>
      <c r="O243" s="119"/>
      <c r="P243" s="119"/>
      <c r="Q243" s="119"/>
      <c r="R243" s="119"/>
      <c r="S243" s="119"/>
      <c r="T243" s="120"/>
      <c r="AT243" s="115" t="s">
        <v>112</v>
      </c>
      <c r="AU243" s="115" t="s">
        <v>110</v>
      </c>
      <c r="AV243" s="8" t="s">
        <v>110</v>
      </c>
      <c r="AW243" s="8" t="s">
        <v>17</v>
      </c>
      <c r="AX243" s="8" t="s">
        <v>44</v>
      </c>
      <c r="AY243" s="115" t="s">
        <v>105</v>
      </c>
    </row>
    <row r="244" spans="1:65" s="2" customFormat="1" ht="24" x14ac:dyDescent="0.2">
      <c r="A244" s="19"/>
      <c r="B244" s="96"/>
      <c r="C244" s="134" t="s">
        <v>190</v>
      </c>
      <c r="D244" s="134" t="s">
        <v>115</v>
      </c>
      <c r="E244" s="135" t="s">
        <v>165</v>
      </c>
      <c r="F244" s="136" t="s">
        <v>332</v>
      </c>
      <c r="G244" s="137" t="s">
        <v>48</v>
      </c>
      <c r="H244" s="138">
        <v>8620.7000000000007</v>
      </c>
      <c r="I244" s="139">
        <v>0</v>
      </c>
      <c r="J244" s="139">
        <f>ROUND(I244*H244,2)</f>
        <v>0</v>
      </c>
      <c r="K244" s="140"/>
      <c r="L244" s="141"/>
      <c r="M244" s="142" t="s">
        <v>0</v>
      </c>
      <c r="N244" s="143" t="s">
        <v>26</v>
      </c>
      <c r="O244" s="106">
        <v>0</v>
      </c>
      <c r="P244" s="106">
        <f>O244*H244</f>
        <v>0</v>
      </c>
      <c r="Q244" s="106">
        <v>2.9999999999999997E-4</v>
      </c>
      <c r="R244" s="106">
        <f>Q244*H244</f>
        <v>2.5862099999999999</v>
      </c>
      <c r="S244" s="106">
        <v>0</v>
      </c>
      <c r="T244" s="107">
        <f>S244*H244</f>
        <v>0</v>
      </c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R244" s="108" t="s">
        <v>60</v>
      </c>
      <c r="AT244" s="108" t="s">
        <v>115</v>
      </c>
      <c r="AU244" s="108" t="s">
        <v>110</v>
      </c>
      <c r="AY244" s="11" t="s">
        <v>105</v>
      </c>
      <c r="BE244" s="109">
        <f>IF(N244="základná",J244,0)</f>
        <v>0</v>
      </c>
      <c r="BF244" s="109">
        <f>IF(N244="znížená",J244,0)</f>
        <v>0</v>
      </c>
      <c r="BG244" s="109">
        <f>IF(N244="zákl. prenesená",J244,0)</f>
        <v>0</v>
      </c>
      <c r="BH244" s="109">
        <f>IF(N244="zníž. prenesená",J244,0)</f>
        <v>0</v>
      </c>
      <c r="BI244" s="109">
        <f>IF(N244="nulová",J244,0)</f>
        <v>0</v>
      </c>
      <c r="BJ244" s="11" t="s">
        <v>110</v>
      </c>
      <c r="BK244" s="109">
        <f>ROUND(I244*H244,2)</f>
        <v>0</v>
      </c>
      <c r="BL244" s="11" t="s">
        <v>109</v>
      </c>
      <c r="BM244" s="108" t="s">
        <v>443</v>
      </c>
    </row>
    <row r="245" spans="1:65" s="2" customFormat="1" ht="24" x14ac:dyDescent="0.2">
      <c r="A245" s="19"/>
      <c r="B245" s="96"/>
      <c r="C245" s="97" t="s">
        <v>193</v>
      </c>
      <c r="D245" s="97" t="s">
        <v>107</v>
      </c>
      <c r="E245" s="98" t="s">
        <v>183</v>
      </c>
      <c r="F245" s="99" t="s">
        <v>184</v>
      </c>
      <c r="G245" s="100" t="s">
        <v>48</v>
      </c>
      <c r="H245" s="101">
        <v>260</v>
      </c>
      <c r="I245" s="102">
        <v>0</v>
      </c>
      <c r="J245" s="102">
        <f>ROUND(I245*H245,2)</f>
        <v>0</v>
      </c>
      <c r="K245" s="103"/>
      <c r="L245" s="20"/>
      <c r="M245" s="104" t="s">
        <v>0</v>
      </c>
      <c r="N245" s="105" t="s">
        <v>26</v>
      </c>
      <c r="O245" s="106">
        <v>0.18</v>
      </c>
      <c r="P245" s="106">
        <f>O245*H245</f>
        <v>46.8</v>
      </c>
      <c r="Q245" s="106">
        <v>2.5799999999999998E-3</v>
      </c>
      <c r="R245" s="106">
        <f>Q245*H245</f>
        <v>0.67079999999999995</v>
      </c>
      <c r="S245" s="106">
        <v>0</v>
      </c>
      <c r="T245" s="107">
        <f>S245*H245</f>
        <v>0</v>
      </c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R245" s="108" t="s">
        <v>109</v>
      </c>
      <c r="AT245" s="108" t="s">
        <v>107</v>
      </c>
      <c r="AU245" s="108" t="s">
        <v>110</v>
      </c>
      <c r="AY245" s="11" t="s">
        <v>105</v>
      </c>
      <c r="BE245" s="109">
        <f>IF(N245="základná",J245,0)</f>
        <v>0</v>
      </c>
      <c r="BF245" s="109">
        <f>IF(N245="znížená",J245,0)</f>
        <v>0</v>
      </c>
      <c r="BG245" s="109">
        <f>IF(N245="zákl. prenesená",J245,0)</f>
        <v>0</v>
      </c>
      <c r="BH245" s="109">
        <f>IF(N245="zníž. prenesená",J245,0)</f>
        <v>0</v>
      </c>
      <c r="BI245" s="109">
        <f>IF(N245="nulová",J245,0)</f>
        <v>0</v>
      </c>
      <c r="BJ245" s="11" t="s">
        <v>110</v>
      </c>
      <c r="BK245" s="109">
        <f>ROUND(I245*H245,2)</f>
        <v>0</v>
      </c>
      <c r="BL245" s="11" t="s">
        <v>109</v>
      </c>
      <c r="BM245" s="108" t="s">
        <v>444</v>
      </c>
    </row>
    <row r="246" spans="1:65" s="8" customFormat="1" x14ac:dyDescent="0.2">
      <c r="B246" s="114"/>
      <c r="D246" s="110" t="s">
        <v>112</v>
      </c>
      <c r="E246" s="115" t="s">
        <v>0</v>
      </c>
      <c r="F246" s="116" t="s">
        <v>74</v>
      </c>
      <c r="H246" s="117">
        <v>260</v>
      </c>
      <c r="L246" s="114"/>
      <c r="M246" s="118"/>
      <c r="N246" s="119"/>
      <c r="O246" s="119"/>
      <c r="P246" s="119"/>
      <c r="Q246" s="119"/>
      <c r="R246" s="119"/>
      <c r="S246" s="119"/>
      <c r="T246" s="120"/>
      <c r="AT246" s="115" t="s">
        <v>112</v>
      </c>
      <c r="AU246" s="115" t="s">
        <v>110</v>
      </c>
      <c r="AV246" s="8" t="s">
        <v>110</v>
      </c>
      <c r="AW246" s="8" t="s">
        <v>17</v>
      </c>
      <c r="AX246" s="8" t="s">
        <v>44</v>
      </c>
      <c r="AY246" s="115" t="s">
        <v>105</v>
      </c>
    </row>
    <row r="247" spans="1:65" s="7" customFormat="1" ht="12.75" x14ac:dyDescent="0.2">
      <c r="B247" s="84"/>
      <c r="D247" s="85" t="s">
        <v>42</v>
      </c>
      <c r="E247" s="94" t="s">
        <v>78</v>
      </c>
      <c r="F247" s="94" t="s">
        <v>185</v>
      </c>
      <c r="J247" s="95">
        <f>BK247</f>
        <v>0</v>
      </c>
      <c r="L247" s="84"/>
      <c r="M247" s="88"/>
      <c r="N247" s="89"/>
      <c r="O247" s="89"/>
      <c r="P247" s="90">
        <f>SUM(P248:P278)</f>
        <v>2108.8842399999999</v>
      </c>
      <c r="Q247" s="89"/>
      <c r="R247" s="90">
        <f>SUM(R248:R278)</f>
        <v>6630.4156899999998</v>
      </c>
      <c r="S247" s="89"/>
      <c r="T247" s="91">
        <f>SUM(T248:T278)</f>
        <v>0</v>
      </c>
      <c r="AR247" s="85" t="s">
        <v>44</v>
      </c>
      <c r="AT247" s="92" t="s">
        <v>42</v>
      </c>
      <c r="AU247" s="92" t="s">
        <v>44</v>
      </c>
      <c r="AY247" s="85" t="s">
        <v>105</v>
      </c>
      <c r="BK247" s="93">
        <f>SUM(BK248:BK278)</f>
        <v>0</v>
      </c>
    </row>
    <row r="248" spans="1:65" s="2" customFormat="1" ht="48" x14ac:dyDescent="0.2">
      <c r="A248" s="19"/>
      <c r="B248" s="96"/>
      <c r="C248" s="97" t="s">
        <v>196</v>
      </c>
      <c r="D248" s="97" t="s">
        <v>107</v>
      </c>
      <c r="E248" s="98" t="s">
        <v>187</v>
      </c>
      <c r="F248" s="99" t="s">
        <v>188</v>
      </c>
      <c r="G248" s="100" t="s">
        <v>48</v>
      </c>
      <c r="H248" s="101">
        <v>7476.7</v>
      </c>
      <c r="I248" s="102">
        <v>0</v>
      </c>
      <c r="J248" s="102">
        <f>ROUND(I248*H248,2)</f>
        <v>0</v>
      </c>
      <c r="K248" s="103"/>
      <c r="L248" s="20"/>
      <c r="M248" s="104" t="s">
        <v>0</v>
      </c>
      <c r="N248" s="105" t="s">
        <v>26</v>
      </c>
      <c r="O248" s="106">
        <v>3.1269999999999999E-2</v>
      </c>
      <c r="P248" s="106">
        <f>O248*H248</f>
        <v>233.79641000000001</v>
      </c>
      <c r="Q248" s="106">
        <v>7.0999999999999994E-2</v>
      </c>
      <c r="R248" s="106">
        <f>Q248*H248</f>
        <v>530.84569999999997</v>
      </c>
      <c r="S248" s="106">
        <v>0</v>
      </c>
      <c r="T248" s="107">
        <f>S248*H248</f>
        <v>0</v>
      </c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R248" s="108" t="s">
        <v>109</v>
      </c>
      <c r="AT248" s="108" t="s">
        <v>107</v>
      </c>
      <c r="AU248" s="108" t="s">
        <v>110</v>
      </c>
      <c r="AY248" s="11" t="s">
        <v>105</v>
      </c>
      <c r="BE248" s="109">
        <f>IF(N248="základná",J248,0)</f>
        <v>0</v>
      </c>
      <c r="BF248" s="109">
        <f>IF(N248="znížená",J248,0)</f>
        <v>0</v>
      </c>
      <c r="BG248" s="109">
        <f>IF(N248="zákl. prenesená",J248,0)</f>
        <v>0</v>
      </c>
      <c r="BH248" s="109">
        <f>IF(N248="zníž. prenesená",J248,0)</f>
        <v>0</v>
      </c>
      <c r="BI248" s="109">
        <f>IF(N248="nulová",J248,0)</f>
        <v>0</v>
      </c>
      <c r="BJ248" s="11" t="s">
        <v>110</v>
      </c>
      <c r="BK248" s="109">
        <f>ROUND(I248*H248,2)</f>
        <v>0</v>
      </c>
      <c r="BL248" s="11" t="s">
        <v>109</v>
      </c>
      <c r="BM248" s="108" t="s">
        <v>445</v>
      </c>
    </row>
    <row r="249" spans="1:65" s="2" customFormat="1" ht="19.5" x14ac:dyDescent="0.2">
      <c r="A249" s="19"/>
      <c r="B249" s="20"/>
      <c r="C249" s="19"/>
      <c r="D249" s="110" t="s">
        <v>111</v>
      </c>
      <c r="E249" s="19"/>
      <c r="F249" s="111" t="s">
        <v>189</v>
      </c>
      <c r="G249" s="19"/>
      <c r="H249" s="19"/>
      <c r="I249" s="19"/>
      <c r="J249" s="19"/>
      <c r="K249" s="19"/>
      <c r="L249" s="20"/>
      <c r="M249" s="112"/>
      <c r="N249" s="113"/>
      <c r="O249" s="34"/>
      <c r="P249" s="34"/>
      <c r="Q249" s="34"/>
      <c r="R249" s="34"/>
      <c r="S249" s="34"/>
      <c r="T249" s="35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T249" s="11" t="s">
        <v>111</v>
      </c>
      <c r="AU249" s="11" t="s">
        <v>110</v>
      </c>
    </row>
    <row r="250" spans="1:65" s="8" customFormat="1" x14ac:dyDescent="0.2">
      <c r="B250" s="114"/>
      <c r="D250" s="110" t="s">
        <v>112</v>
      </c>
      <c r="E250" s="115" t="s">
        <v>0</v>
      </c>
      <c r="F250" s="116" t="s">
        <v>446</v>
      </c>
      <c r="H250" s="117">
        <v>7476.7</v>
      </c>
      <c r="L250" s="114"/>
      <c r="M250" s="118"/>
      <c r="N250" s="119"/>
      <c r="O250" s="119"/>
      <c r="P250" s="119"/>
      <c r="Q250" s="119"/>
      <c r="R250" s="119"/>
      <c r="S250" s="119"/>
      <c r="T250" s="120"/>
      <c r="AT250" s="115" t="s">
        <v>112</v>
      </c>
      <c r="AU250" s="115" t="s">
        <v>110</v>
      </c>
      <c r="AV250" s="8" t="s">
        <v>110</v>
      </c>
      <c r="AW250" s="8" t="s">
        <v>17</v>
      </c>
      <c r="AX250" s="8" t="s">
        <v>44</v>
      </c>
      <c r="AY250" s="115" t="s">
        <v>105</v>
      </c>
    </row>
    <row r="251" spans="1:65" s="2" customFormat="1" ht="24" x14ac:dyDescent="0.2">
      <c r="A251" s="19"/>
      <c r="B251" s="96"/>
      <c r="C251" s="134" t="s">
        <v>200</v>
      </c>
      <c r="D251" s="134" t="s">
        <v>115</v>
      </c>
      <c r="E251" s="135" t="s">
        <v>191</v>
      </c>
      <c r="F251" s="136" t="s">
        <v>192</v>
      </c>
      <c r="G251" s="137" t="s">
        <v>116</v>
      </c>
      <c r="H251" s="138">
        <v>185.06299999999999</v>
      </c>
      <c r="I251" s="139">
        <v>0</v>
      </c>
      <c r="J251" s="139">
        <f>ROUND(I251*H251,2)</f>
        <v>0</v>
      </c>
      <c r="K251" s="140"/>
      <c r="L251" s="141"/>
      <c r="M251" s="142" t="s">
        <v>0</v>
      </c>
      <c r="N251" s="143" t="s">
        <v>26</v>
      </c>
      <c r="O251" s="106">
        <v>0</v>
      </c>
      <c r="P251" s="106">
        <f>O251*H251</f>
        <v>0</v>
      </c>
      <c r="Q251" s="106">
        <v>1</v>
      </c>
      <c r="R251" s="106">
        <f>Q251*H251</f>
        <v>185.06299999999999</v>
      </c>
      <c r="S251" s="106">
        <v>0</v>
      </c>
      <c r="T251" s="107">
        <f>S251*H251</f>
        <v>0</v>
      </c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R251" s="108" t="s">
        <v>60</v>
      </c>
      <c r="AT251" s="108" t="s">
        <v>115</v>
      </c>
      <c r="AU251" s="108" t="s">
        <v>110</v>
      </c>
      <c r="AY251" s="11" t="s">
        <v>105</v>
      </c>
      <c r="BE251" s="109">
        <f>IF(N251="základná",J251,0)</f>
        <v>0</v>
      </c>
      <c r="BF251" s="109">
        <f>IF(N251="znížená",J251,0)</f>
        <v>0</v>
      </c>
      <c r="BG251" s="109">
        <f>IF(N251="zákl. prenesená",J251,0)</f>
        <v>0</v>
      </c>
      <c r="BH251" s="109">
        <f>IF(N251="zníž. prenesená",J251,0)</f>
        <v>0</v>
      </c>
      <c r="BI251" s="109">
        <f>IF(N251="nulová",J251,0)</f>
        <v>0</v>
      </c>
      <c r="BJ251" s="11" t="s">
        <v>110</v>
      </c>
      <c r="BK251" s="109">
        <f>ROUND(I251*H251,2)</f>
        <v>0</v>
      </c>
      <c r="BL251" s="11" t="s">
        <v>109</v>
      </c>
      <c r="BM251" s="108" t="s">
        <v>447</v>
      </c>
    </row>
    <row r="252" spans="1:65" s="8" customFormat="1" ht="22.5" x14ac:dyDescent="0.2">
      <c r="B252" s="114"/>
      <c r="D252" s="110" t="s">
        <v>112</v>
      </c>
      <c r="F252" s="116" t="s">
        <v>448</v>
      </c>
      <c r="H252" s="117">
        <v>185.06299999999999</v>
      </c>
      <c r="L252" s="114"/>
      <c r="M252" s="118"/>
      <c r="N252" s="119"/>
      <c r="O252" s="119"/>
      <c r="P252" s="119"/>
      <c r="Q252" s="119"/>
      <c r="R252" s="119"/>
      <c r="S252" s="119"/>
      <c r="T252" s="120"/>
      <c r="AT252" s="115" t="s">
        <v>112</v>
      </c>
      <c r="AU252" s="115" t="s">
        <v>110</v>
      </c>
      <c r="AV252" s="8" t="s">
        <v>110</v>
      </c>
      <c r="AW252" s="8" t="s">
        <v>1</v>
      </c>
      <c r="AX252" s="8" t="s">
        <v>44</v>
      </c>
      <c r="AY252" s="115" t="s">
        <v>105</v>
      </c>
    </row>
    <row r="253" spans="1:65" s="2" customFormat="1" ht="36" x14ac:dyDescent="0.2">
      <c r="A253" s="19"/>
      <c r="B253" s="96"/>
      <c r="C253" s="134" t="s">
        <v>202</v>
      </c>
      <c r="D253" s="134" t="s">
        <v>115</v>
      </c>
      <c r="E253" s="135" t="s">
        <v>194</v>
      </c>
      <c r="F253" s="136" t="s">
        <v>195</v>
      </c>
      <c r="G253" s="137" t="s">
        <v>116</v>
      </c>
      <c r="H253" s="138">
        <v>46.301000000000002</v>
      </c>
      <c r="I253" s="139">
        <v>0</v>
      </c>
      <c r="J253" s="139">
        <f>ROUND(I253*H253,2)</f>
        <v>0</v>
      </c>
      <c r="K253" s="140"/>
      <c r="L253" s="141"/>
      <c r="M253" s="142" t="s">
        <v>0</v>
      </c>
      <c r="N253" s="143" t="s">
        <v>26</v>
      </c>
      <c r="O253" s="106">
        <v>0</v>
      </c>
      <c r="P253" s="106">
        <f>O253*H253</f>
        <v>0</v>
      </c>
      <c r="Q253" s="106">
        <v>1</v>
      </c>
      <c r="R253" s="106">
        <f>Q253*H253</f>
        <v>46.301000000000002</v>
      </c>
      <c r="S253" s="106">
        <v>0</v>
      </c>
      <c r="T253" s="107">
        <f>S253*H253</f>
        <v>0</v>
      </c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R253" s="108" t="s">
        <v>60</v>
      </c>
      <c r="AT253" s="108" t="s">
        <v>115</v>
      </c>
      <c r="AU253" s="108" t="s">
        <v>110</v>
      </c>
      <c r="AY253" s="11" t="s">
        <v>105</v>
      </c>
      <c r="BE253" s="109">
        <f>IF(N253="základná",J253,0)</f>
        <v>0</v>
      </c>
      <c r="BF253" s="109">
        <f>IF(N253="znížená",J253,0)</f>
        <v>0</v>
      </c>
      <c r="BG253" s="109">
        <f>IF(N253="zákl. prenesená",J253,0)</f>
        <v>0</v>
      </c>
      <c r="BH253" s="109">
        <f>IF(N253="zníž. prenesená",J253,0)</f>
        <v>0</v>
      </c>
      <c r="BI253" s="109">
        <f>IF(N253="nulová",J253,0)</f>
        <v>0</v>
      </c>
      <c r="BJ253" s="11" t="s">
        <v>110</v>
      </c>
      <c r="BK253" s="109">
        <f>ROUND(I253*H253,2)</f>
        <v>0</v>
      </c>
      <c r="BL253" s="11" t="s">
        <v>109</v>
      </c>
      <c r="BM253" s="108" t="s">
        <v>449</v>
      </c>
    </row>
    <row r="254" spans="1:65" s="8" customFormat="1" ht="22.5" x14ac:dyDescent="0.2">
      <c r="B254" s="114"/>
      <c r="D254" s="110" t="s">
        <v>112</v>
      </c>
      <c r="F254" s="116" t="s">
        <v>450</v>
      </c>
      <c r="H254" s="117">
        <v>46.301000000000002</v>
      </c>
      <c r="L254" s="114"/>
      <c r="M254" s="118"/>
      <c r="N254" s="119"/>
      <c r="O254" s="119"/>
      <c r="P254" s="119"/>
      <c r="Q254" s="119"/>
      <c r="R254" s="119"/>
      <c r="S254" s="119"/>
      <c r="T254" s="120"/>
      <c r="AT254" s="115" t="s">
        <v>112</v>
      </c>
      <c r="AU254" s="115" t="s">
        <v>110</v>
      </c>
      <c r="AV254" s="8" t="s">
        <v>110</v>
      </c>
      <c r="AW254" s="8" t="s">
        <v>1</v>
      </c>
      <c r="AX254" s="8" t="s">
        <v>44</v>
      </c>
      <c r="AY254" s="115" t="s">
        <v>105</v>
      </c>
    </row>
    <row r="255" spans="1:65" s="2" customFormat="1" ht="24" x14ac:dyDescent="0.2">
      <c r="A255" s="19"/>
      <c r="B255" s="96"/>
      <c r="C255" s="97" t="s">
        <v>205</v>
      </c>
      <c r="D255" s="97" t="s">
        <v>107</v>
      </c>
      <c r="E255" s="98" t="s">
        <v>197</v>
      </c>
      <c r="F255" s="99" t="s">
        <v>198</v>
      </c>
      <c r="G255" s="100" t="s">
        <v>48</v>
      </c>
      <c r="H255" s="101">
        <v>12382.46</v>
      </c>
      <c r="I255" s="102">
        <v>0</v>
      </c>
      <c r="J255" s="102">
        <f>ROUND(I255*H255,2)</f>
        <v>0</v>
      </c>
      <c r="K255" s="103"/>
      <c r="L255" s="20"/>
      <c r="M255" s="104" t="s">
        <v>0</v>
      </c>
      <c r="N255" s="105" t="s">
        <v>26</v>
      </c>
      <c r="O255" s="106">
        <v>2.4E-2</v>
      </c>
      <c r="P255" s="106">
        <f>O255*H255</f>
        <v>297.17903999999999</v>
      </c>
      <c r="Q255" s="106">
        <v>0.30993999999999999</v>
      </c>
      <c r="R255" s="106">
        <f>Q255*H255</f>
        <v>3837.8196499999999</v>
      </c>
      <c r="S255" s="106">
        <v>0</v>
      </c>
      <c r="T255" s="107">
        <f>S255*H255</f>
        <v>0</v>
      </c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R255" s="108" t="s">
        <v>109</v>
      </c>
      <c r="AT255" s="108" t="s">
        <v>107</v>
      </c>
      <c r="AU255" s="108" t="s">
        <v>110</v>
      </c>
      <c r="AY255" s="11" t="s">
        <v>105</v>
      </c>
      <c r="BE255" s="109">
        <f>IF(N255="základná",J255,0)</f>
        <v>0</v>
      </c>
      <c r="BF255" s="109">
        <f>IF(N255="znížená",J255,0)</f>
        <v>0</v>
      </c>
      <c r="BG255" s="109">
        <f>IF(N255="zákl. prenesená",J255,0)</f>
        <v>0</v>
      </c>
      <c r="BH255" s="109">
        <f>IF(N255="zníž. prenesená",J255,0)</f>
        <v>0</v>
      </c>
      <c r="BI255" s="109">
        <f>IF(N255="nulová",J255,0)</f>
        <v>0</v>
      </c>
      <c r="BJ255" s="11" t="s">
        <v>110</v>
      </c>
      <c r="BK255" s="109">
        <f>ROUND(I255*H255,2)</f>
        <v>0</v>
      </c>
      <c r="BL255" s="11" t="s">
        <v>109</v>
      </c>
      <c r="BM255" s="108" t="s">
        <v>451</v>
      </c>
    </row>
    <row r="256" spans="1:65" s="2" customFormat="1" ht="19.5" x14ac:dyDescent="0.2">
      <c r="A256" s="19"/>
      <c r="B256" s="20"/>
      <c r="C256" s="19"/>
      <c r="D256" s="110" t="s">
        <v>111</v>
      </c>
      <c r="E256" s="19"/>
      <c r="F256" s="111" t="s">
        <v>199</v>
      </c>
      <c r="G256" s="19"/>
      <c r="H256" s="19"/>
      <c r="I256" s="19"/>
      <c r="J256" s="19"/>
      <c r="K256" s="19"/>
      <c r="L256" s="20"/>
      <c r="M256" s="112"/>
      <c r="N256" s="113"/>
      <c r="O256" s="34"/>
      <c r="P256" s="34"/>
      <c r="Q256" s="34"/>
      <c r="R256" s="34"/>
      <c r="S256" s="34"/>
      <c r="T256" s="35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T256" s="11" t="s">
        <v>111</v>
      </c>
      <c r="AU256" s="11" t="s">
        <v>110</v>
      </c>
    </row>
    <row r="257" spans="1:65" s="8" customFormat="1" x14ac:dyDescent="0.2">
      <c r="B257" s="114"/>
      <c r="D257" s="110" t="s">
        <v>112</v>
      </c>
      <c r="E257" s="115" t="s">
        <v>0</v>
      </c>
      <c r="F257" s="116" t="s">
        <v>452</v>
      </c>
      <c r="H257" s="117">
        <v>12382.46</v>
      </c>
      <c r="L257" s="114"/>
      <c r="M257" s="118"/>
      <c r="N257" s="119"/>
      <c r="O257" s="119"/>
      <c r="P257" s="119"/>
      <c r="Q257" s="119"/>
      <c r="R257" s="119"/>
      <c r="S257" s="119"/>
      <c r="T257" s="120"/>
      <c r="AT257" s="115" t="s">
        <v>112</v>
      </c>
      <c r="AU257" s="115" t="s">
        <v>110</v>
      </c>
      <c r="AV257" s="8" t="s">
        <v>110</v>
      </c>
      <c r="AW257" s="8" t="s">
        <v>17</v>
      </c>
      <c r="AX257" s="8" t="s">
        <v>44</v>
      </c>
      <c r="AY257" s="115" t="s">
        <v>105</v>
      </c>
    </row>
    <row r="258" spans="1:65" s="2" customFormat="1" ht="24" x14ac:dyDescent="0.2">
      <c r="A258" s="19"/>
      <c r="B258" s="96"/>
      <c r="C258" s="97" t="s">
        <v>209</v>
      </c>
      <c r="D258" s="97" t="s">
        <v>107</v>
      </c>
      <c r="E258" s="98" t="s">
        <v>333</v>
      </c>
      <c r="F258" s="99" t="s">
        <v>334</v>
      </c>
      <c r="G258" s="100" t="s">
        <v>48</v>
      </c>
      <c r="H258" s="101">
        <v>100</v>
      </c>
      <c r="I258" s="102">
        <v>0</v>
      </c>
      <c r="J258" s="102">
        <f>ROUND(I258*H258,2)</f>
        <v>0</v>
      </c>
      <c r="K258" s="103"/>
      <c r="L258" s="20"/>
      <c r="M258" s="104" t="s">
        <v>0</v>
      </c>
      <c r="N258" s="105" t="s">
        <v>26</v>
      </c>
      <c r="O258" s="106">
        <v>0.03</v>
      </c>
      <c r="P258" s="106">
        <f>O258*H258</f>
        <v>3</v>
      </c>
      <c r="Q258" s="106">
        <v>0.51166</v>
      </c>
      <c r="R258" s="106">
        <f>Q258*H258</f>
        <v>51.165999999999997</v>
      </c>
      <c r="S258" s="106">
        <v>0</v>
      </c>
      <c r="T258" s="107">
        <f>S258*H258</f>
        <v>0</v>
      </c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R258" s="108" t="s">
        <v>109</v>
      </c>
      <c r="AT258" s="108" t="s">
        <v>107</v>
      </c>
      <c r="AU258" s="108" t="s">
        <v>110</v>
      </c>
      <c r="AY258" s="11" t="s">
        <v>105</v>
      </c>
      <c r="BE258" s="109">
        <f>IF(N258="základná",J258,0)</f>
        <v>0</v>
      </c>
      <c r="BF258" s="109">
        <f>IF(N258="znížená",J258,0)</f>
        <v>0</v>
      </c>
      <c r="BG258" s="109">
        <f>IF(N258="zákl. prenesená",J258,0)</f>
        <v>0</v>
      </c>
      <c r="BH258" s="109">
        <f>IF(N258="zníž. prenesená",J258,0)</f>
        <v>0</v>
      </c>
      <c r="BI258" s="109">
        <f>IF(N258="nulová",J258,0)</f>
        <v>0</v>
      </c>
      <c r="BJ258" s="11" t="s">
        <v>110</v>
      </c>
      <c r="BK258" s="109">
        <f>ROUND(I258*H258,2)</f>
        <v>0</v>
      </c>
      <c r="BL258" s="11" t="s">
        <v>109</v>
      </c>
      <c r="BM258" s="108" t="s">
        <v>453</v>
      </c>
    </row>
    <row r="259" spans="1:65" s="2" customFormat="1" ht="19.5" x14ac:dyDescent="0.2">
      <c r="A259" s="19"/>
      <c r="B259" s="20"/>
      <c r="C259" s="19"/>
      <c r="D259" s="110" t="s">
        <v>111</v>
      </c>
      <c r="E259" s="19"/>
      <c r="F259" s="111" t="s">
        <v>454</v>
      </c>
      <c r="G259" s="19"/>
      <c r="H259" s="19"/>
      <c r="I259" s="19"/>
      <c r="J259" s="19"/>
      <c r="K259" s="19"/>
      <c r="L259" s="20"/>
      <c r="M259" s="112"/>
      <c r="N259" s="113"/>
      <c r="O259" s="34"/>
      <c r="P259" s="34"/>
      <c r="Q259" s="34"/>
      <c r="R259" s="34"/>
      <c r="S259" s="34"/>
      <c r="T259" s="35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T259" s="11" t="s">
        <v>111</v>
      </c>
      <c r="AU259" s="11" t="s">
        <v>110</v>
      </c>
    </row>
    <row r="260" spans="1:65" s="8" customFormat="1" x14ac:dyDescent="0.2">
      <c r="B260" s="114"/>
      <c r="D260" s="110" t="s">
        <v>112</v>
      </c>
      <c r="E260" s="115" t="s">
        <v>0</v>
      </c>
      <c r="F260" s="116" t="s">
        <v>311</v>
      </c>
      <c r="H260" s="117">
        <v>100</v>
      </c>
      <c r="L260" s="114"/>
      <c r="M260" s="118"/>
      <c r="N260" s="119"/>
      <c r="O260" s="119"/>
      <c r="P260" s="119"/>
      <c r="Q260" s="119"/>
      <c r="R260" s="119"/>
      <c r="S260" s="119"/>
      <c r="T260" s="120"/>
      <c r="AT260" s="115" t="s">
        <v>112</v>
      </c>
      <c r="AU260" s="115" t="s">
        <v>110</v>
      </c>
      <c r="AV260" s="8" t="s">
        <v>110</v>
      </c>
      <c r="AW260" s="8" t="s">
        <v>17</v>
      </c>
      <c r="AX260" s="8" t="s">
        <v>44</v>
      </c>
      <c r="AY260" s="115" t="s">
        <v>105</v>
      </c>
    </row>
    <row r="261" spans="1:65" s="2" customFormat="1" ht="24" x14ac:dyDescent="0.2">
      <c r="A261" s="19"/>
      <c r="B261" s="96"/>
      <c r="C261" s="97" t="s">
        <v>212</v>
      </c>
      <c r="D261" s="97" t="s">
        <v>107</v>
      </c>
      <c r="E261" s="98" t="s">
        <v>335</v>
      </c>
      <c r="F261" s="99" t="s">
        <v>336</v>
      </c>
      <c r="G261" s="100" t="s">
        <v>48</v>
      </c>
      <c r="H261" s="101">
        <v>42</v>
      </c>
      <c r="I261" s="102">
        <v>0</v>
      </c>
      <c r="J261" s="102">
        <f>ROUND(I261*H261,2)</f>
        <v>0</v>
      </c>
      <c r="K261" s="103"/>
      <c r="L261" s="20"/>
      <c r="M261" s="104" t="s">
        <v>0</v>
      </c>
      <c r="N261" s="105" t="s">
        <v>26</v>
      </c>
      <c r="O261" s="106">
        <v>0.14299999999999999</v>
      </c>
      <c r="P261" s="106">
        <f>O261*H261</f>
        <v>6.0060000000000002</v>
      </c>
      <c r="Q261" s="106">
        <v>0.31439</v>
      </c>
      <c r="R261" s="106">
        <f>Q261*H261</f>
        <v>13.20438</v>
      </c>
      <c r="S261" s="106">
        <v>0</v>
      </c>
      <c r="T261" s="107">
        <f>S261*H261</f>
        <v>0</v>
      </c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R261" s="108" t="s">
        <v>109</v>
      </c>
      <c r="AT261" s="108" t="s">
        <v>107</v>
      </c>
      <c r="AU261" s="108" t="s">
        <v>110</v>
      </c>
      <c r="AY261" s="11" t="s">
        <v>105</v>
      </c>
      <c r="BE261" s="109">
        <f>IF(N261="základná",J261,0)</f>
        <v>0</v>
      </c>
      <c r="BF261" s="109">
        <f>IF(N261="znížená",J261,0)</f>
        <v>0</v>
      </c>
      <c r="BG261" s="109">
        <f>IF(N261="zákl. prenesená",J261,0)</f>
        <v>0</v>
      </c>
      <c r="BH261" s="109">
        <f>IF(N261="zníž. prenesená",J261,0)</f>
        <v>0</v>
      </c>
      <c r="BI261" s="109">
        <f>IF(N261="nulová",J261,0)</f>
        <v>0</v>
      </c>
      <c r="BJ261" s="11" t="s">
        <v>110</v>
      </c>
      <c r="BK261" s="109">
        <f>ROUND(I261*H261,2)</f>
        <v>0</v>
      </c>
      <c r="BL261" s="11" t="s">
        <v>109</v>
      </c>
      <c r="BM261" s="108" t="s">
        <v>455</v>
      </c>
    </row>
    <row r="262" spans="1:65" s="2" customFormat="1" ht="19.5" x14ac:dyDescent="0.2">
      <c r="A262" s="19"/>
      <c r="B262" s="20"/>
      <c r="C262" s="19"/>
      <c r="D262" s="110" t="s">
        <v>111</v>
      </c>
      <c r="E262" s="19"/>
      <c r="F262" s="111" t="s">
        <v>456</v>
      </c>
      <c r="G262" s="19"/>
      <c r="H262" s="19"/>
      <c r="I262" s="19"/>
      <c r="J262" s="19"/>
      <c r="K262" s="19"/>
      <c r="L262" s="20"/>
      <c r="M262" s="112"/>
      <c r="N262" s="113"/>
      <c r="O262" s="34"/>
      <c r="P262" s="34"/>
      <c r="Q262" s="34"/>
      <c r="R262" s="34"/>
      <c r="S262" s="34"/>
      <c r="T262" s="35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T262" s="11" t="s">
        <v>111</v>
      </c>
      <c r="AU262" s="11" t="s">
        <v>110</v>
      </c>
    </row>
    <row r="263" spans="1:65" s="8" customFormat="1" x14ac:dyDescent="0.2">
      <c r="B263" s="114"/>
      <c r="D263" s="110" t="s">
        <v>112</v>
      </c>
      <c r="E263" s="115" t="s">
        <v>0</v>
      </c>
      <c r="F263" s="116" t="s">
        <v>457</v>
      </c>
      <c r="H263" s="117">
        <v>42</v>
      </c>
      <c r="L263" s="114"/>
      <c r="M263" s="118"/>
      <c r="N263" s="119"/>
      <c r="O263" s="119"/>
      <c r="P263" s="119"/>
      <c r="Q263" s="119"/>
      <c r="R263" s="119"/>
      <c r="S263" s="119"/>
      <c r="T263" s="120"/>
      <c r="AT263" s="115" t="s">
        <v>112</v>
      </c>
      <c r="AU263" s="115" t="s">
        <v>110</v>
      </c>
      <c r="AV263" s="8" t="s">
        <v>110</v>
      </c>
      <c r="AW263" s="8" t="s">
        <v>17</v>
      </c>
      <c r="AX263" s="8" t="s">
        <v>44</v>
      </c>
      <c r="AY263" s="115" t="s">
        <v>105</v>
      </c>
    </row>
    <row r="264" spans="1:65" s="2" customFormat="1" ht="36" x14ac:dyDescent="0.2">
      <c r="A264" s="19"/>
      <c r="B264" s="96"/>
      <c r="C264" s="97" t="s">
        <v>215</v>
      </c>
      <c r="D264" s="97" t="s">
        <v>107</v>
      </c>
      <c r="E264" s="98" t="s">
        <v>201</v>
      </c>
      <c r="F264" s="99" t="s">
        <v>337</v>
      </c>
      <c r="G264" s="100" t="s">
        <v>48</v>
      </c>
      <c r="H264" s="101">
        <v>218.065</v>
      </c>
      <c r="I264" s="102">
        <v>0</v>
      </c>
      <c r="J264" s="102">
        <f>ROUND(I264*H264,2)</f>
        <v>0</v>
      </c>
      <c r="K264" s="103"/>
      <c r="L264" s="20"/>
      <c r="M264" s="104" t="s">
        <v>0</v>
      </c>
      <c r="N264" s="105" t="s">
        <v>26</v>
      </c>
      <c r="O264" s="106">
        <v>3.3000000000000002E-2</v>
      </c>
      <c r="P264" s="106">
        <f>O264*H264</f>
        <v>7.1961500000000003</v>
      </c>
      <c r="Q264" s="106">
        <v>0.30834</v>
      </c>
      <c r="R264" s="106">
        <f>Q264*H264</f>
        <v>67.238159999999993</v>
      </c>
      <c r="S264" s="106">
        <v>0</v>
      </c>
      <c r="T264" s="107">
        <f>S264*H264</f>
        <v>0</v>
      </c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R264" s="108" t="s">
        <v>109</v>
      </c>
      <c r="AT264" s="108" t="s">
        <v>107</v>
      </c>
      <c r="AU264" s="108" t="s">
        <v>110</v>
      </c>
      <c r="AY264" s="11" t="s">
        <v>105</v>
      </c>
      <c r="BE264" s="109">
        <f>IF(N264="základná",J264,0)</f>
        <v>0</v>
      </c>
      <c r="BF264" s="109">
        <f>IF(N264="znížená",J264,0)</f>
        <v>0</v>
      </c>
      <c r="BG264" s="109">
        <f>IF(N264="zákl. prenesená",J264,0)</f>
        <v>0</v>
      </c>
      <c r="BH264" s="109">
        <f>IF(N264="zníž. prenesená",J264,0)</f>
        <v>0</v>
      </c>
      <c r="BI264" s="109">
        <f>IF(N264="nulová",J264,0)</f>
        <v>0</v>
      </c>
      <c r="BJ264" s="11" t="s">
        <v>110</v>
      </c>
      <c r="BK264" s="109">
        <f>ROUND(I264*H264,2)</f>
        <v>0</v>
      </c>
      <c r="BL264" s="11" t="s">
        <v>109</v>
      </c>
      <c r="BM264" s="108" t="s">
        <v>458</v>
      </c>
    </row>
    <row r="265" spans="1:65" s="2" customFormat="1" ht="24" x14ac:dyDescent="0.2">
      <c r="A265" s="19"/>
      <c r="B265" s="96"/>
      <c r="C265" s="134" t="s">
        <v>217</v>
      </c>
      <c r="D265" s="134" t="s">
        <v>115</v>
      </c>
      <c r="E265" s="135" t="s">
        <v>203</v>
      </c>
      <c r="F265" s="136" t="s">
        <v>204</v>
      </c>
      <c r="G265" s="137" t="s">
        <v>116</v>
      </c>
      <c r="H265" s="138">
        <v>283.92</v>
      </c>
      <c r="I265" s="139">
        <v>0</v>
      </c>
      <c r="J265" s="139">
        <f>ROUND(I265*H265,2)</f>
        <v>0</v>
      </c>
      <c r="K265" s="140"/>
      <c r="L265" s="141"/>
      <c r="M265" s="142" t="s">
        <v>0</v>
      </c>
      <c r="N265" s="143" t="s">
        <v>26</v>
      </c>
      <c r="O265" s="106">
        <v>0</v>
      </c>
      <c r="P265" s="106">
        <f>O265*H265</f>
        <v>0</v>
      </c>
      <c r="Q265" s="106">
        <v>1</v>
      </c>
      <c r="R265" s="106">
        <f>Q265*H265</f>
        <v>283.92</v>
      </c>
      <c r="S265" s="106">
        <v>0</v>
      </c>
      <c r="T265" s="107">
        <f>S265*H265</f>
        <v>0</v>
      </c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R265" s="108" t="s">
        <v>60</v>
      </c>
      <c r="AT265" s="108" t="s">
        <v>115</v>
      </c>
      <c r="AU265" s="108" t="s">
        <v>110</v>
      </c>
      <c r="AY265" s="11" t="s">
        <v>105</v>
      </c>
      <c r="BE265" s="109">
        <f>IF(N265="základná",J265,0)</f>
        <v>0</v>
      </c>
      <c r="BF265" s="109">
        <f>IF(N265="znížená",J265,0)</f>
        <v>0</v>
      </c>
      <c r="BG265" s="109">
        <f>IF(N265="zákl. prenesená",J265,0)</f>
        <v>0</v>
      </c>
      <c r="BH265" s="109">
        <f>IF(N265="zníž. prenesená",J265,0)</f>
        <v>0</v>
      </c>
      <c r="BI265" s="109">
        <f>IF(N265="nulová",J265,0)</f>
        <v>0</v>
      </c>
      <c r="BJ265" s="11" t="s">
        <v>110</v>
      </c>
      <c r="BK265" s="109">
        <f>ROUND(I265*H265,2)</f>
        <v>0</v>
      </c>
      <c r="BL265" s="11" t="s">
        <v>109</v>
      </c>
      <c r="BM265" s="108" t="s">
        <v>459</v>
      </c>
    </row>
    <row r="266" spans="1:65" s="8" customFormat="1" x14ac:dyDescent="0.2">
      <c r="B266" s="114"/>
      <c r="D266" s="110" t="s">
        <v>112</v>
      </c>
      <c r="E266" s="115" t="s">
        <v>0</v>
      </c>
      <c r="F266" s="116" t="s">
        <v>460</v>
      </c>
      <c r="H266" s="117">
        <v>283.92</v>
      </c>
      <c r="L266" s="114"/>
      <c r="M266" s="118"/>
      <c r="N266" s="119"/>
      <c r="O266" s="119"/>
      <c r="P266" s="119"/>
      <c r="Q266" s="119"/>
      <c r="R266" s="119"/>
      <c r="S266" s="119"/>
      <c r="T266" s="120"/>
      <c r="AT266" s="115" t="s">
        <v>112</v>
      </c>
      <c r="AU266" s="115" t="s">
        <v>110</v>
      </c>
      <c r="AV266" s="8" t="s">
        <v>110</v>
      </c>
      <c r="AW266" s="8" t="s">
        <v>17</v>
      </c>
      <c r="AX266" s="8" t="s">
        <v>44</v>
      </c>
      <c r="AY266" s="115" t="s">
        <v>105</v>
      </c>
    </row>
    <row r="267" spans="1:65" s="2" customFormat="1" ht="36" x14ac:dyDescent="0.2">
      <c r="A267" s="19"/>
      <c r="B267" s="96"/>
      <c r="C267" s="97" t="s">
        <v>220</v>
      </c>
      <c r="D267" s="97" t="s">
        <v>107</v>
      </c>
      <c r="E267" s="98" t="s">
        <v>206</v>
      </c>
      <c r="F267" s="99" t="s">
        <v>207</v>
      </c>
      <c r="G267" s="100" t="s">
        <v>48</v>
      </c>
      <c r="H267" s="101">
        <v>1567.4</v>
      </c>
      <c r="I267" s="102">
        <v>0</v>
      </c>
      <c r="J267" s="102">
        <f>ROUND(I267*H267,2)</f>
        <v>0</v>
      </c>
      <c r="K267" s="103"/>
      <c r="L267" s="20"/>
      <c r="M267" s="104" t="s">
        <v>0</v>
      </c>
      <c r="N267" s="105" t="s">
        <v>26</v>
      </c>
      <c r="O267" s="106">
        <v>3.5000000000000003E-2</v>
      </c>
      <c r="P267" s="106">
        <f>O267*H267</f>
        <v>54.859000000000002</v>
      </c>
      <c r="Q267" s="106">
        <v>0.21240000000000001</v>
      </c>
      <c r="R267" s="106">
        <f>Q267*H267</f>
        <v>332.91575999999998</v>
      </c>
      <c r="S267" s="106">
        <v>0</v>
      </c>
      <c r="T267" s="107">
        <f>S267*H267</f>
        <v>0</v>
      </c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R267" s="108" t="s">
        <v>109</v>
      </c>
      <c r="AT267" s="108" t="s">
        <v>107</v>
      </c>
      <c r="AU267" s="108" t="s">
        <v>110</v>
      </c>
      <c r="AY267" s="11" t="s">
        <v>105</v>
      </c>
      <c r="BE267" s="109">
        <f>IF(N267="základná",J267,0)</f>
        <v>0</v>
      </c>
      <c r="BF267" s="109">
        <f>IF(N267="znížená",J267,0)</f>
        <v>0</v>
      </c>
      <c r="BG267" s="109">
        <f>IF(N267="zákl. prenesená",J267,0)</f>
        <v>0</v>
      </c>
      <c r="BH267" s="109">
        <f>IF(N267="zníž. prenesená",J267,0)</f>
        <v>0</v>
      </c>
      <c r="BI267" s="109">
        <f>IF(N267="nulová",J267,0)</f>
        <v>0</v>
      </c>
      <c r="BJ267" s="11" t="s">
        <v>110</v>
      </c>
      <c r="BK267" s="109">
        <f>ROUND(I267*H267,2)</f>
        <v>0</v>
      </c>
      <c r="BL267" s="11" t="s">
        <v>109</v>
      </c>
      <c r="BM267" s="108" t="s">
        <v>461</v>
      </c>
    </row>
    <row r="268" spans="1:65" s="8" customFormat="1" x14ac:dyDescent="0.2">
      <c r="B268" s="114"/>
      <c r="D268" s="110" t="s">
        <v>112</v>
      </c>
      <c r="E268" s="115" t="s">
        <v>0</v>
      </c>
      <c r="F268" s="116" t="s">
        <v>208</v>
      </c>
      <c r="H268" s="117">
        <v>1567.4</v>
      </c>
      <c r="L268" s="114"/>
      <c r="M268" s="118"/>
      <c r="N268" s="119"/>
      <c r="O268" s="119"/>
      <c r="P268" s="119"/>
      <c r="Q268" s="119"/>
      <c r="R268" s="119"/>
      <c r="S268" s="119"/>
      <c r="T268" s="120"/>
      <c r="AT268" s="115" t="s">
        <v>112</v>
      </c>
      <c r="AU268" s="115" t="s">
        <v>110</v>
      </c>
      <c r="AV268" s="8" t="s">
        <v>110</v>
      </c>
      <c r="AW268" s="8" t="s">
        <v>17</v>
      </c>
      <c r="AX268" s="8" t="s">
        <v>44</v>
      </c>
      <c r="AY268" s="115" t="s">
        <v>105</v>
      </c>
    </row>
    <row r="269" spans="1:65" s="2" customFormat="1" ht="24" x14ac:dyDescent="0.2">
      <c r="A269" s="19"/>
      <c r="B269" s="96"/>
      <c r="C269" s="134" t="s">
        <v>224</v>
      </c>
      <c r="D269" s="134" t="s">
        <v>115</v>
      </c>
      <c r="E269" s="135" t="s">
        <v>210</v>
      </c>
      <c r="F269" s="136" t="s">
        <v>211</v>
      </c>
      <c r="G269" s="137" t="s">
        <v>116</v>
      </c>
      <c r="H269" s="138">
        <v>376.17599999999999</v>
      </c>
      <c r="I269" s="139">
        <v>0</v>
      </c>
      <c r="J269" s="139">
        <f>ROUND(I269*H269,2)</f>
        <v>0</v>
      </c>
      <c r="K269" s="140"/>
      <c r="L269" s="141"/>
      <c r="M269" s="142" t="s">
        <v>0</v>
      </c>
      <c r="N269" s="143" t="s">
        <v>26</v>
      </c>
      <c r="O269" s="106">
        <v>0</v>
      </c>
      <c r="P269" s="106">
        <f>O269*H269</f>
        <v>0</v>
      </c>
      <c r="Q269" s="106">
        <v>1</v>
      </c>
      <c r="R269" s="106">
        <f>Q269*H269</f>
        <v>376.17599999999999</v>
      </c>
      <c r="S269" s="106">
        <v>0</v>
      </c>
      <c r="T269" s="107">
        <f>S269*H269</f>
        <v>0</v>
      </c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R269" s="108" t="s">
        <v>60</v>
      </c>
      <c r="AT269" s="108" t="s">
        <v>115</v>
      </c>
      <c r="AU269" s="108" t="s">
        <v>110</v>
      </c>
      <c r="AY269" s="11" t="s">
        <v>105</v>
      </c>
      <c r="BE269" s="109">
        <f>IF(N269="základná",J269,0)</f>
        <v>0</v>
      </c>
      <c r="BF269" s="109">
        <f>IF(N269="znížená",J269,0)</f>
        <v>0</v>
      </c>
      <c r="BG269" s="109">
        <f>IF(N269="zákl. prenesená",J269,0)</f>
        <v>0</v>
      </c>
      <c r="BH269" s="109">
        <f>IF(N269="zníž. prenesená",J269,0)</f>
        <v>0</v>
      </c>
      <c r="BI269" s="109">
        <f>IF(N269="nulová",J269,0)</f>
        <v>0</v>
      </c>
      <c r="BJ269" s="11" t="s">
        <v>110</v>
      </c>
      <c r="BK269" s="109">
        <f>ROUND(I269*H269,2)</f>
        <v>0</v>
      </c>
      <c r="BL269" s="11" t="s">
        <v>109</v>
      </c>
      <c r="BM269" s="108" t="s">
        <v>462</v>
      </c>
    </row>
    <row r="270" spans="1:65" s="8" customFormat="1" x14ac:dyDescent="0.2">
      <c r="B270" s="114"/>
      <c r="D270" s="110" t="s">
        <v>112</v>
      </c>
      <c r="E270" s="115" t="s">
        <v>0</v>
      </c>
      <c r="F270" s="116" t="s">
        <v>338</v>
      </c>
      <c r="H270" s="117">
        <v>376.17599999999999</v>
      </c>
      <c r="L270" s="114"/>
      <c r="M270" s="118"/>
      <c r="N270" s="119"/>
      <c r="O270" s="119"/>
      <c r="P270" s="119"/>
      <c r="Q270" s="119"/>
      <c r="R270" s="119"/>
      <c r="S270" s="119"/>
      <c r="T270" s="120"/>
      <c r="AT270" s="115" t="s">
        <v>112</v>
      </c>
      <c r="AU270" s="115" t="s">
        <v>110</v>
      </c>
      <c r="AV270" s="8" t="s">
        <v>110</v>
      </c>
      <c r="AW270" s="8" t="s">
        <v>17</v>
      </c>
      <c r="AX270" s="8" t="s">
        <v>44</v>
      </c>
      <c r="AY270" s="115" t="s">
        <v>105</v>
      </c>
    </row>
    <row r="271" spans="1:65" s="2" customFormat="1" ht="24" x14ac:dyDescent="0.2">
      <c r="A271" s="19"/>
      <c r="B271" s="96"/>
      <c r="C271" s="97" t="s">
        <v>227</v>
      </c>
      <c r="D271" s="97" t="s">
        <v>107</v>
      </c>
      <c r="E271" s="98" t="s">
        <v>213</v>
      </c>
      <c r="F271" s="99" t="s">
        <v>214</v>
      </c>
      <c r="G271" s="100" t="s">
        <v>108</v>
      </c>
      <c r="H271" s="101">
        <v>1097.18</v>
      </c>
      <c r="I271" s="102">
        <v>0</v>
      </c>
      <c r="J271" s="102">
        <f>ROUND(I271*H271,2)</f>
        <v>0</v>
      </c>
      <c r="K271" s="103"/>
      <c r="L271" s="20"/>
      <c r="M271" s="104" t="s">
        <v>0</v>
      </c>
      <c r="N271" s="105" t="s">
        <v>26</v>
      </c>
      <c r="O271" s="106">
        <v>0.90800000000000003</v>
      </c>
      <c r="P271" s="106">
        <f>O271*H271</f>
        <v>996.23943999999995</v>
      </c>
      <c r="Q271" s="106">
        <v>0</v>
      </c>
      <c r="R271" s="106">
        <f>Q271*H271</f>
        <v>0</v>
      </c>
      <c r="S271" s="106">
        <v>0</v>
      </c>
      <c r="T271" s="107">
        <f>S271*H271</f>
        <v>0</v>
      </c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R271" s="108" t="s">
        <v>109</v>
      </c>
      <c r="AT271" s="108" t="s">
        <v>107</v>
      </c>
      <c r="AU271" s="108" t="s">
        <v>110</v>
      </c>
      <c r="AY271" s="11" t="s">
        <v>105</v>
      </c>
      <c r="BE271" s="109">
        <f>IF(N271="základná",J271,0)</f>
        <v>0</v>
      </c>
      <c r="BF271" s="109">
        <f>IF(N271="znížená",J271,0)</f>
        <v>0</v>
      </c>
      <c r="BG271" s="109">
        <f>IF(N271="zákl. prenesená",J271,0)</f>
        <v>0</v>
      </c>
      <c r="BH271" s="109">
        <f>IF(N271="zníž. prenesená",J271,0)</f>
        <v>0</v>
      </c>
      <c r="BI271" s="109">
        <f>IF(N271="nulová",J271,0)</f>
        <v>0</v>
      </c>
      <c r="BJ271" s="11" t="s">
        <v>110</v>
      </c>
      <c r="BK271" s="109">
        <f>ROUND(I271*H271,2)</f>
        <v>0</v>
      </c>
      <c r="BL271" s="11" t="s">
        <v>109</v>
      </c>
      <c r="BM271" s="108" t="s">
        <v>463</v>
      </c>
    </row>
    <row r="272" spans="1:65" s="8" customFormat="1" x14ac:dyDescent="0.2">
      <c r="B272" s="114"/>
      <c r="D272" s="110" t="s">
        <v>112</v>
      </c>
      <c r="E272" s="115" t="s">
        <v>0</v>
      </c>
      <c r="F272" s="116" t="s">
        <v>407</v>
      </c>
      <c r="H272" s="117">
        <v>1097.18</v>
      </c>
      <c r="L272" s="114"/>
      <c r="M272" s="118"/>
      <c r="N272" s="119"/>
      <c r="O272" s="119"/>
      <c r="P272" s="119"/>
      <c r="Q272" s="119"/>
      <c r="R272" s="119"/>
      <c r="S272" s="119"/>
      <c r="T272" s="120"/>
      <c r="AT272" s="115" t="s">
        <v>112</v>
      </c>
      <c r="AU272" s="115" t="s">
        <v>110</v>
      </c>
      <c r="AV272" s="8" t="s">
        <v>110</v>
      </c>
      <c r="AW272" s="8" t="s">
        <v>17</v>
      </c>
      <c r="AX272" s="8" t="s">
        <v>44</v>
      </c>
      <c r="AY272" s="115" t="s">
        <v>105</v>
      </c>
    </row>
    <row r="273" spans="1:65" s="2" customFormat="1" ht="36" x14ac:dyDescent="0.2">
      <c r="A273" s="19"/>
      <c r="B273" s="96"/>
      <c r="C273" s="97" t="s">
        <v>230</v>
      </c>
      <c r="D273" s="97" t="s">
        <v>107</v>
      </c>
      <c r="E273" s="98" t="s">
        <v>216</v>
      </c>
      <c r="F273" s="99" t="s">
        <v>339</v>
      </c>
      <c r="G273" s="100" t="s">
        <v>48</v>
      </c>
      <c r="H273" s="101">
        <v>4702.2</v>
      </c>
      <c r="I273" s="102">
        <v>0</v>
      </c>
      <c r="J273" s="102">
        <f>ROUND(I273*H273,2)</f>
        <v>0</v>
      </c>
      <c r="K273" s="103"/>
      <c r="L273" s="20"/>
      <c r="M273" s="104" t="s">
        <v>0</v>
      </c>
      <c r="N273" s="105" t="s">
        <v>26</v>
      </c>
      <c r="O273" s="106">
        <v>2E-3</v>
      </c>
      <c r="P273" s="106">
        <f>O273*H273</f>
        <v>9.4044000000000008</v>
      </c>
      <c r="Q273" s="106">
        <v>7.1000000000000002E-4</v>
      </c>
      <c r="R273" s="106">
        <f>Q273*H273</f>
        <v>3.3385600000000002</v>
      </c>
      <c r="S273" s="106">
        <v>0</v>
      </c>
      <c r="T273" s="107">
        <f>S273*H273</f>
        <v>0</v>
      </c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R273" s="108" t="s">
        <v>109</v>
      </c>
      <c r="AT273" s="108" t="s">
        <v>107</v>
      </c>
      <c r="AU273" s="108" t="s">
        <v>110</v>
      </c>
      <c r="AY273" s="11" t="s">
        <v>105</v>
      </c>
      <c r="BE273" s="109">
        <f>IF(N273="základná",J273,0)</f>
        <v>0</v>
      </c>
      <c r="BF273" s="109">
        <f>IF(N273="znížená",J273,0)</f>
        <v>0</v>
      </c>
      <c r="BG273" s="109">
        <f>IF(N273="zákl. prenesená",J273,0)</f>
        <v>0</v>
      </c>
      <c r="BH273" s="109">
        <f>IF(N273="zníž. prenesená",J273,0)</f>
        <v>0</v>
      </c>
      <c r="BI273" s="109">
        <f>IF(N273="nulová",J273,0)</f>
        <v>0</v>
      </c>
      <c r="BJ273" s="11" t="s">
        <v>110</v>
      </c>
      <c r="BK273" s="109">
        <f>ROUND(I273*H273,2)</f>
        <v>0</v>
      </c>
      <c r="BL273" s="11" t="s">
        <v>109</v>
      </c>
      <c r="BM273" s="108" t="s">
        <v>464</v>
      </c>
    </row>
    <row r="274" spans="1:65" s="8" customFormat="1" x14ac:dyDescent="0.2">
      <c r="B274" s="114"/>
      <c r="D274" s="110" t="s">
        <v>112</v>
      </c>
      <c r="E274" s="115" t="s">
        <v>0</v>
      </c>
      <c r="F274" s="116" t="s">
        <v>46</v>
      </c>
      <c r="H274" s="117">
        <v>4702.2</v>
      </c>
      <c r="L274" s="114"/>
      <c r="M274" s="118"/>
      <c r="N274" s="119"/>
      <c r="O274" s="119"/>
      <c r="P274" s="119"/>
      <c r="Q274" s="119"/>
      <c r="R274" s="119"/>
      <c r="S274" s="119"/>
      <c r="T274" s="120"/>
      <c r="AT274" s="115" t="s">
        <v>112</v>
      </c>
      <c r="AU274" s="115" t="s">
        <v>110</v>
      </c>
      <c r="AV274" s="8" t="s">
        <v>110</v>
      </c>
      <c r="AW274" s="8" t="s">
        <v>17</v>
      </c>
      <c r="AX274" s="8" t="s">
        <v>44</v>
      </c>
      <c r="AY274" s="115" t="s">
        <v>105</v>
      </c>
    </row>
    <row r="275" spans="1:65" s="2" customFormat="1" ht="36" x14ac:dyDescent="0.2">
      <c r="A275" s="19"/>
      <c r="B275" s="96"/>
      <c r="C275" s="97" t="s">
        <v>233</v>
      </c>
      <c r="D275" s="97" t="s">
        <v>107</v>
      </c>
      <c r="E275" s="98" t="s">
        <v>218</v>
      </c>
      <c r="F275" s="99" t="s">
        <v>219</v>
      </c>
      <c r="G275" s="100" t="s">
        <v>48</v>
      </c>
      <c r="H275" s="101">
        <v>4702.2</v>
      </c>
      <c r="I275" s="102">
        <v>0</v>
      </c>
      <c r="J275" s="102">
        <f>ROUND(I275*H275,2)</f>
        <v>0</v>
      </c>
      <c r="K275" s="103"/>
      <c r="L275" s="20"/>
      <c r="M275" s="104" t="s">
        <v>0</v>
      </c>
      <c r="N275" s="105" t="s">
        <v>26</v>
      </c>
      <c r="O275" s="106">
        <v>8.8999999999999996E-2</v>
      </c>
      <c r="P275" s="106">
        <f>O275*H275</f>
        <v>418.49579999999997</v>
      </c>
      <c r="Q275" s="106">
        <v>0.18151999999999999</v>
      </c>
      <c r="R275" s="106">
        <f>Q275*H275</f>
        <v>853.54333999999994</v>
      </c>
      <c r="S275" s="106">
        <v>0</v>
      </c>
      <c r="T275" s="107">
        <f>S275*H275</f>
        <v>0</v>
      </c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R275" s="108" t="s">
        <v>109</v>
      </c>
      <c r="AT275" s="108" t="s">
        <v>107</v>
      </c>
      <c r="AU275" s="108" t="s">
        <v>110</v>
      </c>
      <c r="AY275" s="11" t="s">
        <v>105</v>
      </c>
      <c r="BE275" s="109">
        <f>IF(N275="základná",J275,0)</f>
        <v>0</v>
      </c>
      <c r="BF275" s="109">
        <f>IF(N275="znížená",J275,0)</f>
        <v>0</v>
      </c>
      <c r="BG275" s="109">
        <f>IF(N275="zákl. prenesená",J275,0)</f>
        <v>0</v>
      </c>
      <c r="BH275" s="109">
        <f>IF(N275="zníž. prenesená",J275,0)</f>
        <v>0</v>
      </c>
      <c r="BI275" s="109">
        <f>IF(N275="nulová",J275,0)</f>
        <v>0</v>
      </c>
      <c r="BJ275" s="11" t="s">
        <v>110</v>
      </c>
      <c r="BK275" s="109">
        <f>ROUND(I275*H275,2)</f>
        <v>0</v>
      </c>
      <c r="BL275" s="11" t="s">
        <v>109</v>
      </c>
      <c r="BM275" s="108" t="s">
        <v>465</v>
      </c>
    </row>
    <row r="276" spans="1:65" s="8" customFormat="1" x14ac:dyDescent="0.2">
      <c r="B276" s="114"/>
      <c r="D276" s="110" t="s">
        <v>112</v>
      </c>
      <c r="E276" s="115" t="s">
        <v>0</v>
      </c>
      <c r="F276" s="116" t="s">
        <v>46</v>
      </c>
      <c r="H276" s="117">
        <v>4702.2</v>
      </c>
      <c r="L276" s="114"/>
      <c r="M276" s="118"/>
      <c r="N276" s="119"/>
      <c r="O276" s="119"/>
      <c r="P276" s="119"/>
      <c r="Q276" s="119"/>
      <c r="R276" s="119"/>
      <c r="S276" s="119"/>
      <c r="T276" s="120"/>
      <c r="AT276" s="115" t="s">
        <v>112</v>
      </c>
      <c r="AU276" s="115" t="s">
        <v>110</v>
      </c>
      <c r="AV276" s="8" t="s">
        <v>110</v>
      </c>
      <c r="AW276" s="8" t="s">
        <v>17</v>
      </c>
      <c r="AX276" s="8" t="s">
        <v>44</v>
      </c>
      <c r="AY276" s="115" t="s">
        <v>105</v>
      </c>
    </row>
    <row r="277" spans="1:65" s="2" customFormat="1" ht="24" x14ac:dyDescent="0.2">
      <c r="A277" s="19"/>
      <c r="B277" s="96"/>
      <c r="C277" s="97" t="s">
        <v>236</v>
      </c>
      <c r="D277" s="97" t="s">
        <v>107</v>
      </c>
      <c r="E277" s="98" t="s">
        <v>221</v>
      </c>
      <c r="F277" s="99" t="s">
        <v>222</v>
      </c>
      <c r="G277" s="100" t="s">
        <v>48</v>
      </c>
      <c r="H277" s="101">
        <v>58</v>
      </c>
      <c r="I277" s="102">
        <v>0</v>
      </c>
      <c r="J277" s="102">
        <f>ROUND(I277*H277,2)</f>
        <v>0</v>
      </c>
      <c r="K277" s="103"/>
      <c r="L277" s="20"/>
      <c r="M277" s="104" t="s">
        <v>0</v>
      </c>
      <c r="N277" s="105" t="s">
        <v>26</v>
      </c>
      <c r="O277" s="106">
        <v>1.4259999999999999</v>
      </c>
      <c r="P277" s="106">
        <f>O277*H277</f>
        <v>82.707999999999998</v>
      </c>
      <c r="Q277" s="106">
        <v>0.84282999999999997</v>
      </c>
      <c r="R277" s="106">
        <f>Q277*H277</f>
        <v>48.884140000000002</v>
      </c>
      <c r="S277" s="106">
        <v>0</v>
      </c>
      <c r="T277" s="107">
        <f>S277*H277</f>
        <v>0</v>
      </c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R277" s="108" t="s">
        <v>109</v>
      </c>
      <c r="AT277" s="108" t="s">
        <v>107</v>
      </c>
      <c r="AU277" s="108" t="s">
        <v>110</v>
      </c>
      <c r="AY277" s="11" t="s">
        <v>105</v>
      </c>
      <c r="BE277" s="109">
        <f>IF(N277="základná",J277,0)</f>
        <v>0</v>
      </c>
      <c r="BF277" s="109">
        <f>IF(N277="znížená",J277,0)</f>
        <v>0</v>
      </c>
      <c r="BG277" s="109">
        <f>IF(N277="zákl. prenesená",J277,0)</f>
        <v>0</v>
      </c>
      <c r="BH277" s="109">
        <f>IF(N277="zníž. prenesená",J277,0)</f>
        <v>0</v>
      </c>
      <c r="BI277" s="109">
        <f>IF(N277="nulová",J277,0)</f>
        <v>0</v>
      </c>
      <c r="BJ277" s="11" t="s">
        <v>110</v>
      </c>
      <c r="BK277" s="109">
        <f>ROUND(I277*H277,2)</f>
        <v>0</v>
      </c>
      <c r="BL277" s="11" t="s">
        <v>109</v>
      </c>
      <c r="BM277" s="108" t="s">
        <v>466</v>
      </c>
    </row>
    <row r="278" spans="1:65" s="8" customFormat="1" x14ac:dyDescent="0.2">
      <c r="B278" s="114"/>
      <c r="D278" s="110" t="s">
        <v>112</v>
      </c>
      <c r="E278" s="115" t="s">
        <v>0</v>
      </c>
      <c r="F278" s="116" t="s">
        <v>50</v>
      </c>
      <c r="H278" s="117">
        <v>58</v>
      </c>
      <c r="L278" s="114"/>
      <c r="M278" s="118"/>
      <c r="N278" s="119"/>
      <c r="O278" s="119"/>
      <c r="P278" s="119"/>
      <c r="Q278" s="119"/>
      <c r="R278" s="119"/>
      <c r="S278" s="119"/>
      <c r="T278" s="120"/>
      <c r="AT278" s="115" t="s">
        <v>112</v>
      </c>
      <c r="AU278" s="115" t="s">
        <v>110</v>
      </c>
      <c r="AV278" s="8" t="s">
        <v>110</v>
      </c>
      <c r="AW278" s="8" t="s">
        <v>17</v>
      </c>
      <c r="AX278" s="8" t="s">
        <v>44</v>
      </c>
      <c r="AY278" s="115" t="s">
        <v>105</v>
      </c>
    </row>
    <row r="279" spans="1:65" s="7" customFormat="1" ht="12.75" x14ac:dyDescent="0.2">
      <c r="B279" s="84"/>
      <c r="D279" s="85" t="s">
        <v>42</v>
      </c>
      <c r="E279" s="94" t="s">
        <v>60</v>
      </c>
      <c r="F279" s="94" t="s">
        <v>467</v>
      </c>
      <c r="J279" s="95">
        <f>BK279</f>
        <v>0</v>
      </c>
      <c r="L279" s="84"/>
      <c r="M279" s="88"/>
      <c r="N279" s="89"/>
      <c r="O279" s="89"/>
      <c r="P279" s="90">
        <f>SUM(P280:P285)</f>
        <v>3.3620000000000001</v>
      </c>
      <c r="Q279" s="89"/>
      <c r="R279" s="90">
        <f>SUM(R280:R285)</f>
        <v>5.8729999999999997E-2</v>
      </c>
      <c r="S279" s="89"/>
      <c r="T279" s="91">
        <f>SUM(T280:T285)</f>
        <v>0</v>
      </c>
      <c r="AR279" s="85" t="s">
        <v>44</v>
      </c>
      <c r="AT279" s="92" t="s">
        <v>42</v>
      </c>
      <c r="AU279" s="92" t="s">
        <v>44</v>
      </c>
      <c r="AY279" s="85" t="s">
        <v>105</v>
      </c>
      <c r="BK279" s="93">
        <f>SUM(BK280:BK285)</f>
        <v>0</v>
      </c>
    </row>
    <row r="280" spans="1:65" s="2" customFormat="1" ht="36" x14ac:dyDescent="0.2">
      <c r="A280" s="19"/>
      <c r="B280" s="96"/>
      <c r="C280" s="97" t="s">
        <v>239</v>
      </c>
      <c r="D280" s="97" t="s">
        <v>107</v>
      </c>
      <c r="E280" s="98" t="s">
        <v>468</v>
      </c>
      <c r="F280" s="99" t="s">
        <v>469</v>
      </c>
      <c r="G280" s="100" t="s">
        <v>55</v>
      </c>
      <c r="H280" s="101">
        <v>5</v>
      </c>
      <c r="I280" s="102">
        <v>0</v>
      </c>
      <c r="J280" s="102">
        <f>ROUND(I280*H280,2)</f>
        <v>0</v>
      </c>
      <c r="K280" s="103"/>
      <c r="L280" s="20"/>
      <c r="M280" s="104" t="s">
        <v>0</v>
      </c>
      <c r="N280" s="105" t="s">
        <v>26</v>
      </c>
      <c r="O280" s="106">
        <v>0.08</v>
      </c>
      <c r="P280" s="106">
        <f>O280*H280</f>
        <v>0.4</v>
      </c>
      <c r="Q280" s="106">
        <v>1.0000000000000001E-5</v>
      </c>
      <c r="R280" s="106">
        <f>Q280*H280</f>
        <v>5.0000000000000002E-5</v>
      </c>
      <c r="S280" s="106">
        <v>0</v>
      </c>
      <c r="T280" s="107">
        <f>S280*H280</f>
        <v>0</v>
      </c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R280" s="108" t="s">
        <v>109</v>
      </c>
      <c r="AT280" s="108" t="s">
        <v>107</v>
      </c>
      <c r="AU280" s="108" t="s">
        <v>110</v>
      </c>
      <c r="AY280" s="11" t="s">
        <v>105</v>
      </c>
      <c r="BE280" s="109">
        <f>IF(N280="základná",J280,0)</f>
        <v>0</v>
      </c>
      <c r="BF280" s="109">
        <f>IF(N280="znížená",J280,0)</f>
        <v>0</v>
      </c>
      <c r="BG280" s="109">
        <f>IF(N280="zákl. prenesená",J280,0)</f>
        <v>0</v>
      </c>
      <c r="BH280" s="109">
        <f>IF(N280="zníž. prenesená",J280,0)</f>
        <v>0</v>
      </c>
      <c r="BI280" s="109">
        <f>IF(N280="nulová",J280,0)</f>
        <v>0</v>
      </c>
      <c r="BJ280" s="11" t="s">
        <v>110</v>
      </c>
      <c r="BK280" s="109">
        <f>ROUND(I280*H280,2)</f>
        <v>0</v>
      </c>
      <c r="BL280" s="11" t="s">
        <v>109</v>
      </c>
      <c r="BM280" s="108" t="s">
        <v>470</v>
      </c>
    </row>
    <row r="281" spans="1:65" s="8" customFormat="1" x14ac:dyDescent="0.2">
      <c r="B281" s="114"/>
      <c r="D281" s="110" t="s">
        <v>112</v>
      </c>
      <c r="E281" s="115" t="s">
        <v>0</v>
      </c>
      <c r="F281" s="116" t="s">
        <v>78</v>
      </c>
      <c r="H281" s="117">
        <v>5</v>
      </c>
      <c r="L281" s="114"/>
      <c r="M281" s="118"/>
      <c r="N281" s="119"/>
      <c r="O281" s="119"/>
      <c r="P281" s="119"/>
      <c r="Q281" s="119"/>
      <c r="R281" s="119"/>
      <c r="S281" s="119"/>
      <c r="T281" s="120"/>
      <c r="AT281" s="115" t="s">
        <v>112</v>
      </c>
      <c r="AU281" s="115" t="s">
        <v>110</v>
      </c>
      <c r="AV281" s="8" t="s">
        <v>110</v>
      </c>
      <c r="AW281" s="8" t="s">
        <v>17</v>
      </c>
      <c r="AX281" s="8" t="s">
        <v>44</v>
      </c>
      <c r="AY281" s="115" t="s">
        <v>105</v>
      </c>
    </row>
    <row r="282" spans="1:65" s="2" customFormat="1" ht="24" x14ac:dyDescent="0.2">
      <c r="A282" s="19"/>
      <c r="B282" s="96"/>
      <c r="C282" s="134" t="s">
        <v>243</v>
      </c>
      <c r="D282" s="134" t="s">
        <v>115</v>
      </c>
      <c r="E282" s="135" t="s">
        <v>471</v>
      </c>
      <c r="F282" s="136" t="s">
        <v>472</v>
      </c>
      <c r="G282" s="137" t="s">
        <v>57</v>
      </c>
      <c r="H282" s="138">
        <v>5</v>
      </c>
      <c r="I282" s="139">
        <v>0</v>
      </c>
      <c r="J282" s="139">
        <f>ROUND(I282*H282,2)</f>
        <v>0</v>
      </c>
      <c r="K282" s="140"/>
      <c r="L282" s="141"/>
      <c r="M282" s="142" t="s">
        <v>0</v>
      </c>
      <c r="N282" s="143" t="s">
        <v>26</v>
      </c>
      <c r="O282" s="106">
        <v>0</v>
      </c>
      <c r="P282" s="106">
        <f>O282*H282</f>
        <v>0</v>
      </c>
      <c r="Q282" s="106">
        <v>4.8300000000000001E-3</v>
      </c>
      <c r="R282" s="106">
        <f>Q282*H282</f>
        <v>2.4150000000000001E-2</v>
      </c>
      <c r="S282" s="106">
        <v>0</v>
      </c>
      <c r="T282" s="107">
        <f>S282*H282</f>
        <v>0</v>
      </c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R282" s="108" t="s">
        <v>60</v>
      </c>
      <c r="AT282" s="108" t="s">
        <v>115</v>
      </c>
      <c r="AU282" s="108" t="s">
        <v>110</v>
      </c>
      <c r="AY282" s="11" t="s">
        <v>105</v>
      </c>
      <c r="BE282" s="109">
        <f>IF(N282="základná",J282,0)</f>
        <v>0</v>
      </c>
      <c r="BF282" s="109">
        <f>IF(N282="znížená",J282,0)</f>
        <v>0</v>
      </c>
      <c r="BG282" s="109">
        <f>IF(N282="zákl. prenesená",J282,0)</f>
        <v>0</v>
      </c>
      <c r="BH282" s="109">
        <f>IF(N282="zníž. prenesená",J282,0)</f>
        <v>0</v>
      </c>
      <c r="BI282" s="109">
        <f>IF(N282="nulová",J282,0)</f>
        <v>0</v>
      </c>
      <c r="BJ282" s="11" t="s">
        <v>110</v>
      </c>
      <c r="BK282" s="109">
        <f>ROUND(I282*H282,2)</f>
        <v>0</v>
      </c>
      <c r="BL282" s="11" t="s">
        <v>109</v>
      </c>
      <c r="BM282" s="108" t="s">
        <v>473</v>
      </c>
    </row>
    <row r="283" spans="1:65" s="2" customFormat="1" ht="36" x14ac:dyDescent="0.2">
      <c r="A283" s="19"/>
      <c r="B283" s="96"/>
      <c r="C283" s="97" t="s">
        <v>246</v>
      </c>
      <c r="D283" s="97" t="s">
        <v>107</v>
      </c>
      <c r="E283" s="98" t="s">
        <v>474</v>
      </c>
      <c r="F283" s="99" t="s">
        <v>475</v>
      </c>
      <c r="G283" s="100" t="s">
        <v>57</v>
      </c>
      <c r="H283" s="101">
        <v>1</v>
      </c>
      <c r="I283" s="102">
        <v>0</v>
      </c>
      <c r="J283" s="102">
        <f>ROUND(I283*H283,2)</f>
        <v>0</v>
      </c>
      <c r="K283" s="103"/>
      <c r="L283" s="20"/>
      <c r="M283" s="104" t="s">
        <v>0</v>
      </c>
      <c r="N283" s="105" t="s">
        <v>26</v>
      </c>
      <c r="O283" s="106">
        <v>2.9620000000000002</v>
      </c>
      <c r="P283" s="106">
        <f>O283*H283</f>
        <v>2.9620000000000002</v>
      </c>
      <c r="Q283" s="106">
        <v>3.0000000000000001E-5</v>
      </c>
      <c r="R283" s="106">
        <f>Q283*H283</f>
        <v>3.0000000000000001E-5</v>
      </c>
      <c r="S283" s="106">
        <v>0</v>
      </c>
      <c r="T283" s="107">
        <f>S283*H283</f>
        <v>0</v>
      </c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R283" s="108" t="s">
        <v>109</v>
      </c>
      <c r="AT283" s="108" t="s">
        <v>107</v>
      </c>
      <c r="AU283" s="108" t="s">
        <v>110</v>
      </c>
      <c r="AY283" s="11" t="s">
        <v>105</v>
      </c>
      <c r="BE283" s="109">
        <f>IF(N283="základná",J283,0)</f>
        <v>0</v>
      </c>
      <c r="BF283" s="109">
        <f>IF(N283="znížená",J283,0)</f>
        <v>0</v>
      </c>
      <c r="BG283" s="109">
        <f>IF(N283="zákl. prenesená",J283,0)</f>
        <v>0</v>
      </c>
      <c r="BH283" s="109">
        <f>IF(N283="zníž. prenesená",J283,0)</f>
        <v>0</v>
      </c>
      <c r="BI283" s="109">
        <f>IF(N283="nulová",J283,0)</f>
        <v>0</v>
      </c>
      <c r="BJ283" s="11" t="s">
        <v>110</v>
      </c>
      <c r="BK283" s="109">
        <f>ROUND(I283*H283,2)</f>
        <v>0</v>
      </c>
      <c r="BL283" s="11" t="s">
        <v>109</v>
      </c>
      <c r="BM283" s="108" t="s">
        <v>476</v>
      </c>
    </row>
    <row r="284" spans="1:65" s="8" customFormat="1" x14ac:dyDescent="0.2">
      <c r="B284" s="114"/>
      <c r="D284" s="110" t="s">
        <v>112</v>
      </c>
      <c r="E284" s="115" t="s">
        <v>0</v>
      </c>
      <c r="F284" s="116" t="s">
        <v>44</v>
      </c>
      <c r="H284" s="117">
        <v>1</v>
      </c>
      <c r="L284" s="114"/>
      <c r="M284" s="118"/>
      <c r="N284" s="119"/>
      <c r="O284" s="119"/>
      <c r="P284" s="119"/>
      <c r="Q284" s="119"/>
      <c r="R284" s="119"/>
      <c r="S284" s="119"/>
      <c r="T284" s="120"/>
      <c r="AT284" s="115" t="s">
        <v>112</v>
      </c>
      <c r="AU284" s="115" t="s">
        <v>110</v>
      </c>
      <c r="AV284" s="8" t="s">
        <v>110</v>
      </c>
      <c r="AW284" s="8" t="s">
        <v>17</v>
      </c>
      <c r="AX284" s="8" t="s">
        <v>44</v>
      </c>
      <c r="AY284" s="115" t="s">
        <v>105</v>
      </c>
    </row>
    <row r="285" spans="1:65" s="2" customFormat="1" ht="24" x14ac:dyDescent="0.2">
      <c r="A285" s="19"/>
      <c r="B285" s="96"/>
      <c r="C285" s="134" t="s">
        <v>247</v>
      </c>
      <c r="D285" s="134" t="s">
        <v>115</v>
      </c>
      <c r="E285" s="135" t="s">
        <v>477</v>
      </c>
      <c r="F285" s="136" t="s">
        <v>478</v>
      </c>
      <c r="G285" s="137" t="s">
        <v>57</v>
      </c>
      <c r="H285" s="138">
        <v>1</v>
      </c>
      <c r="I285" s="139">
        <v>0</v>
      </c>
      <c r="J285" s="139">
        <f>ROUND(I285*H285,2)</f>
        <v>0</v>
      </c>
      <c r="K285" s="140"/>
      <c r="L285" s="141"/>
      <c r="M285" s="142" t="s">
        <v>0</v>
      </c>
      <c r="N285" s="143" t="s">
        <v>26</v>
      </c>
      <c r="O285" s="106">
        <v>0</v>
      </c>
      <c r="P285" s="106">
        <f>O285*H285</f>
        <v>0</v>
      </c>
      <c r="Q285" s="106">
        <v>3.4500000000000003E-2</v>
      </c>
      <c r="R285" s="106">
        <f>Q285*H285</f>
        <v>3.4500000000000003E-2</v>
      </c>
      <c r="S285" s="106">
        <v>0</v>
      </c>
      <c r="T285" s="107">
        <f>S285*H285</f>
        <v>0</v>
      </c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R285" s="108" t="s">
        <v>60</v>
      </c>
      <c r="AT285" s="108" t="s">
        <v>115</v>
      </c>
      <c r="AU285" s="108" t="s">
        <v>110</v>
      </c>
      <c r="AY285" s="11" t="s">
        <v>105</v>
      </c>
      <c r="BE285" s="109">
        <f>IF(N285="základná",J285,0)</f>
        <v>0</v>
      </c>
      <c r="BF285" s="109">
        <f>IF(N285="znížená",J285,0)</f>
        <v>0</v>
      </c>
      <c r="BG285" s="109">
        <f>IF(N285="zákl. prenesená",J285,0)</f>
        <v>0</v>
      </c>
      <c r="BH285" s="109">
        <f>IF(N285="zníž. prenesená",J285,0)</f>
        <v>0</v>
      </c>
      <c r="BI285" s="109">
        <f>IF(N285="nulová",J285,0)</f>
        <v>0</v>
      </c>
      <c r="BJ285" s="11" t="s">
        <v>110</v>
      </c>
      <c r="BK285" s="109">
        <f>ROUND(I285*H285,2)</f>
        <v>0</v>
      </c>
      <c r="BL285" s="11" t="s">
        <v>109</v>
      </c>
      <c r="BM285" s="108" t="s">
        <v>479</v>
      </c>
    </row>
    <row r="286" spans="1:65" s="7" customFormat="1" ht="12.75" x14ac:dyDescent="0.2">
      <c r="B286" s="84"/>
      <c r="D286" s="85" t="s">
        <v>42</v>
      </c>
      <c r="E286" s="94" t="s">
        <v>125</v>
      </c>
      <c r="F286" s="94" t="s">
        <v>223</v>
      </c>
      <c r="J286" s="95">
        <f>BK286</f>
        <v>0</v>
      </c>
      <c r="L286" s="84"/>
      <c r="M286" s="88"/>
      <c r="N286" s="89"/>
      <c r="O286" s="89"/>
      <c r="P286" s="90">
        <f>SUM(P287:P356)</f>
        <v>1429.37645</v>
      </c>
      <c r="Q286" s="89"/>
      <c r="R286" s="90">
        <f>SUM(R287:R356)</f>
        <v>720.23969</v>
      </c>
      <c r="S286" s="89"/>
      <c r="T286" s="91">
        <f>SUM(T287:T356)</f>
        <v>0</v>
      </c>
      <c r="AR286" s="85" t="s">
        <v>44</v>
      </c>
      <c r="AT286" s="92" t="s">
        <v>42</v>
      </c>
      <c r="AU286" s="92" t="s">
        <v>44</v>
      </c>
      <c r="AY286" s="85" t="s">
        <v>105</v>
      </c>
      <c r="BK286" s="93">
        <f>SUM(BK287:BK356)</f>
        <v>0</v>
      </c>
    </row>
    <row r="287" spans="1:65" s="2" customFormat="1" ht="36" x14ac:dyDescent="0.2">
      <c r="A287" s="19"/>
      <c r="B287" s="96"/>
      <c r="C287" s="97" t="s">
        <v>250</v>
      </c>
      <c r="D287" s="97" t="s">
        <v>107</v>
      </c>
      <c r="E287" s="98" t="s">
        <v>225</v>
      </c>
      <c r="F287" s="99" t="s">
        <v>480</v>
      </c>
      <c r="G287" s="100" t="s">
        <v>55</v>
      </c>
      <c r="H287" s="101">
        <v>100</v>
      </c>
      <c r="I287" s="102">
        <v>0</v>
      </c>
      <c r="J287" s="102">
        <f>ROUND(I287*H287,2)</f>
        <v>0</v>
      </c>
      <c r="K287" s="103"/>
      <c r="L287" s="20"/>
      <c r="M287" s="104" t="s">
        <v>0</v>
      </c>
      <c r="N287" s="105" t="s">
        <v>26</v>
      </c>
      <c r="O287" s="106">
        <v>3.1440000000000001</v>
      </c>
      <c r="P287" s="106">
        <f>O287*H287</f>
        <v>314.39999999999998</v>
      </c>
      <c r="Q287" s="106">
        <v>0.40566000000000002</v>
      </c>
      <c r="R287" s="106">
        <f>Q287*H287</f>
        <v>40.566000000000003</v>
      </c>
      <c r="S287" s="106">
        <v>0</v>
      </c>
      <c r="T287" s="107">
        <f>S287*H287</f>
        <v>0</v>
      </c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R287" s="108" t="s">
        <v>109</v>
      </c>
      <c r="AT287" s="108" t="s">
        <v>107</v>
      </c>
      <c r="AU287" s="108" t="s">
        <v>110</v>
      </c>
      <c r="AY287" s="11" t="s">
        <v>105</v>
      </c>
      <c r="BE287" s="109">
        <f>IF(N287="základná",J287,0)</f>
        <v>0</v>
      </c>
      <c r="BF287" s="109">
        <f>IF(N287="znížená",J287,0)</f>
        <v>0</v>
      </c>
      <c r="BG287" s="109">
        <f>IF(N287="zákl. prenesená",J287,0)</f>
        <v>0</v>
      </c>
      <c r="BH287" s="109">
        <f>IF(N287="zníž. prenesená",J287,0)</f>
        <v>0</v>
      </c>
      <c r="BI287" s="109">
        <f>IF(N287="nulová",J287,0)</f>
        <v>0</v>
      </c>
      <c r="BJ287" s="11" t="s">
        <v>110</v>
      </c>
      <c r="BK287" s="109">
        <f>ROUND(I287*H287,2)</f>
        <v>0</v>
      </c>
      <c r="BL287" s="11" t="s">
        <v>109</v>
      </c>
      <c r="BM287" s="108" t="s">
        <v>481</v>
      </c>
    </row>
    <row r="288" spans="1:65" s="8" customFormat="1" x14ac:dyDescent="0.2">
      <c r="B288" s="114"/>
      <c r="D288" s="110" t="s">
        <v>112</v>
      </c>
      <c r="E288" s="115" t="s">
        <v>0</v>
      </c>
      <c r="F288" s="116" t="s">
        <v>226</v>
      </c>
      <c r="H288" s="117">
        <v>100</v>
      </c>
      <c r="L288" s="114"/>
      <c r="M288" s="118"/>
      <c r="N288" s="119"/>
      <c r="O288" s="119"/>
      <c r="P288" s="119"/>
      <c r="Q288" s="119"/>
      <c r="R288" s="119"/>
      <c r="S288" s="119"/>
      <c r="T288" s="120"/>
      <c r="AT288" s="115" t="s">
        <v>112</v>
      </c>
      <c r="AU288" s="115" t="s">
        <v>110</v>
      </c>
      <c r="AV288" s="8" t="s">
        <v>110</v>
      </c>
      <c r="AW288" s="8" t="s">
        <v>17</v>
      </c>
      <c r="AX288" s="8" t="s">
        <v>44</v>
      </c>
      <c r="AY288" s="115" t="s">
        <v>105</v>
      </c>
    </row>
    <row r="289" spans="1:65" s="2" customFormat="1" ht="24" x14ac:dyDescent="0.2">
      <c r="A289" s="19"/>
      <c r="B289" s="96"/>
      <c r="C289" s="134" t="s">
        <v>251</v>
      </c>
      <c r="D289" s="134" t="s">
        <v>115</v>
      </c>
      <c r="E289" s="135" t="s">
        <v>340</v>
      </c>
      <c r="F289" s="136" t="s">
        <v>341</v>
      </c>
      <c r="G289" s="137" t="s">
        <v>55</v>
      </c>
      <c r="H289" s="138">
        <v>50</v>
      </c>
      <c r="I289" s="139">
        <v>0</v>
      </c>
      <c r="J289" s="139">
        <f>ROUND(I289*H289,2)</f>
        <v>0</v>
      </c>
      <c r="K289" s="140"/>
      <c r="L289" s="141"/>
      <c r="M289" s="142" t="s">
        <v>0</v>
      </c>
      <c r="N289" s="143" t="s">
        <v>26</v>
      </c>
      <c r="O289" s="106">
        <v>0</v>
      </c>
      <c r="P289" s="106">
        <f>O289*H289</f>
        <v>0</v>
      </c>
      <c r="Q289" s="106">
        <v>7.0999999999999994E-2</v>
      </c>
      <c r="R289" s="106">
        <f>Q289*H289</f>
        <v>3.55</v>
      </c>
      <c r="S289" s="106">
        <v>0</v>
      </c>
      <c r="T289" s="107">
        <f>S289*H289</f>
        <v>0</v>
      </c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R289" s="108" t="s">
        <v>60</v>
      </c>
      <c r="AT289" s="108" t="s">
        <v>115</v>
      </c>
      <c r="AU289" s="108" t="s">
        <v>110</v>
      </c>
      <c r="AY289" s="11" t="s">
        <v>105</v>
      </c>
      <c r="BE289" s="109">
        <f>IF(N289="základná",J289,0)</f>
        <v>0</v>
      </c>
      <c r="BF289" s="109">
        <f>IF(N289="znížená",J289,0)</f>
        <v>0</v>
      </c>
      <c r="BG289" s="109">
        <f>IF(N289="zákl. prenesená",J289,0)</f>
        <v>0</v>
      </c>
      <c r="BH289" s="109">
        <f>IF(N289="zníž. prenesená",J289,0)</f>
        <v>0</v>
      </c>
      <c r="BI289" s="109">
        <f>IF(N289="nulová",J289,0)</f>
        <v>0</v>
      </c>
      <c r="BJ289" s="11" t="s">
        <v>110</v>
      </c>
      <c r="BK289" s="109">
        <f>ROUND(I289*H289,2)</f>
        <v>0</v>
      </c>
      <c r="BL289" s="11" t="s">
        <v>109</v>
      </c>
      <c r="BM289" s="108" t="s">
        <v>482</v>
      </c>
    </row>
    <row r="290" spans="1:65" s="8" customFormat="1" x14ac:dyDescent="0.2">
      <c r="B290" s="114"/>
      <c r="D290" s="110" t="s">
        <v>112</v>
      </c>
      <c r="E290" s="115" t="s">
        <v>0</v>
      </c>
      <c r="F290" s="116" t="s">
        <v>61</v>
      </c>
      <c r="H290" s="117">
        <v>50</v>
      </c>
      <c r="L290" s="114"/>
      <c r="M290" s="118"/>
      <c r="N290" s="119"/>
      <c r="O290" s="119"/>
      <c r="P290" s="119"/>
      <c r="Q290" s="119"/>
      <c r="R290" s="119"/>
      <c r="S290" s="119"/>
      <c r="T290" s="120"/>
      <c r="AT290" s="115" t="s">
        <v>112</v>
      </c>
      <c r="AU290" s="115" t="s">
        <v>110</v>
      </c>
      <c r="AV290" s="8" t="s">
        <v>110</v>
      </c>
      <c r="AW290" s="8" t="s">
        <v>17</v>
      </c>
      <c r="AX290" s="8" t="s">
        <v>44</v>
      </c>
      <c r="AY290" s="115" t="s">
        <v>105</v>
      </c>
    </row>
    <row r="291" spans="1:65" s="2" customFormat="1" ht="24" x14ac:dyDescent="0.2">
      <c r="A291" s="19"/>
      <c r="B291" s="96"/>
      <c r="C291" s="134" t="s">
        <v>254</v>
      </c>
      <c r="D291" s="134" t="s">
        <v>115</v>
      </c>
      <c r="E291" s="135" t="s">
        <v>228</v>
      </c>
      <c r="F291" s="136" t="s">
        <v>229</v>
      </c>
      <c r="G291" s="137" t="s">
        <v>55</v>
      </c>
      <c r="H291" s="138">
        <v>50</v>
      </c>
      <c r="I291" s="139">
        <v>0</v>
      </c>
      <c r="J291" s="139">
        <f>ROUND(I291*H291,2)</f>
        <v>0</v>
      </c>
      <c r="K291" s="140"/>
      <c r="L291" s="141"/>
      <c r="M291" s="142" t="s">
        <v>0</v>
      </c>
      <c r="N291" s="143" t="s">
        <v>26</v>
      </c>
      <c r="O291" s="106">
        <v>0</v>
      </c>
      <c r="P291" s="106">
        <f>O291*H291</f>
        <v>0</v>
      </c>
      <c r="Q291" s="106">
        <v>7.0499999999999993E-2</v>
      </c>
      <c r="R291" s="106">
        <f>Q291*H291</f>
        <v>3.5249999999999999</v>
      </c>
      <c r="S291" s="106">
        <v>0</v>
      </c>
      <c r="T291" s="107">
        <f>S291*H291</f>
        <v>0</v>
      </c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R291" s="108" t="s">
        <v>60</v>
      </c>
      <c r="AT291" s="108" t="s">
        <v>115</v>
      </c>
      <c r="AU291" s="108" t="s">
        <v>110</v>
      </c>
      <c r="AY291" s="11" t="s">
        <v>105</v>
      </c>
      <c r="BE291" s="109">
        <f>IF(N291="základná",J291,0)</f>
        <v>0</v>
      </c>
      <c r="BF291" s="109">
        <f>IF(N291="znížená",J291,0)</f>
        <v>0</v>
      </c>
      <c r="BG291" s="109">
        <f>IF(N291="zákl. prenesená",J291,0)</f>
        <v>0</v>
      </c>
      <c r="BH291" s="109">
        <f>IF(N291="zníž. prenesená",J291,0)</f>
        <v>0</v>
      </c>
      <c r="BI291" s="109">
        <f>IF(N291="nulová",J291,0)</f>
        <v>0</v>
      </c>
      <c r="BJ291" s="11" t="s">
        <v>110</v>
      </c>
      <c r="BK291" s="109">
        <f>ROUND(I291*H291,2)</f>
        <v>0</v>
      </c>
      <c r="BL291" s="11" t="s">
        <v>109</v>
      </c>
      <c r="BM291" s="108" t="s">
        <v>483</v>
      </c>
    </row>
    <row r="292" spans="1:65" s="8" customFormat="1" x14ac:dyDescent="0.2">
      <c r="B292" s="114"/>
      <c r="D292" s="110" t="s">
        <v>112</v>
      </c>
      <c r="E292" s="115" t="s">
        <v>0</v>
      </c>
      <c r="F292" s="116" t="s">
        <v>58</v>
      </c>
      <c r="H292" s="117">
        <v>50</v>
      </c>
      <c r="L292" s="114"/>
      <c r="M292" s="118"/>
      <c r="N292" s="119"/>
      <c r="O292" s="119"/>
      <c r="P292" s="119"/>
      <c r="Q292" s="119"/>
      <c r="R292" s="119"/>
      <c r="S292" s="119"/>
      <c r="T292" s="120"/>
      <c r="AT292" s="115" t="s">
        <v>112</v>
      </c>
      <c r="AU292" s="115" t="s">
        <v>110</v>
      </c>
      <c r="AV292" s="8" t="s">
        <v>110</v>
      </c>
      <c r="AW292" s="8" t="s">
        <v>17</v>
      </c>
      <c r="AX292" s="8" t="s">
        <v>44</v>
      </c>
      <c r="AY292" s="115" t="s">
        <v>105</v>
      </c>
    </row>
    <row r="293" spans="1:65" s="2" customFormat="1" ht="24" x14ac:dyDescent="0.2">
      <c r="A293" s="19"/>
      <c r="B293" s="96"/>
      <c r="C293" s="97" t="s">
        <v>255</v>
      </c>
      <c r="D293" s="97" t="s">
        <v>107</v>
      </c>
      <c r="E293" s="98" t="s">
        <v>231</v>
      </c>
      <c r="F293" s="99" t="s">
        <v>232</v>
      </c>
      <c r="G293" s="100" t="s">
        <v>57</v>
      </c>
      <c r="H293" s="101">
        <v>19</v>
      </c>
      <c r="I293" s="102">
        <v>0</v>
      </c>
      <c r="J293" s="102">
        <f>ROUND(I293*H293,2)</f>
        <v>0</v>
      </c>
      <c r="K293" s="103"/>
      <c r="L293" s="20"/>
      <c r="M293" s="104" t="s">
        <v>0</v>
      </c>
      <c r="N293" s="105" t="s">
        <v>26</v>
      </c>
      <c r="O293" s="106">
        <v>0.78500000000000003</v>
      </c>
      <c r="P293" s="106">
        <f>O293*H293</f>
        <v>14.914999999999999</v>
      </c>
      <c r="Q293" s="106">
        <v>0.15756000000000001</v>
      </c>
      <c r="R293" s="106">
        <f>Q293*H293</f>
        <v>2.9936400000000001</v>
      </c>
      <c r="S293" s="106">
        <v>0</v>
      </c>
      <c r="T293" s="107">
        <f>S293*H293</f>
        <v>0</v>
      </c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R293" s="108" t="s">
        <v>109</v>
      </c>
      <c r="AT293" s="108" t="s">
        <v>107</v>
      </c>
      <c r="AU293" s="108" t="s">
        <v>110</v>
      </c>
      <c r="AY293" s="11" t="s">
        <v>105</v>
      </c>
      <c r="BE293" s="109">
        <f>IF(N293="základná",J293,0)</f>
        <v>0</v>
      </c>
      <c r="BF293" s="109">
        <f>IF(N293="znížená",J293,0)</f>
        <v>0</v>
      </c>
      <c r="BG293" s="109">
        <f>IF(N293="zákl. prenesená",J293,0)</f>
        <v>0</v>
      </c>
      <c r="BH293" s="109">
        <f>IF(N293="zníž. prenesená",J293,0)</f>
        <v>0</v>
      </c>
      <c r="BI293" s="109">
        <f>IF(N293="nulová",J293,0)</f>
        <v>0</v>
      </c>
      <c r="BJ293" s="11" t="s">
        <v>110</v>
      </c>
      <c r="BK293" s="109">
        <f>ROUND(I293*H293,2)</f>
        <v>0</v>
      </c>
      <c r="BL293" s="11" t="s">
        <v>109</v>
      </c>
      <c r="BM293" s="108" t="s">
        <v>484</v>
      </c>
    </row>
    <row r="294" spans="1:65" s="8" customFormat="1" x14ac:dyDescent="0.2">
      <c r="B294" s="114"/>
      <c r="D294" s="110" t="s">
        <v>112</v>
      </c>
      <c r="E294" s="115" t="s">
        <v>0</v>
      </c>
      <c r="F294" s="116" t="s">
        <v>56</v>
      </c>
      <c r="H294" s="117">
        <v>19</v>
      </c>
      <c r="L294" s="114"/>
      <c r="M294" s="118"/>
      <c r="N294" s="119"/>
      <c r="O294" s="119"/>
      <c r="P294" s="119"/>
      <c r="Q294" s="119"/>
      <c r="R294" s="119"/>
      <c r="S294" s="119"/>
      <c r="T294" s="120"/>
      <c r="AT294" s="115" t="s">
        <v>112</v>
      </c>
      <c r="AU294" s="115" t="s">
        <v>110</v>
      </c>
      <c r="AV294" s="8" t="s">
        <v>110</v>
      </c>
      <c r="AW294" s="8" t="s">
        <v>17</v>
      </c>
      <c r="AX294" s="8" t="s">
        <v>44</v>
      </c>
      <c r="AY294" s="115" t="s">
        <v>105</v>
      </c>
    </row>
    <row r="295" spans="1:65" s="2" customFormat="1" ht="24" x14ac:dyDescent="0.2">
      <c r="A295" s="19"/>
      <c r="B295" s="96"/>
      <c r="C295" s="134" t="s">
        <v>258</v>
      </c>
      <c r="D295" s="134" t="s">
        <v>115</v>
      </c>
      <c r="E295" s="135" t="s">
        <v>234</v>
      </c>
      <c r="F295" s="136" t="s">
        <v>235</v>
      </c>
      <c r="G295" s="137" t="s">
        <v>57</v>
      </c>
      <c r="H295" s="138">
        <v>19</v>
      </c>
      <c r="I295" s="139">
        <v>0</v>
      </c>
      <c r="J295" s="139">
        <f>ROUND(I295*H295,2)</f>
        <v>0</v>
      </c>
      <c r="K295" s="140"/>
      <c r="L295" s="141"/>
      <c r="M295" s="142" t="s">
        <v>0</v>
      </c>
      <c r="N295" s="143" t="s">
        <v>26</v>
      </c>
      <c r="O295" s="106">
        <v>0</v>
      </c>
      <c r="P295" s="106">
        <f>O295*H295</f>
        <v>0</v>
      </c>
      <c r="Q295" s="106">
        <v>1.5E-3</v>
      </c>
      <c r="R295" s="106">
        <f>Q295*H295</f>
        <v>2.8500000000000001E-2</v>
      </c>
      <c r="S295" s="106">
        <v>0</v>
      </c>
      <c r="T295" s="107">
        <f>S295*H295</f>
        <v>0</v>
      </c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R295" s="108" t="s">
        <v>60</v>
      </c>
      <c r="AT295" s="108" t="s">
        <v>115</v>
      </c>
      <c r="AU295" s="108" t="s">
        <v>110</v>
      </c>
      <c r="AY295" s="11" t="s">
        <v>105</v>
      </c>
      <c r="BE295" s="109">
        <f>IF(N295="základná",J295,0)</f>
        <v>0</v>
      </c>
      <c r="BF295" s="109">
        <f>IF(N295="znížená",J295,0)</f>
        <v>0</v>
      </c>
      <c r="BG295" s="109">
        <f>IF(N295="zákl. prenesená",J295,0)</f>
        <v>0</v>
      </c>
      <c r="BH295" s="109">
        <f>IF(N295="zníž. prenesená",J295,0)</f>
        <v>0</v>
      </c>
      <c r="BI295" s="109">
        <f>IF(N295="nulová",J295,0)</f>
        <v>0</v>
      </c>
      <c r="BJ295" s="11" t="s">
        <v>110</v>
      </c>
      <c r="BK295" s="109">
        <f>ROUND(I295*H295,2)</f>
        <v>0</v>
      </c>
      <c r="BL295" s="11" t="s">
        <v>109</v>
      </c>
      <c r="BM295" s="108" t="s">
        <v>485</v>
      </c>
    </row>
    <row r="296" spans="1:65" s="8" customFormat="1" x14ac:dyDescent="0.2">
      <c r="B296" s="114"/>
      <c r="D296" s="110" t="s">
        <v>112</v>
      </c>
      <c r="E296" s="115" t="s">
        <v>0</v>
      </c>
      <c r="F296" s="116" t="s">
        <v>56</v>
      </c>
      <c r="H296" s="117">
        <v>19</v>
      </c>
      <c r="L296" s="114"/>
      <c r="M296" s="118"/>
      <c r="N296" s="119"/>
      <c r="O296" s="119"/>
      <c r="P296" s="119"/>
      <c r="Q296" s="119"/>
      <c r="R296" s="119"/>
      <c r="S296" s="119"/>
      <c r="T296" s="120"/>
      <c r="AT296" s="115" t="s">
        <v>112</v>
      </c>
      <c r="AU296" s="115" t="s">
        <v>110</v>
      </c>
      <c r="AV296" s="8" t="s">
        <v>110</v>
      </c>
      <c r="AW296" s="8" t="s">
        <v>17</v>
      </c>
      <c r="AX296" s="8" t="s">
        <v>44</v>
      </c>
      <c r="AY296" s="115" t="s">
        <v>105</v>
      </c>
    </row>
    <row r="297" spans="1:65" s="2" customFormat="1" ht="24" x14ac:dyDescent="0.2">
      <c r="A297" s="19"/>
      <c r="B297" s="96"/>
      <c r="C297" s="134" t="s">
        <v>262</v>
      </c>
      <c r="D297" s="134" t="s">
        <v>115</v>
      </c>
      <c r="E297" s="135" t="s">
        <v>237</v>
      </c>
      <c r="F297" s="136" t="s">
        <v>238</v>
      </c>
      <c r="G297" s="137" t="s">
        <v>57</v>
      </c>
      <c r="H297" s="138">
        <v>19</v>
      </c>
      <c r="I297" s="139">
        <v>0</v>
      </c>
      <c r="J297" s="139">
        <f>ROUND(I297*H297,2)</f>
        <v>0</v>
      </c>
      <c r="K297" s="140"/>
      <c r="L297" s="141"/>
      <c r="M297" s="142" t="s">
        <v>0</v>
      </c>
      <c r="N297" s="143" t="s">
        <v>26</v>
      </c>
      <c r="O297" s="106">
        <v>0</v>
      </c>
      <c r="P297" s="106">
        <f>O297*H297</f>
        <v>0</v>
      </c>
      <c r="Q297" s="106">
        <v>1.5E-3</v>
      </c>
      <c r="R297" s="106">
        <f>Q297*H297</f>
        <v>2.8500000000000001E-2</v>
      </c>
      <c r="S297" s="106">
        <v>0</v>
      </c>
      <c r="T297" s="107">
        <f>S297*H297</f>
        <v>0</v>
      </c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R297" s="108" t="s">
        <v>60</v>
      </c>
      <c r="AT297" s="108" t="s">
        <v>115</v>
      </c>
      <c r="AU297" s="108" t="s">
        <v>110</v>
      </c>
      <c r="AY297" s="11" t="s">
        <v>105</v>
      </c>
      <c r="BE297" s="109">
        <f>IF(N297="základná",J297,0)</f>
        <v>0</v>
      </c>
      <c r="BF297" s="109">
        <f>IF(N297="znížená",J297,0)</f>
        <v>0</v>
      </c>
      <c r="BG297" s="109">
        <f>IF(N297="zákl. prenesená",J297,0)</f>
        <v>0</v>
      </c>
      <c r="BH297" s="109">
        <f>IF(N297="zníž. prenesená",J297,0)</f>
        <v>0</v>
      </c>
      <c r="BI297" s="109">
        <f>IF(N297="nulová",J297,0)</f>
        <v>0</v>
      </c>
      <c r="BJ297" s="11" t="s">
        <v>110</v>
      </c>
      <c r="BK297" s="109">
        <f>ROUND(I297*H297,2)</f>
        <v>0</v>
      </c>
      <c r="BL297" s="11" t="s">
        <v>109</v>
      </c>
      <c r="BM297" s="108" t="s">
        <v>486</v>
      </c>
    </row>
    <row r="298" spans="1:65" s="8" customFormat="1" x14ac:dyDescent="0.2">
      <c r="B298" s="114"/>
      <c r="D298" s="110" t="s">
        <v>112</v>
      </c>
      <c r="E298" s="115" t="s">
        <v>0</v>
      </c>
      <c r="F298" s="116" t="s">
        <v>56</v>
      </c>
      <c r="H298" s="117">
        <v>19</v>
      </c>
      <c r="L298" s="114"/>
      <c r="M298" s="118"/>
      <c r="N298" s="119"/>
      <c r="O298" s="119"/>
      <c r="P298" s="119"/>
      <c r="Q298" s="119"/>
      <c r="R298" s="119"/>
      <c r="S298" s="119"/>
      <c r="T298" s="120"/>
      <c r="AT298" s="115" t="s">
        <v>112</v>
      </c>
      <c r="AU298" s="115" t="s">
        <v>110</v>
      </c>
      <c r="AV298" s="8" t="s">
        <v>110</v>
      </c>
      <c r="AW298" s="8" t="s">
        <v>17</v>
      </c>
      <c r="AX298" s="8" t="s">
        <v>44</v>
      </c>
      <c r="AY298" s="115" t="s">
        <v>105</v>
      </c>
    </row>
    <row r="299" spans="1:65" s="2" customFormat="1" ht="12" x14ac:dyDescent="0.2">
      <c r="A299" s="19"/>
      <c r="B299" s="96"/>
      <c r="C299" s="97" t="s">
        <v>265</v>
      </c>
      <c r="D299" s="97" t="s">
        <v>107</v>
      </c>
      <c r="E299" s="98" t="s">
        <v>240</v>
      </c>
      <c r="F299" s="99" t="s">
        <v>241</v>
      </c>
      <c r="G299" s="100" t="s">
        <v>57</v>
      </c>
      <c r="H299" s="101">
        <v>76</v>
      </c>
      <c r="I299" s="102">
        <v>0</v>
      </c>
      <c r="J299" s="102">
        <f>ROUND(I299*H299,2)</f>
        <v>0</v>
      </c>
      <c r="K299" s="103"/>
      <c r="L299" s="20"/>
      <c r="M299" s="104" t="s">
        <v>0</v>
      </c>
      <c r="N299" s="105" t="s">
        <v>26</v>
      </c>
      <c r="O299" s="106">
        <v>7.4999999999999997E-2</v>
      </c>
      <c r="P299" s="106">
        <f>O299*H299</f>
        <v>5.7</v>
      </c>
      <c r="Q299" s="106">
        <v>1E-4</v>
      </c>
      <c r="R299" s="106">
        <f>Q299*H299</f>
        <v>7.6E-3</v>
      </c>
      <c r="S299" s="106">
        <v>0</v>
      </c>
      <c r="T299" s="107">
        <f>S299*H299</f>
        <v>0</v>
      </c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R299" s="108" t="s">
        <v>109</v>
      </c>
      <c r="AT299" s="108" t="s">
        <v>107</v>
      </c>
      <c r="AU299" s="108" t="s">
        <v>110</v>
      </c>
      <c r="AY299" s="11" t="s">
        <v>105</v>
      </c>
      <c r="BE299" s="109">
        <f>IF(N299="základná",J299,0)</f>
        <v>0</v>
      </c>
      <c r="BF299" s="109">
        <f>IF(N299="znížená",J299,0)</f>
        <v>0</v>
      </c>
      <c r="BG299" s="109">
        <f>IF(N299="zákl. prenesená",J299,0)</f>
        <v>0</v>
      </c>
      <c r="BH299" s="109">
        <f>IF(N299="zníž. prenesená",J299,0)</f>
        <v>0</v>
      </c>
      <c r="BI299" s="109">
        <f>IF(N299="nulová",J299,0)</f>
        <v>0</v>
      </c>
      <c r="BJ299" s="11" t="s">
        <v>110</v>
      </c>
      <c r="BK299" s="109">
        <f>ROUND(I299*H299,2)</f>
        <v>0</v>
      </c>
      <c r="BL299" s="11" t="s">
        <v>109</v>
      </c>
      <c r="BM299" s="108" t="s">
        <v>487</v>
      </c>
    </row>
    <row r="300" spans="1:65" s="8" customFormat="1" x14ac:dyDescent="0.2">
      <c r="B300" s="114"/>
      <c r="D300" s="110" t="s">
        <v>112</v>
      </c>
      <c r="E300" s="115" t="s">
        <v>0</v>
      </c>
      <c r="F300" s="116" t="s">
        <v>242</v>
      </c>
      <c r="H300" s="117">
        <v>76</v>
      </c>
      <c r="L300" s="114"/>
      <c r="M300" s="118"/>
      <c r="N300" s="119"/>
      <c r="O300" s="119"/>
      <c r="P300" s="119"/>
      <c r="Q300" s="119"/>
      <c r="R300" s="119"/>
      <c r="S300" s="119"/>
      <c r="T300" s="120"/>
      <c r="AT300" s="115" t="s">
        <v>112</v>
      </c>
      <c r="AU300" s="115" t="s">
        <v>110</v>
      </c>
      <c r="AV300" s="8" t="s">
        <v>110</v>
      </c>
      <c r="AW300" s="8" t="s">
        <v>17</v>
      </c>
      <c r="AX300" s="8" t="s">
        <v>44</v>
      </c>
      <c r="AY300" s="115" t="s">
        <v>105</v>
      </c>
    </row>
    <row r="301" spans="1:65" s="2" customFormat="1" ht="24" x14ac:dyDescent="0.2">
      <c r="A301" s="19"/>
      <c r="B301" s="96"/>
      <c r="C301" s="97" t="s">
        <v>266</v>
      </c>
      <c r="D301" s="97" t="s">
        <v>107</v>
      </c>
      <c r="E301" s="98" t="s">
        <v>244</v>
      </c>
      <c r="F301" s="99" t="s">
        <v>245</v>
      </c>
      <c r="G301" s="100" t="s">
        <v>57</v>
      </c>
      <c r="H301" s="101">
        <v>12</v>
      </c>
      <c r="I301" s="102">
        <v>0</v>
      </c>
      <c r="J301" s="102">
        <f>ROUND(I301*H301,2)</f>
        <v>0</v>
      </c>
      <c r="K301" s="103"/>
      <c r="L301" s="20"/>
      <c r="M301" s="104" t="s">
        <v>0</v>
      </c>
      <c r="N301" s="105" t="s">
        <v>26</v>
      </c>
      <c r="O301" s="106">
        <v>0.746</v>
      </c>
      <c r="P301" s="106">
        <f>O301*H301</f>
        <v>8.952</v>
      </c>
      <c r="Q301" s="106">
        <v>0.2457</v>
      </c>
      <c r="R301" s="106">
        <f>Q301*H301</f>
        <v>2.9483999999999999</v>
      </c>
      <c r="S301" s="106">
        <v>0</v>
      </c>
      <c r="T301" s="107">
        <f>S301*H301</f>
        <v>0</v>
      </c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R301" s="108" t="s">
        <v>109</v>
      </c>
      <c r="AT301" s="108" t="s">
        <v>107</v>
      </c>
      <c r="AU301" s="108" t="s">
        <v>110</v>
      </c>
      <c r="AY301" s="11" t="s">
        <v>105</v>
      </c>
      <c r="BE301" s="109">
        <f>IF(N301="základná",J301,0)</f>
        <v>0</v>
      </c>
      <c r="BF301" s="109">
        <f>IF(N301="znížená",J301,0)</f>
        <v>0</v>
      </c>
      <c r="BG301" s="109">
        <f>IF(N301="zákl. prenesená",J301,0)</f>
        <v>0</v>
      </c>
      <c r="BH301" s="109">
        <f>IF(N301="zníž. prenesená",J301,0)</f>
        <v>0</v>
      </c>
      <c r="BI301" s="109">
        <f>IF(N301="nulová",J301,0)</f>
        <v>0</v>
      </c>
      <c r="BJ301" s="11" t="s">
        <v>110</v>
      </c>
      <c r="BK301" s="109">
        <f>ROUND(I301*H301,2)</f>
        <v>0</v>
      </c>
      <c r="BL301" s="11" t="s">
        <v>109</v>
      </c>
      <c r="BM301" s="108" t="s">
        <v>488</v>
      </c>
    </row>
    <row r="302" spans="1:65" s="2" customFormat="1" ht="19.5" x14ac:dyDescent="0.2">
      <c r="A302" s="19"/>
      <c r="B302" s="20"/>
      <c r="C302" s="19"/>
      <c r="D302" s="110" t="s">
        <v>111</v>
      </c>
      <c r="E302" s="19"/>
      <c r="F302" s="111" t="s">
        <v>489</v>
      </c>
      <c r="G302" s="19"/>
      <c r="H302" s="19"/>
      <c r="I302" s="19"/>
      <c r="J302" s="19"/>
      <c r="K302" s="19"/>
      <c r="L302" s="20"/>
      <c r="M302" s="112"/>
      <c r="N302" s="113"/>
      <c r="O302" s="34"/>
      <c r="P302" s="34"/>
      <c r="Q302" s="34"/>
      <c r="R302" s="34"/>
      <c r="S302" s="34"/>
      <c r="T302" s="35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T302" s="11" t="s">
        <v>111</v>
      </c>
      <c r="AU302" s="11" t="s">
        <v>110</v>
      </c>
    </row>
    <row r="303" spans="1:65" s="8" customFormat="1" x14ac:dyDescent="0.2">
      <c r="B303" s="114"/>
      <c r="D303" s="110" t="s">
        <v>112</v>
      </c>
      <c r="E303" s="115" t="s">
        <v>0</v>
      </c>
      <c r="F303" s="116" t="s">
        <v>76</v>
      </c>
      <c r="H303" s="117">
        <v>12</v>
      </c>
      <c r="L303" s="114"/>
      <c r="M303" s="118"/>
      <c r="N303" s="119"/>
      <c r="O303" s="119"/>
      <c r="P303" s="119"/>
      <c r="Q303" s="119"/>
      <c r="R303" s="119"/>
      <c r="S303" s="119"/>
      <c r="T303" s="120"/>
      <c r="AT303" s="115" t="s">
        <v>112</v>
      </c>
      <c r="AU303" s="115" t="s">
        <v>110</v>
      </c>
      <c r="AV303" s="8" t="s">
        <v>110</v>
      </c>
      <c r="AW303" s="8" t="s">
        <v>17</v>
      </c>
      <c r="AX303" s="8" t="s">
        <v>44</v>
      </c>
      <c r="AY303" s="115" t="s">
        <v>105</v>
      </c>
    </row>
    <row r="304" spans="1:65" s="2" customFormat="1" ht="36" x14ac:dyDescent="0.2">
      <c r="A304" s="19"/>
      <c r="B304" s="96"/>
      <c r="C304" s="134" t="s">
        <v>270</v>
      </c>
      <c r="D304" s="134" t="s">
        <v>115</v>
      </c>
      <c r="E304" s="135" t="s">
        <v>248</v>
      </c>
      <c r="F304" s="136" t="s">
        <v>249</v>
      </c>
      <c r="G304" s="137" t="s">
        <v>57</v>
      </c>
      <c r="H304" s="138">
        <v>12</v>
      </c>
      <c r="I304" s="139">
        <v>0</v>
      </c>
      <c r="J304" s="139">
        <f>ROUND(I304*H304,2)</f>
        <v>0</v>
      </c>
      <c r="K304" s="140"/>
      <c r="L304" s="141"/>
      <c r="M304" s="142" t="s">
        <v>0</v>
      </c>
      <c r="N304" s="143" t="s">
        <v>26</v>
      </c>
      <c r="O304" s="106">
        <v>0</v>
      </c>
      <c r="P304" s="106">
        <f>O304*H304</f>
        <v>0</v>
      </c>
      <c r="Q304" s="106">
        <v>1.1999999999999999E-3</v>
      </c>
      <c r="R304" s="106">
        <f>Q304*H304</f>
        <v>1.44E-2</v>
      </c>
      <c r="S304" s="106">
        <v>0</v>
      </c>
      <c r="T304" s="107">
        <f>S304*H304</f>
        <v>0</v>
      </c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R304" s="108" t="s">
        <v>60</v>
      </c>
      <c r="AT304" s="108" t="s">
        <v>115</v>
      </c>
      <c r="AU304" s="108" t="s">
        <v>110</v>
      </c>
      <c r="AY304" s="11" t="s">
        <v>105</v>
      </c>
      <c r="BE304" s="109">
        <f>IF(N304="základná",J304,0)</f>
        <v>0</v>
      </c>
      <c r="BF304" s="109">
        <f>IF(N304="znížená",J304,0)</f>
        <v>0</v>
      </c>
      <c r="BG304" s="109">
        <f>IF(N304="zákl. prenesená",J304,0)</f>
        <v>0</v>
      </c>
      <c r="BH304" s="109">
        <f>IF(N304="zníž. prenesená",J304,0)</f>
        <v>0</v>
      </c>
      <c r="BI304" s="109">
        <f>IF(N304="nulová",J304,0)</f>
        <v>0</v>
      </c>
      <c r="BJ304" s="11" t="s">
        <v>110</v>
      </c>
      <c r="BK304" s="109">
        <f>ROUND(I304*H304,2)</f>
        <v>0</v>
      </c>
      <c r="BL304" s="11" t="s">
        <v>109</v>
      </c>
      <c r="BM304" s="108" t="s">
        <v>490</v>
      </c>
    </row>
    <row r="305" spans="1:65" s="2" customFormat="1" ht="24" x14ac:dyDescent="0.2">
      <c r="A305" s="19"/>
      <c r="B305" s="96"/>
      <c r="C305" s="97" t="s">
        <v>273</v>
      </c>
      <c r="D305" s="97" t="s">
        <v>107</v>
      </c>
      <c r="E305" s="98" t="s">
        <v>252</v>
      </c>
      <c r="F305" s="99" t="s">
        <v>253</v>
      </c>
      <c r="G305" s="100" t="s">
        <v>55</v>
      </c>
      <c r="H305" s="101">
        <v>1687</v>
      </c>
      <c r="I305" s="102">
        <v>0</v>
      </c>
      <c r="J305" s="102">
        <f>ROUND(I305*H305,2)</f>
        <v>0</v>
      </c>
      <c r="K305" s="103"/>
      <c r="L305" s="20"/>
      <c r="M305" s="104" t="s">
        <v>0</v>
      </c>
      <c r="N305" s="105" t="s">
        <v>26</v>
      </c>
      <c r="O305" s="106">
        <v>0.04</v>
      </c>
      <c r="P305" s="106">
        <f>O305*H305</f>
        <v>67.48</v>
      </c>
      <c r="Q305" s="106">
        <v>1.8000000000000001E-4</v>
      </c>
      <c r="R305" s="106">
        <f>Q305*H305</f>
        <v>0.30365999999999999</v>
      </c>
      <c r="S305" s="106">
        <v>0</v>
      </c>
      <c r="T305" s="107">
        <f>S305*H305</f>
        <v>0</v>
      </c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R305" s="108" t="s">
        <v>109</v>
      </c>
      <c r="AT305" s="108" t="s">
        <v>107</v>
      </c>
      <c r="AU305" s="108" t="s">
        <v>110</v>
      </c>
      <c r="AY305" s="11" t="s">
        <v>105</v>
      </c>
      <c r="BE305" s="109">
        <f>IF(N305="základná",J305,0)</f>
        <v>0</v>
      </c>
      <c r="BF305" s="109">
        <f>IF(N305="znížená",J305,0)</f>
        <v>0</v>
      </c>
      <c r="BG305" s="109">
        <f>IF(N305="zákl. prenesená",J305,0)</f>
        <v>0</v>
      </c>
      <c r="BH305" s="109">
        <f>IF(N305="zníž. prenesená",J305,0)</f>
        <v>0</v>
      </c>
      <c r="BI305" s="109">
        <f>IF(N305="nulová",J305,0)</f>
        <v>0</v>
      </c>
      <c r="BJ305" s="11" t="s">
        <v>110</v>
      </c>
      <c r="BK305" s="109">
        <f>ROUND(I305*H305,2)</f>
        <v>0</v>
      </c>
      <c r="BL305" s="11" t="s">
        <v>109</v>
      </c>
      <c r="BM305" s="108" t="s">
        <v>491</v>
      </c>
    </row>
    <row r="306" spans="1:65" s="8" customFormat="1" x14ac:dyDescent="0.2">
      <c r="B306" s="114"/>
      <c r="D306" s="110" t="s">
        <v>112</v>
      </c>
      <c r="E306" s="115" t="s">
        <v>0</v>
      </c>
      <c r="F306" s="116" t="s">
        <v>492</v>
      </c>
      <c r="H306" s="117">
        <v>1687</v>
      </c>
      <c r="L306" s="114"/>
      <c r="M306" s="118"/>
      <c r="N306" s="119"/>
      <c r="O306" s="119"/>
      <c r="P306" s="119"/>
      <c r="Q306" s="119"/>
      <c r="R306" s="119"/>
      <c r="S306" s="119"/>
      <c r="T306" s="120"/>
      <c r="AT306" s="115" t="s">
        <v>112</v>
      </c>
      <c r="AU306" s="115" t="s">
        <v>110</v>
      </c>
      <c r="AV306" s="8" t="s">
        <v>110</v>
      </c>
      <c r="AW306" s="8" t="s">
        <v>17</v>
      </c>
      <c r="AX306" s="8" t="s">
        <v>44</v>
      </c>
      <c r="AY306" s="115" t="s">
        <v>105</v>
      </c>
    </row>
    <row r="307" spans="1:65" s="2" customFormat="1" ht="24" x14ac:dyDescent="0.2">
      <c r="A307" s="19"/>
      <c r="B307" s="96"/>
      <c r="C307" s="97" t="s">
        <v>276</v>
      </c>
      <c r="D307" s="97" t="s">
        <v>107</v>
      </c>
      <c r="E307" s="98" t="s">
        <v>256</v>
      </c>
      <c r="F307" s="99" t="s">
        <v>257</v>
      </c>
      <c r="G307" s="100" t="s">
        <v>55</v>
      </c>
      <c r="H307" s="101">
        <v>1687</v>
      </c>
      <c r="I307" s="102">
        <v>0</v>
      </c>
      <c r="J307" s="102">
        <f>ROUND(I307*H307,2)</f>
        <v>0</v>
      </c>
      <c r="K307" s="103"/>
      <c r="L307" s="20"/>
      <c r="M307" s="104" t="s">
        <v>0</v>
      </c>
      <c r="N307" s="105" t="s">
        <v>26</v>
      </c>
      <c r="O307" s="106">
        <v>1.7000000000000001E-2</v>
      </c>
      <c r="P307" s="106">
        <f>O307*H307</f>
        <v>28.678999999999998</v>
      </c>
      <c r="Q307" s="106">
        <v>8.0000000000000007E-5</v>
      </c>
      <c r="R307" s="106">
        <f>Q307*H307</f>
        <v>0.13496</v>
      </c>
      <c r="S307" s="106">
        <v>0</v>
      </c>
      <c r="T307" s="107">
        <f>S307*H307</f>
        <v>0</v>
      </c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R307" s="108" t="s">
        <v>109</v>
      </c>
      <c r="AT307" s="108" t="s">
        <v>107</v>
      </c>
      <c r="AU307" s="108" t="s">
        <v>110</v>
      </c>
      <c r="AY307" s="11" t="s">
        <v>105</v>
      </c>
      <c r="BE307" s="109">
        <f>IF(N307="základná",J307,0)</f>
        <v>0</v>
      </c>
      <c r="BF307" s="109">
        <f>IF(N307="znížená",J307,0)</f>
        <v>0</v>
      </c>
      <c r="BG307" s="109">
        <f>IF(N307="zákl. prenesená",J307,0)</f>
        <v>0</v>
      </c>
      <c r="BH307" s="109">
        <f>IF(N307="zníž. prenesená",J307,0)</f>
        <v>0</v>
      </c>
      <c r="BI307" s="109">
        <f>IF(N307="nulová",J307,0)</f>
        <v>0</v>
      </c>
      <c r="BJ307" s="11" t="s">
        <v>110</v>
      </c>
      <c r="BK307" s="109">
        <f>ROUND(I307*H307,2)</f>
        <v>0</v>
      </c>
      <c r="BL307" s="11" t="s">
        <v>109</v>
      </c>
      <c r="BM307" s="108" t="s">
        <v>493</v>
      </c>
    </row>
    <row r="308" spans="1:65" s="8" customFormat="1" x14ac:dyDescent="0.2">
      <c r="B308" s="114"/>
      <c r="D308" s="110" t="s">
        <v>112</v>
      </c>
      <c r="E308" s="115" t="s">
        <v>0</v>
      </c>
      <c r="F308" s="116" t="s">
        <v>492</v>
      </c>
      <c r="H308" s="117">
        <v>1687</v>
      </c>
      <c r="L308" s="114"/>
      <c r="M308" s="118"/>
      <c r="N308" s="119"/>
      <c r="O308" s="119"/>
      <c r="P308" s="119"/>
      <c r="Q308" s="119"/>
      <c r="R308" s="119"/>
      <c r="S308" s="119"/>
      <c r="T308" s="120"/>
      <c r="AT308" s="115" t="s">
        <v>112</v>
      </c>
      <c r="AU308" s="115" t="s">
        <v>110</v>
      </c>
      <c r="AV308" s="8" t="s">
        <v>110</v>
      </c>
      <c r="AW308" s="8" t="s">
        <v>17</v>
      </c>
      <c r="AX308" s="8" t="s">
        <v>44</v>
      </c>
      <c r="AY308" s="115" t="s">
        <v>105</v>
      </c>
    </row>
    <row r="309" spans="1:65" s="2" customFormat="1" ht="36" x14ac:dyDescent="0.2">
      <c r="A309" s="19"/>
      <c r="B309" s="96"/>
      <c r="C309" s="97" t="s">
        <v>279</v>
      </c>
      <c r="D309" s="97" t="s">
        <v>107</v>
      </c>
      <c r="E309" s="98" t="s">
        <v>259</v>
      </c>
      <c r="F309" s="99" t="s">
        <v>260</v>
      </c>
      <c r="G309" s="100" t="s">
        <v>48</v>
      </c>
      <c r="H309" s="101">
        <v>342</v>
      </c>
      <c r="I309" s="102">
        <v>0</v>
      </c>
      <c r="J309" s="102">
        <f>ROUND(I309*H309,2)</f>
        <v>0</v>
      </c>
      <c r="K309" s="103"/>
      <c r="L309" s="20"/>
      <c r="M309" s="104" t="s">
        <v>0</v>
      </c>
      <c r="N309" s="105" t="s">
        <v>26</v>
      </c>
      <c r="O309" s="106">
        <v>0.43</v>
      </c>
      <c r="P309" s="106">
        <f>O309*H309</f>
        <v>147.06</v>
      </c>
      <c r="Q309" s="106">
        <v>6.6E-4</v>
      </c>
      <c r="R309" s="106">
        <f>Q309*H309</f>
        <v>0.22572</v>
      </c>
      <c r="S309" s="106">
        <v>0</v>
      </c>
      <c r="T309" s="107">
        <f>S309*H309</f>
        <v>0</v>
      </c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R309" s="108" t="s">
        <v>109</v>
      </c>
      <c r="AT309" s="108" t="s">
        <v>107</v>
      </c>
      <c r="AU309" s="108" t="s">
        <v>110</v>
      </c>
      <c r="AY309" s="11" t="s">
        <v>105</v>
      </c>
      <c r="BE309" s="109">
        <f>IF(N309="základná",J309,0)</f>
        <v>0</v>
      </c>
      <c r="BF309" s="109">
        <f>IF(N309="znížená",J309,0)</f>
        <v>0</v>
      </c>
      <c r="BG309" s="109">
        <f>IF(N309="zákl. prenesená",J309,0)</f>
        <v>0</v>
      </c>
      <c r="BH309" s="109">
        <f>IF(N309="zníž. prenesená",J309,0)</f>
        <v>0</v>
      </c>
      <c r="BI309" s="109">
        <f>IF(N309="nulová",J309,0)</f>
        <v>0</v>
      </c>
      <c r="BJ309" s="11" t="s">
        <v>110</v>
      </c>
      <c r="BK309" s="109">
        <f>ROUND(I309*H309,2)</f>
        <v>0</v>
      </c>
      <c r="BL309" s="11" t="s">
        <v>109</v>
      </c>
      <c r="BM309" s="108" t="s">
        <v>494</v>
      </c>
    </row>
    <row r="310" spans="1:65" s="2" customFormat="1" ht="19.5" x14ac:dyDescent="0.2">
      <c r="A310" s="19"/>
      <c r="B310" s="20"/>
      <c r="C310" s="19"/>
      <c r="D310" s="110" t="s">
        <v>111</v>
      </c>
      <c r="E310" s="19"/>
      <c r="F310" s="111" t="s">
        <v>261</v>
      </c>
      <c r="G310" s="19"/>
      <c r="H310" s="19"/>
      <c r="I310" s="19"/>
      <c r="J310" s="19"/>
      <c r="K310" s="19"/>
      <c r="L310" s="20"/>
      <c r="M310" s="112"/>
      <c r="N310" s="113"/>
      <c r="O310" s="34"/>
      <c r="P310" s="34"/>
      <c r="Q310" s="34"/>
      <c r="R310" s="34"/>
      <c r="S310" s="34"/>
      <c r="T310" s="35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T310" s="11" t="s">
        <v>111</v>
      </c>
      <c r="AU310" s="11" t="s">
        <v>110</v>
      </c>
    </row>
    <row r="311" spans="1:65" s="8" customFormat="1" x14ac:dyDescent="0.2">
      <c r="B311" s="114"/>
      <c r="D311" s="110" t="s">
        <v>112</v>
      </c>
      <c r="E311" s="115" t="s">
        <v>0</v>
      </c>
      <c r="F311" s="116" t="s">
        <v>495</v>
      </c>
      <c r="H311" s="117">
        <v>342</v>
      </c>
      <c r="L311" s="114"/>
      <c r="M311" s="118"/>
      <c r="N311" s="119"/>
      <c r="O311" s="119"/>
      <c r="P311" s="119"/>
      <c r="Q311" s="119"/>
      <c r="R311" s="119"/>
      <c r="S311" s="119"/>
      <c r="T311" s="120"/>
      <c r="AT311" s="115" t="s">
        <v>112</v>
      </c>
      <c r="AU311" s="115" t="s">
        <v>110</v>
      </c>
      <c r="AV311" s="8" t="s">
        <v>110</v>
      </c>
      <c r="AW311" s="8" t="s">
        <v>17</v>
      </c>
      <c r="AX311" s="8" t="s">
        <v>44</v>
      </c>
      <c r="AY311" s="115" t="s">
        <v>105</v>
      </c>
    </row>
    <row r="312" spans="1:65" s="2" customFormat="1" ht="36" x14ac:dyDescent="0.2">
      <c r="A312" s="19"/>
      <c r="B312" s="96"/>
      <c r="C312" s="97" t="s">
        <v>282</v>
      </c>
      <c r="D312" s="97" t="s">
        <v>107</v>
      </c>
      <c r="E312" s="98" t="s">
        <v>263</v>
      </c>
      <c r="F312" s="99" t="s">
        <v>264</v>
      </c>
      <c r="G312" s="100" t="s">
        <v>48</v>
      </c>
      <c r="H312" s="101">
        <v>342</v>
      </c>
      <c r="I312" s="102">
        <v>0</v>
      </c>
      <c r="J312" s="102">
        <f>ROUND(I312*H312,2)</f>
        <v>0</v>
      </c>
      <c r="K312" s="103"/>
      <c r="L312" s="20"/>
      <c r="M312" s="104" t="s">
        <v>0</v>
      </c>
      <c r="N312" s="105" t="s">
        <v>26</v>
      </c>
      <c r="O312" s="106">
        <v>8.0000000000000002E-3</v>
      </c>
      <c r="P312" s="106">
        <f>O312*H312</f>
        <v>2.7360000000000002</v>
      </c>
      <c r="Q312" s="106">
        <v>3.2000000000000003E-4</v>
      </c>
      <c r="R312" s="106">
        <f>Q312*H312</f>
        <v>0.10944</v>
      </c>
      <c r="S312" s="106">
        <v>0</v>
      </c>
      <c r="T312" s="107">
        <f>S312*H312</f>
        <v>0</v>
      </c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R312" s="108" t="s">
        <v>109</v>
      </c>
      <c r="AT312" s="108" t="s">
        <v>107</v>
      </c>
      <c r="AU312" s="108" t="s">
        <v>110</v>
      </c>
      <c r="AY312" s="11" t="s">
        <v>105</v>
      </c>
      <c r="BE312" s="109">
        <f>IF(N312="základná",J312,0)</f>
        <v>0</v>
      </c>
      <c r="BF312" s="109">
        <f>IF(N312="znížená",J312,0)</f>
        <v>0</v>
      </c>
      <c r="BG312" s="109">
        <f>IF(N312="zákl. prenesená",J312,0)</f>
        <v>0</v>
      </c>
      <c r="BH312" s="109">
        <f>IF(N312="zníž. prenesená",J312,0)</f>
        <v>0</v>
      </c>
      <c r="BI312" s="109">
        <f>IF(N312="nulová",J312,0)</f>
        <v>0</v>
      </c>
      <c r="BJ312" s="11" t="s">
        <v>110</v>
      </c>
      <c r="BK312" s="109">
        <f>ROUND(I312*H312,2)</f>
        <v>0</v>
      </c>
      <c r="BL312" s="11" t="s">
        <v>109</v>
      </c>
      <c r="BM312" s="108" t="s">
        <v>496</v>
      </c>
    </row>
    <row r="313" spans="1:65" s="8" customFormat="1" x14ac:dyDescent="0.2">
      <c r="B313" s="114"/>
      <c r="D313" s="110" t="s">
        <v>112</v>
      </c>
      <c r="E313" s="115" t="s">
        <v>0</v>
      </c>
      <c r="F313" s="116" t="s">
        <v>495</v>
      </c>
      <c r="H313" s="117">
        <v>342</v>
      </c>
      <c r="L313" s="114"/>
      <c r="M313" s="118"/>
      <c r="N313" s="119"/>
      <c r="O313" s="119"/>
      <c r="P313" s="119"/>
      <c r="Q313" s="119"/>
      <c r="R313" s="119"/>
      <c r="S313" s="119"/>
      <c r="T313" s="120"/>
      <c r="AT313" s="115" t="s">
        <v>112</v>
      </c>
      <c r="AU313" s="115" t="s">
        <v>110</v>
      </c>
      <c r="AV313" s="8" t="s">
        <v>110</v>
      </c>
      <c r="AW313" s="8" t="s">
        <v>17</v>
      </c>
      <c r="AX313" s="8" t="s">
        <v>44</v>
      </c>
      <c r="AY313" s="115" t="s">
        <v>105</v>
      </c>
    </row>
    <row r="314" spans="1:65" s="2" customFormat="1" ht="36" x14ac:dyDescent="0.2">
      <c r="A314" s="19"/>
      <c r="B314" s="96"/>
      <c r="C314" s="97" t="s">
        <v>285</v>
      </c>
      <c r="D314" s="97" t="s">
        <v>107</v>
      </c>
      <c r="E314" s="98" t="s">
        <v>267</v>
      </c>
      <c r="F314" s="99" t="s">
        <v>268</v>
      </c>
      <c r="G314" s="100" t="s">
        <v>48</v>
      </c>
      <c r="H314" s="101">
        <v>75</v>
      </c>
      <c r="I314" s="102">
        <v>0</v>
      </c>
      <c r="J314" s="102">
        <f>ROUND(I314*H314,2)</f>
        <v>0</v>
      </c>
      <c r="K314" s="103"/>
      <c r="L314" s="20"/>
      <c r="M314" s="104" t="s">
        <v>0</v>
      </c>
      <c r="N314" s="105" t="s">
        <v>26</v>
      </c>
      <c r="O314" s="106">
        <v>0.11899999999999999</v>
      </c>
      <c r="P314" s="106">
        <f>O314*H314</f>
        <v>8.9250000000000007</v>
      </c>
      <c r="Q314" s="106">
        <v>0</v>
      </c>
      <c r="R314" s="106">
        <f>Q314*H314</f>
        <v>0</v>
      </c>
      <c r="S314" s="106">
        <v>0</v>
      </c>
      <c r="T314" s="107">
        <f>S314*H314</f>
        <v>0</v>
      </c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R314" s="108" t="s">
        <v>109</v>
      </c>
      <c r="AT314" s="108" t="s">
        <v>107</v>
      </c>
      <c r="AU314" s="108" t="s">
        <v>110</v>
      </c>
      <c r="AY314" s="11" t="s">
        <v>105</v>
      </c>
      <c r="BE314" s="109">
        <f>IF(N314="základná",J314,0)</f>
        <v>0</v>
      </c>
      <c r="BF314" s="109">
        <f>IF(N314="znížená",J314,0)</f>
        <v>0</v>
      </c>
      <c r="BG314" s="109">
        <f>IF(N314="zákl. prenesená",J314,0)</f>
        <v>0</v>
      </c>
      <c r="BH314" s="109">
        <f>IF(N314="zníž. prenesená",J314,0)</f>
        <v>0</v>
      </c>
      <c r="BI314" s="109">
        <f>IF(N314="nulová",J314,0)</f>
        <v>0</v>
      </c>
      <c r="BJ314" s="11" t="s">
        <v>110</v>
      </c>
      <c r="BK314" s="109">
        <f>ROUND(I314*H314,2)</f>
        <v>0</v>
      </c>
      <c r="BL314" s="11" t="s">
        <v>109</v>
      </c>
      <c r="BM314" s="108" t="s">
        <v>497</v>
      </c>
    </row>
    <row r="315" spans="1:65" s="8" customFormat="1" x14ac:dyDescent="0.2">
      <c r="B315" s="114"/>
      <c r="D315" s="110" t="s">
        <v>112</v>
      </c>
      <c r="E315" s="115" t="s">
        <v>0</v>
      </c>
      <c r="F315" s="116" t="s">
        <v>269</v>
      </c>
      <c r="H315" s="117">
        <v>75</v>
      </c>
      <c r="L315" s="114"/>
      <c r="M315" s="118"/>
      <c r="N315" s="119"/>
      <c r="O315" s="119"/>
      <c r="P315" s="119"/>
      <c r="Q315" s="119"/>
      <c r="R315" s="119"/>
      <c r="S315" s="119"/>
      <c r="T315" s="120"/>
      <c r="AT315" s="115" t="s">
        <v>112</v>
      </c>
      <c r="AU315" s="115" t="s">
        <v>110</v>
      </c>
      <c r="AV315" s="8" t="s">
        <v>110</v>
      </c>
      <c r="AW315" s="8" t="s">
        <v>17</v>
      </c>
      <c r="AX315" s="8" t="s">
        <v>44</v>
      </c>
      <c r="AY315" s="115" t="s">
        <v>105</v>
      </c>
    </row>
    <row r="316" spans="1:65" s="2" customFormat="1" ht="24" x14ac:dyDescent="0.2">
      <c r="A316" s="19"/>
      <c r="B316" s="96"/>
      <c r="C316" s="97" t="s">
        <v>289</v>
      </c>
      <c r="D316" s="97" t="s">
        <v>107</v>
      </c>
      <c r="E316" s="98" t="s">
        <v>271</v>
      </c>
      <c r="F316" s="99" t="s">
        <v>272</v>
      </c>
      <c r="G316" s="100" t="s">
        <v>48</v>
      </c>
      <c r="H316" s="101">
        <v>52.5</v>
      </c>
      <c r="I316" s="102">
        <v>0</v>
      </c>
      <c r="J316" s="102">
        <f>ROUND(I316*H316,2)</f>
        <v>0</v>
      </c>
      <c r="K316" s="103"/>
      <c r="L316" s="20"/>
      <c r="M316" s="104" t="s">
        <v>0</v>
      </c>
      <c r="N316" s="105" t="s">
        <v>26</v>
      </c>
      <c r="O316" s="106">
        <v>0.26600000000000001</v>
      </c>
      <c r="P316" s="106">
        <f>O316*H316</f>
        <v>13.965</v>
      </c>
      <c r="Q316" s="106">
        <v>1.1429999999999999E-2</v>
      </c>
      <c r="R316" s="106">
        <f>Q316*H316</f>
        <v>0.60007999999999995</v>
      </c>
      <c r="S316" s="106">
        <v>0</v>
      </c>
      <c r="T316" s="107">
        <f>S316*H316</f>
        <v>0</v>
      </c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R316" s="108" t="s">
        <v>109</v>
      </c>
      <c r="AT316" s="108" t="s">
        <v>107</v>
      </c>
      <c r="AU316" s="108" t="s">
        <v>110</v>
      </c>
      <c r="AY316" s="11" t="s">
        <v>105</v>
      </c>
      <c r="BE316" s="109">
        <f>IF(N316="základná",J316,0)</f>
        <v>0</v>
      </c>
      <c r="BF316" s="109">
        <f>IF(N316="znížená",J316,0)</f>
        <v>0</v>
      </c>
      <c r="BG316" s="109">
        <f>IF(N316="zákl. prenesená",J316,0)</f>
        <v>0</v>
      </c>
      <c r="BH316" s="109">
        <f>IF(N316="zníž. prenesená",J316,0)</f>
        <v>0</v>
      </c>
      <c r="BI316" s="109">
        <f>IF(N316="nulová",J316,0)</f>
        <v>0</v>
      </c>
      <c r="BJ316" s="11" t="s">
        <v>110</v>
      </c>
      <c r="BK316" s="109">
        <f>ROUND(I316*H316,2)</f>
        <v>0</v>
      </c>
      <c r="BL316" s="11" t="s">
        <v>109</v>
      </c>
      <c r="BM316" s="108" t="s">
        <v>498</v>
      </c>
    </row>
    <row r="317" spans="1:65" s="9" customFormat="1" x14ac:dyDescent="0.2">
      <c r="B317" s="121"/>
      <c r="D317" s="110" t="s">
        <v>112</v>
      </c>
      <c r="E317" s="122" t="s">
        <v>0</v>
      </c>
      <c r="F317" s="123" t="s">
        <v>499</v>
      </c>
      <c r="H317" s="122" t="s">
        <v>0</v>
      </c>
      <c r="L317" s="121"/>
      <c r="M317" s="124"/>
      <c r="N317" s="125"/>
      <c r="O317" s="125"/>
      <c r="P317" s="125"/>
      <c r="Q317" s="125"/>
      <c r="R317" s="125"/>
      <c r="S317" s="125"/>
      <c r="T317" s="126"/>
      <c r="AT317" s="122" t="s">
        <v>112</v>
      </c>
      <c r="AU317" s="122" t="s">
        <v>110</v>
      </c>
      <c r="AV317" s="9" t="s">
        <v>44</v>
      </c>
      <c r="AW317" s="9" t="s">
        <v>17</v>
      </c>
      <c r="AX317" s="9" t="s">
        <v>43</v>
      </c>
      <c r="AY317" s="122" t="s">
        <v>105</v>
      </c>
    </row>
    <row r="318" spans="1:65" s="8" customFormat="1" x14ac:dyDescent="0.2">
      <c r="B318" s="114"/>
      <c r="D318" s="110" t="s">
        <v>112</v>
      </c>
      <c r="E318" s="115" t="s">
        <v>0</v>
      </c>
      <c r="F318" s="116" t="s">
        <v>500</v>
      </c>
      <c r="H318" s="117">
        <v>150</v>
      </c>
      <c r="L318" s="114"/>
      <c r="M318" s="118"/>
      <c r="N318" s="119"/>
      <c r="O318" s="119"/>
      <c r="P318" s="119"/>
      <c r="Q318" s="119"/>
      <c r="R318" s="119"/>
      <c r="S318" s="119"/>
      <c r="T318" s="120"/>
      <c r="AT318" s="115" t="s">
        <v>112</v>
      </c>
      <c r="AU318" s="115" t="s">
        <v>110</v>
      </c>
      <c r="AV318" s="8" t="s">
        <v>110</v>
      </c>
      <c r="AW318" s="8" t="s">
        <v>17</v>
      </c>
      <c r="AX318" s="8" t="s">
        <v>43</v>
      </c>
      <c r="AY318" s="115" t="s">
        <v>105</v>
      </c>
    </row>
    <row r="319" spans="1:65" s="9" customFormat="1" x14ac:dyDescent="0.2">
      <c r="B319" s="121"/>
      <c r="D319" s="110" t="s">
        <v>112</v>
      </c>
      <c r="E319" s="122" t="s">
        <v>0</v>
      </c>
      <c r="F319" s="123" t="s">
        <v>501</v>
      </c>
      <c r="H319" s="122" t="s">
        <v>0</v>
      </c>
      <c r="L319" s="121"/>
      <c r="M319" s="124"/>
      <c r="N319" s="125"/>
      <c r="O319" s="125"/>
      <c r="P319" s="125"/>
      <c r="Q319" s="125"/>
      <c r="R319" s="125"/>
      <c r="S319" s="125"/>
      <c r="T319" s="126"/>
      <c r="AT319" s="122" t="s">
        <v>112</v>
      </c>
      <c r="AU319" s="122" t="s">
        <v>110</v>
      </c>
      <c r="AV319" s="9" t="s">
        <v>44</v>
      </c>
      <c r="AW319" s="9" t="s">
        <v>17</v>
      </c>
      <c r="AX319" s="9" t="s">
        <v>43</v>
      </c>
      <c r="AY319" s="122" t="s">
        <v>105</v>
      </c>
    </row>
    <row r="320" spans="1:65" s="8" customFormat="1" x14ac:dyDescent="0.2">
      <c r="B320" s="114"/>
      <c r="D320" s="110" t="s">
        <v>112</v>
      </c>
      <c r="E320" s="115" t="s">
        <v>0</v>
      </c>
      <c r="F320" s="116" t="s">
        <v>502</v>
      </c>
      <c r="H320" s="117">
        <v>52.5</v>
      </c>
      <c r="L320" s="114"/>
      <c r="M320" s="118"/>
      <c r="N320" s="119"/>
      <c r="O320" s="119"/>
      <c r="P320" s="119"/>
      <c r="Q320" s="119"/>
      <c r="R320" s="119"/>
      <c r="S320" s="119"/>
      <c r="T320" s="120"/>
      <c r="AT320" s="115" t="s">
        <v>112</v>
      </c>
      <c r="AU320" s="115" t="s">
        <v>110</v>
      </c>
      <c r="AV320" s="8" t="s">
        <v>110</v>
      </c>
      <c r="AW320" s="8" t="s">
        <v>17</v>
      </c>
      <c r="AX320" s="8" t="s">
        <v>44</v>
      </c>
      <c r="AY320" s="115" t="s">
        <v>105</v>
      </c>
    </row>
    <row r="321" spans="1:65" s="2" customFormat="1" ht="36" x14ac:dyDescent="0.2">
      <c r="A321" s="19"/>
      <c r="B321" s="96"/>
      <c r="C321" s="97" t="s">
        <v>290</v>
      </c>
      <c r="D321" s="97" t="s">
        <v>107</v>
      </c>
      <c r="E321" s="98" t="s">
        <v>274</v>
      </c>
      <c r="F321" s="99" t="s">
        <v>275</v>
      </c>
      <c r="G321" s="100" t="s">
        <v>57</v>
      </c>
      <c r="H321" s="101">
        <v>60</v>
      </c>
      <c r="I321" s="102">
        <v>0</v>
      </c>
      <c r="J321" s="102">
        <f>ROUND(I321*H321,2)</f>
        <v>0</v>
      </c>
      <c r="K321" s="103"/>
      <c r="L321" s="20"/>
      <c r="M321" s="104" t="s">
        <v>0</v>
      </c>
      <c r="N321" s="105" t="s">
        <v>26</v>
      </c>
      <c r="O321" s="106">
        <v>0.17100000000000001</v>
      </c>
      <c r="P321" s="106">
        <f>O321*H321</f>
        <v>10.26</v>
      </c>
      <c r="Q321" s="106">
        <v>0</v>
      </c>
      <c r="R321" s="106">
        <f>Q321*H321</f>
        <v>0</v>
      </c>
      <c r="S321" s="106">
        <v>0</v>
      </c>
      <c r="T321" s="107">
        <f>S321*H321</f>
        <v>0</v>
      </c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R321" s="108" t="s">
        <v>109</v>
      </c>
      <c r="AT321" s="108" t="s">
        <v>107</v>
      </c>
      <c r="AU321" s="108" t="s">
        <v>110</v>
      </c>
      <c r="AY321" s="11" t="s">
        <v>105</v>
      </c>
      <c r="BE321" s="109">
        <f>IF(N321="základná",J321,0)</f>
        <v>0</v>
      </c>
      <c r="BF321" s="109">
        <f>IF(N321="znížená",J321,0)</f>
        <v>0</v>
      </c>
      <c r="BG321" s="109">
        <f>IF(N321="zákl. prenesená",J321,0)</f>
        <v>0</v>
      </c>
      <c r="BH321" s="109">
        <f>IF(N321="zníž. prenesená",J321,0)</f>
        <v>0</v>
      </c>
      <c r="BI321" s="109">
        <f>IF(N321="nulová",J321,0)</f>
        <v>0</v>
      </c>
      <c r="BJ321" s="11" t="s">
        <v>110</v>
      </c>
      <c r="BK321" s="109">
        <f>ROUND(I321*H321,2)</f>
        <v>0</v>
      </c>
      <c r="BL321" s="11" t="s">
        <v>109</v>
      </c>
      <c r="BM321" s="108" t="s">
        <v>503</v>
      </c>
    </row>
    <row r="322" spans="1:65" s="2" customFormat="1" ht="19.5" x14ac:dyDescent="0.2">
      <c r="A322" s="19"/>
      <c r="B322" s="20"/>
      <c r="C322" s="19"/>
      <c r="D322" s="110" t="s">
        <v>111</v>
      </c>
      <c r="E322" s="19"/>
      <c r="F322" s="111" t="s">
        <v>504</v>
      </c>
      <c r="G322" s="19"/>
      <c r="H322" s="19"/>
      <c r="I322" s="19"/>
      <c r="J322" s="19"/>
      <c r="K322" s="19"/>
      <c r="L322" s="20"/>
      <c r="M322" s="112"/>
      <c r="N322" s="113"/>
      <c r="O322" s="34"/>
      <c r="P322" s="34"/>
      <c r="Q322" s="34"/>
      <c r="R322" s="34"/>
      <c r="S322" s="34"/>
      <c r="T322" s="35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T322" s="11" t="s">
        <v>111</v>
      </c>
      <c r="AU322" s="11" t="s">
        <v>110</v>
      </c>
    </row>
    <row r="323" spans="1:65" s="8" customFormat="1" x14ac:dyDescent="0.2">
      <c r="B323" s="114"/>
      <c r="D323" s="110" t="s">
        <v>112</v>
      </c>
      <c r="E323" s="115" t="s">
        <v>0</v>
      </c>
      <c r="F323" s="116" t="s">
        <v>505</v>
      </c>
      <c r="H323" s="117">
        <v>60</v>
      </c>
      <c r="L323" s="114"/>
      <c r="M323" s="118"/>
      <c r="N323" s="119"/>
      <c r="O323" s="119"/>
      <c r="P323" s="119"/>
      <c r="Q323" s="119"/>
      <c r="R323" s="119"/>
      <c r="S323" s="119"/>
      <c r="T323" s="120"/>
      <c r="AT323" s="115" t="s">
        <v>112</v>
      </c>
      <c r="AU323" s="115" t="s">
        <v>110</v>
      </c>
      <c r="AV323" s="8" t="s">
        <v>110</v>
      </c>
      <c r="AW323" s="8" t="s">
        <v>17</v>
      </c>
      <c r="AX323" s="8" t="s">
        <v>44</v>
      </c>
      <c r="AY323" s="115" t="s">
        <v>105</v>
      </c>
    </row>
    <row r="324" spans="1:65" s="2" customFormat="1" ht="36" x14ac:dyDescent="0.2">
      <c r="A324" s="19"/>
      <c r="B324" s="96"/>
      <c r="C324" s="134" t="s">
        <v>291</v>
      </c>
      <c r="D324" s="134" t="s">
        <v>115</v>
      </c>
      <c r="E324" s="135" t="s">
        <v>277</v>
      </c>
      <c r="F324" s="136" t="s">
        <v>278</v>
      </c>
      <c r="G324" s="137" t="s">
        <v>57</v>
      </c>
      <c r="H324" s="138">
        <v>60</v>
      </c>
      <c r="I324" s="139">
        <v>0</v>
      </c>
      <c r="J324" s="139">
        <f>ROUND(I324*H324,2)</f>
        <v>0</v>
      </c>
      <c r="K324" s="140"/>
      <c r="L324" s="141"/>
      <c r="M324" s="142" t="s">
        <v>0</v>
      </c>
      <c r="N324" s="143" t="s">
        <v>26</v>
      </c>
      <c r="O324" s="106">
        <v>0</v>
      </c>
      <c r="P324" s="106">
        <f>O324*H324</f>
        <v>0</v>
      </c>
      <c r="Q324" s="106">
        <v>2E-3</v>
      </c>
      <c r="R324" s="106">
        <f>Q324*H324</f>
        <v>0.12</v>
      </c>
      <c r="S324" s="106">
        <v>0</v>
      </c>
      <c r="T324" s="107">
        <f>S324*H324</f>
        <v>0</v>
      </c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R324" s="108" t="s">
        <v>60</v>
      </c>
      <c r="AT324" s="108" t="s">
        <v>115</v>
      </c>
      <c r="AU324" s="108" t="s">
        <v>110</v>
      </c>
      <c r="AY324" s="11" t="s">
        <v>105</v>
      </c>
      <c r="BE324" s="109">
        <f>IF(N324="základná",J324,0)</f>
        <v>0</v>
      </c>
      <c r="BF324" s="109">
        <f>IF(N324="znížená",J324,0)</f>
        <v>0</v>
      </c>
      <c r="BG324" s="109">
        <f>IF(N324="zákl. prenesená",J324,0)</f>
        <v>0</v>
      </c>
      <c r="BH324" s="109">
        <f>IF(N324="zníž. prenesená",J324,0)</f>
        <v>0</v>
      </c>
      <c r="BI324" s="109">
        <f>IF(N324="nulová",J324,0)</f>
        <v>0</v>
      </c>
      <c r="BJ324" s="11" t="s">
        <v>110</v>
      </c>
      <c r="BK324" s="109">
        <f>ROUND(I324*H324,2)</f>
        <v>0</v>
      </c>
      <c r="BL324" s="11" t="s">
        <v>109</v>
      </c>
      <c r="BM324" s="108" t="s">
        <v>506</v>
      </c>
    </row>
    <row r="325" spans="1:65" s="8" customFormat="1" x14ac:dyDescent="0.2">
      <c r="B325" s="114"/>
      <c r="D325" s="110" t="s">
        <v>112</v>
      </c>
      <c r="E325" s="115" t="s">
        <v>0</v>
      </c>
      <c r="F325" s="116" t="s">
        <v>505</v>
      </c>
      <c r="H325" s="117">
        <v>60</v>
      </c>
      <c r="L325" s="114"/>
      <c r="M325" s="118"/>
      <c r="N325" s="119"/>
      <c r="O325" s="119"/>
      <c r="P325" s="119"/>
      <c r="Q325" s="119"/>
      <c r="R325" s="119"/>
      <c r="S325" s="119"/>
      <c r="T325" s="120"/>
      <c r="AT325" s="115" t="s">
        <v>112</v>
      </c>
      <c r="AU325" s="115" t="s">
        <v>110</v>
      </c>
      <c r="AV325" s="8" t="s">
        <v>110</v>
      </c>
      <c r="AW325" s="8" t="s">
        <v>17</v>
      </c>
      <c r="AX325" s="8" t="s">
        <v>44</v>
      </c>
      <c r="AY325" s="115" t="s">
        <v>105</v>
      </c>
    </row>
    <row r="326" spans="1:65" s="2" customFormat="1" ht="36" x14ac:dyDescent="0.2">
      <c r="A326" s="19"/>
      <c r="B326" s="96"/>
      <c r="C326" s="97" t="s">
        <v>292</v>
      </c>
      <c r="D326" s="97" t="s">
        <v>107</v>
      </c>
      <c r="E326" s="98" t="s">
        <v>280</v>
      </c>
      <c r="F326" s="99" t="s">
        <v>281</v>
      </c>
      <c r="G326" s="100" t="s">
        <v>55</v>
      </c>
      <c r="H326" s="101">
        <v>3134.8</v>
      </c>
      <c r="I326" s="102">
        <v>0</v>
      </c>
      <c r="J326" s="102">
        <f>ROUND(I326*H326,2)</f>
        <v>0</v>
      </c>
      <c r="K326" s="103"/>
      <c r="L326" s="20"/>
      <c r="M326" s="104" t="s">
        <v>0</v>
      </c>
      <c r="N326" s="105" t="s">
        <v>26</v>
      </c>
      <c r="O326" s="106">
        <v>0.20399999999999999</v>
      </c>
      <c r="P326" s="106">
        <f>O326*H326</f>
        <v>639.49919999999997</v>
      </c>
      <c r="Q326" s="106">
        <v>0.12734000000000001</v>
      </c>
      <c r="R326" s="106">
        <f>Q326*H326</f>
        <v>399.18543</v>
      </c>
      <c r="S326" s="106">
        <v>0</v>
      </c>
      <c r="T326" s="107">
        <f>S326*H326</f>
        <v>0</v>
      </c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R326" s="108" t="s">
        <v>109</v>
      </c>
      <c r="AT326" s="108" t="s">
        <v>107</v>
      </c>
      <c r="AU326" s="108" t="s">
        <v>110</v>
      </c>
      <c r="AY326" s="11" t="s">
        <v>105</v>
      </c>
      <c r="BE326" s="109">
        <f>IF(N326="základná",J326,0)</f>
        <v>0</v>
      </c>
      <c r="BF326" s="109">
        <f>IF(N326="znížená",J326,0)</f>
        <v>0</v>
      </c>
      <c r="BG326" s="109">
        <f>IF(N326="zákl. prenesená",J326,0)</f>
        <v>0</v>
      </c>
      <c r="BH326" s="109">
        <f>IF(N326="zníž. prenesená",J326,0)</f>
        <v>0</v>
      </c>
      <c r="BI326" s="109">
        <f>IF(N326="nulová",J326,0)</f>
        <v>0</v>
      </c>
      <c r="BJ326" s="11" t="s">
        <v>110</v>
      </c>
      <c r="BK326" s="109">
        <f>ROUND(I326*H326,2)</f>
        <v>0</v>
      </c>
      <c r="BL326" s="11" t="s">
        <v>109</v>
      </c>
      <c r="BM326" s="108" t="s">
        <v>507</v>
      </c>
    </row>
    <row r="327" spans="1:65" s="8" customFormat="1" x14ac:dyDescent="0.2">
      <c r="B327" s="114"/>
      <c r="D327" s="110" t="s">
        <v>112</v>
      </c>
      <c r="E327" s="115" t="s">
        <v>0</v>
      </c>
      <c r="F327" s="116" t="s">
        <v>66</v>
      </c>
      <c r="H327" s="117">
        <v>3134.8</v>
      </c>
      <c r="L327" s="114"/>
      <c r="M327" s="118"/>
      <c r="N327" s="119"/>
      <c r="O327" s="119"/>
      <c r="P327" s="119"/>
      <c r="Q327" s="119"/>
      <c r="R327" s="119"/>
      <c r="S327" s="119"/>
      <c r="T327" s="120"/>
      <c r="AT327" s="115" t="s">
        <v>112</v>
      </c>
      <c r="AU327" s="115" t="s">
        <v>110</v>
      </c>
      <c r="AV327" s="8" t="s">
        <v>110</v>
      </c>
      <c r="AW327" s="8" t="s">
        <v>17</v>
      </c>
      <c r="AX327" s="8" t="s">
        <v>44</v>
      </c>
      <c r="AY327" s="115" t="s">
        <v>105</v>
      </c>
    </row>
    <row r="328" spans="1:65" s="2" customFormat="1" ht="12" x14ac:dyDescent="0.2">
      <c r="A328" s="19"/>
      <c r="B328" s="96"/>
      <c r="C328" s="134" t="s">
        <v>295</v>
      </c>
      <c r="D328" s="134" t="s">
        <v>115</v>
      </c>
      <c r="E328" s="135" t="s">
        <v>283</v>
      </c>
      <c r="F328" s="136" t="s">
        <v>284</v>
      </c>
      <c r="G328" s="137" t="s">
        <v>57</v>
      </c>
      <c r="H328" s="138">
        <v>3197.4960000000001</v>
      </c>
      <c r="I328" s="139">
        <v>0</v>
      </c>
      <c r="J328" s="139">
        <f>ROUND(I328*H328,2)</f>
        <v>0</v>
      </c>
      <c r="K328" s="140"/>
      <c r="L328" s="141"/>
      <c r="M328" s="142" t="s">
        <v>0</v>
      </c>
      <c r="N328" s="143" t="s">
        <v>26</v>
      </c>
      <c r="O328" s="106">
        <v>0</v>
      </c>
      <c r="P328" s="106">
        <f>O328*H328</f>
        <v>0</v>
      </c>
      <c r="Q328" s="106">
        <v>4.4999999999999998E-2</v>
      </c>
      <c r="R328" s="106">
        <f>Q328*H328</f>
        <v>143.88731999999999</v>
      </c>
      <c r="S328" s="106">
        <v>0</v>
      </c>
      <c r="T328" s="107">
        <f>S328*H328</f>
        <v>0</v>
      </c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R328" s="108" t="s">
        <v>60</v>
      </c>
      <c r="AT328" s="108" t="s">
        <v>115</v>
      </c>
      <c r="AU328" s="108" t="s">
        <v>110</v>
      </c>
      <c r="AY328" s="11" t="s">
        <v>105</v>
      </c>
      <c r="BE328" s="109">
        <f>IF(N328="základná",J328,0)</f>
        <v>0</v>
      </c>
      <c r="BF328" s="109">
        <f>IF(N328="znížená",J328,0)</f>
        <v>0</v>
      </c>
      <c r="BG328" s="109">
        <f>IF(N328="zákl. prenesená",J328,0)</f>
        <v>0</v>
      </c>
      <c r="BH328" s="109">
        <f>IF(N328="zníž. prenesená",J328,0)</f>
        <v>0</v>
      </c>
      <c r="BI328" s="109">
        <f>IF(N328="nulová",J328,0)</f>
        <v>0</v>
      </c>
      <c r="BJ328" s="11" t="s">
        <v>110</v>
      </c>
      <c r="BK328" s="109">
        <f>ROUND(I328*H328,2)</f>
        <v>0</v>
      </c>
      <c r="BL328" s="11" t="s">
        <v>109</v>
      </c>
      <c r="BM328" s="108" t="s">
        <v>508</v>
      </c>
    </row>
    <row r="329" spans="1:65" s="8" customFormat="1" x14ac:dyDescent="0.2">
      <c r="B329" s="114"/>
      <c r="D329" s="110" t="s">
        <v>112</v>
      </c>
      <c r="E329" s="115" t="s">
        <v>0</v>
      </c>
      <c r="F329" s="116" t="s">
        <v>66</v>
      </c>
      <c r="H329" s="117">
        <v>3134.8</v>
      </c>
      <c r="L329" s="114"/>
      <c r="M329" s="118"/>
      <c r="N329" s="119"/>
      <c r="O329" s="119"/>
      <c r="P329" s="119"/>
      <c r="Q329" s="119"/>
      <c r="R329" s="119"/>
      <c r="S329" s="119"/>
      <c r="T329" s="120"/>
      <c r="AT329" s="115" t="s">
        <v>112</v>
      </c>
      <c r="AU329" s="115" t="s">
        <v>110</v>
      </c>
      <c r="AV329" s="8" t="s">
        <v>110</v>
      </c>
      <c r="AW329" s="8" t="s">
        <v>17</v>
      </c>
      <c r="AX329" s="8" t="s">
        <v>44</v>
      </c>
      <c r="AY329" s="115" t="s">
        <v>105</v>
      </c>
    </row>
    <row r="330" spans="1:65" s="8" customFormat="1" x14ac:dyDescent="0.2">
      <c r="B330" s="114"/>
      <c r="D330" s="110" t="s">
        <v>112</v>
      </c>
      <c r="F330" s="116" t="s">
        <v>509</v>
      </c>
      <c r="H330" s="117">
        <v>3197.4960000000001</v>
      </c>
      <c r="L330" s="114"/>
      <c r="M330" s="118"/>
      <c r="N330" s="119"/>
      <c r="O330" s="119"/>
      <c r="P330" s="119"/>
      <c r="Q330" s="119"/>
      <c r="R330" s="119"/>
      <c r="S330" s="119"/>
      <c r="T330" s="120"/>
      <c r="AT330" s="115" t="s">
        <v>112</v>
      </c>
      <c r="AU330" s="115" t="s">
        <v>110</v>
      </c>
      <c r="AV330" s="8" t="s">
        <v>110</v>
      </c>
      <c r="AW330" s="8" t="s">
        <v>1</v>
      </c>
      <c r="AX330" s="8" t="s">
        <v>44</v>
      </c>
      <c r="AY330" s="115" t="s">
        <v>105</v>
      </c>
    </row>
    <row r="331" spans="1:65" s="2" customFormat="1" ht="24" x14ac:dyDescent="0.2">
      <c r="A331" s="19"/>
      <c r="B331" s="96"/>
      <c r="C331" s="97" t="s">
        <v>298</v>
      </c>
      <c r="D331" s="97" t="s">
        <v>107</v>
      </c>
      <c r="E331" s="98" t="s">
        <v>510</v>
      </c>
      <c r="F331" s="99" t="s">
        <v>511</v>
      </c>
      <c r="G331" s="100" t="s">
        <v>108</v>
      </c>
      <c r="H331" s="101">
        <v>1.5</v>
      </c>
      <c r="I331" s="102">
        <v>0</v>
      </c>
      <c r="J331" s="102">
        <f>ROUND(I331*H331,2)</f>
        <v>0</v>
      </c>
      <c r="K331" s="103"/>
      <c r="L331" s="20"/>
      <c r="M331" s="104" t="s">
        <v>0</v>
      </c>
      <c r="N331" s="105" t="s">
        <v>26</v>
      </c>
      <c r="O331" s="106">
        <v>1.363</v>
      </c>
      <c r="P331" s="106">
        <f>O331*H331</f>
        <v>2.0445000000000002</v>
      </c>
      <c r="Q331" s="106">
        <v>2.2010900000000002</v>
      </c>
      <c r="R331" s="106">
        <f>Q331*H331</f>
        <v>3.3016399999999999</v>
      </c>
      <c r="S331" s="106">
        <v>0</v>
      </c>
      <c r="T331" s="107">
        <f>S331*H331</f>
        <v>0</v>
      </c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R331" s="108" t="s">
        <v>109</v>
      </c>
      <c r="AT331" s="108" t="s">
        <v>107</v>
      </c>
      <c r="AU331" s="108" t="s">
        <v>110</v>
      </c>
      <c r="AY331" s="11" t="s">
        <v>105</v>
      </c>
      <c r="BE331" s="109">
        <f>IF(N331="základná",J331,0)</f>
        <v>0</v>
      </c>
      <c r="BF331" s="109">
        <f>IF(N331="znížená",J331,0)</f>
        <v>0</v>
      </c>
      <c r="BG331" s="109">
        <f>IF(N331="zákl. prenesená",J331,0)</f>
        <v>0</v>
      </c>
      <c r="BH331" s="109">
        <f>IF(N331="zníž. prenesená",J331,0)</f>
        <v>0</v>
      </c>
      <c r="BI331" s="109">
        <f>IF(N331="nulová",J331,0)</f>
        <v>0</v>
      </c>
      <c r="BJ331" s="11" t="s">
        <v>110</v>
      </c>
      <c r="BK331" s="109">
        <f>ROUND(I331*H331,2)</f>
        <v>0</v>
      </c>
      <c r="BL331" s="11" t="s">
        <v>109</v>
      </c>
      <c r="BM331" s="108" t="s">
        <v>512</v>
      </c>
    </row>
    <row r="332" spans="1:65" s="2" customFormat="1" ht="19.5" x14ac:dyDescent="0.2">
      <c r="A332" s="19"/>
      <c r="B332" s="20"/>
      <c r="C332" s="19"/>
      <c r="D332" s="110" t="s">
        <v>111</v>
      </c>
      <c r="E332" s="19"/>
      <c r="F332" s="111" t="s">
        <v>513</v>
      </c>
      <c r="G332" s="19"/>
      <c r="H332" s="19"/>
      <c r="I332" s="19"/>
      <c r="J332" s="19"/>
      <c r="K332" s="19"/>
      <c r="L332" s="20"/>
      <c r="M332" s="112"/>
      <c r="N332" s="113"/>
      <c r="O332" s="34"/>
      <c r="P332" s="34"/>
      <c r="Q332" s="34"/>
      <c r="R332" s="34"/>
      <c r="S332" s="34"/>
      <c r="T332" s="35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T332" s="11" t="s">
        <v>111</v>
      </c>
      <c r="AU332" s="11" t="s">
        <v>110</v>
      </c>
    </row>
    <row r="333" spans="1:65" s="8" customFormat="1" x14ac:dyDescent="0.2">
      <c r="B333" s="114"/>
      <c r="D333" s="110" t="s">
        <v>112</v>
      </c>
      <c r="E333" s="115" t="s">
        <v>0</v>
      </c>
      <c r="F333" s="116" t="s">
        <v>514</v>
      </c>
      <c r="H333" s="117">
        <v>1.5</v>
      </c>
      <c r="L333" s="114"/>
      <c r="M333" s="118"/>
      <c r="N333" s="119"/>
      <c r="O333" s="119"/>
      <c r="P333" s="119"/>
      <c r="Q333" s="119"/>
      <c r="R333" s="119"/>
      <c r="S333" s="119"/>
      <c r="T333" s="120"/>
      <c r="AT333" s="115" t="s">
        <v>112</v>
      </c>
      <c r="AU333" s="115" t="s">
        <v>110</v>
      </c>
      <c r="AV333" s="8" t="s">
        <v>110</v>
      </c>
      <c r="AW333" s="8" t="s">
        <v>17</v>
      </c>
      <c r="AX333" s="8" t="s">
        <v>44</v>
      </c>
      <c r="AY333" s="115" t="s">
        <v>105</v>
      </c>
    </row>
    <row r="334" spans="1:65" s="2" customFormat="1" ht="24" x14ac:dyDescent="0.2">
      <c r="A334" s="19"/>
      <c r="B334" s="96"/>
      <c r="C334" s="97" t="s">
        <v>305</v>
      </c>
      <c r="D334" s="97" t="s">
        <v>107</v>
      </c>
      <c r="E334" s="98" t="s">
        <v>286</v>
      </c>
      <c r="F334" s="99" t="s">
        <v>287</v>
      </c>
      <c r="G334" s="100" t="s">
        <v>57</v>
      </c>
      <c r="H334" s="101">
        <v>6</v>
      </c>
      <c r="I334" s="102">
        <v>0</v>
      </c>
      <c r="J334" s="102">
        <f>ROUND(I334*H334,2)</f>
        <v>0</v>
      </c>
      <c r="K334" s="103"/>
      <c r="L334" s="20"/>
      <c r="M334" s="104" t="s">
        <v>0</v>
      </c>
      <c r="N334" s="105" t="s">
        <v>26</v>
      </c>
      <c r="O334" s="106">
        <v>8.6357400000000002</v>
      </c>
      <c r="P334" s="106">
        <f>O334*H334</f>
        <v>51.814439999999998</v>
      </c>
      <c r="Q334" s="106">
        <v>5.9630599999999996</v>
      </c>
      <c r="R334" s="106">
        <f>Q334*H334</f>
        <v>35.778359999999999</v>
      </c>
      <c r="S334" s="106">
        <v>0</v>
      </c>
      <c r="T334" s="107">
        <f>S334*H334</f>
        <v>0</v>
      </c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R334" s="108" t="s">
        <v>109</v>
      </c>
      <c r="AT334" s="108" t="s">
        <v>107</v>
      </c>
      <c r="AU334" s="108" t="s">
        <v>110</v>
      </c>
      <c r="AY334" s="11" t="s">
        <v>105</v>
      </c>
      <c r="BE334" s="109">
        <f>IF(N334="základná",J334,0)</f>
        <v>0</v>
      </c>
      <c r="BF334" s="109">
        <f>IF(N334="znížená",J334,0)</f>
        <v>0</v>
      </c>
      <c r="BG334" s="109">
        <f>IF(N334="zákl. prenesená",J334,0)</f>
        <v>0</v>
      </c>
      <c r="BH334" s="109">
        <f>IF(N334="zníž. prenesená",J334,0)</f>
        <v>0</v>
      </c>
      <c r="BI334" s="109">
        <f>IF(N334="nulová",J334,0)</f>
        <v>0</v>
      </c>
      <c r="BJ334" s="11" t="s">
        <v>110</v>
      </c>
      <c r="BK334" s="109">
        <f>ROUND(I334*H334,2)</f>
        <v>0</v>
      </c>
      <c r="BL334" s="11" t="s">
        <v>109</v>
      </c>
      <c r="BM334" s="108" t="s">
        <v>515</v>
      </c>
    </row>
    <row r="335" spans="1:65" s="8" customFormat="1" x14ac:dyDescent="0.2">
      <c r="B335" s="114"/>
      <c r="D335" s="110" t="s">
        <v>112</v>
      </c>
      <c r="E335" s="115" t="s">
        <v>0</v>
      </c>
      <c r="F335" s="116" t="s">
        <v>351</v>
      </c>
      <c r="H335" s="117">
        <v>6</v>
      </c>
      <c r="L335" s="114"/>
      <c r="M335" s="118"/>
      <c r="N335" s="119"/>
      <c r="O335" s="119"/>
      <c r="P335" s="119"/>
      <c r="Q335" s="119"/>
      <c r="R335" s="119"/>
      <c r="S335" s="119"/>
      <c r="T335" s="120"/>
      <c r="AT335" s="115" t="s">
        <v>112</v>
      </c>
      <c r="AU335" s="115" t="s">
        <v>110</v>
      </c>
      <c r="AV335" s="8" t="s">
        <v>110</v>
      </c>
      <c r="AW335" s="8" t="s">
        <v>17</v>
      </c>
      <c r="AX335" s="8" t="s">
        <v>44</v>
      </c>
      <c r="AY335" s="115" t="s">
        <v>105</v>
      </c>
    </row>
    <row r="336" spans="1:65" s="2" customFormat="1" ht="24" x14ac:dyDescent="0.2">
      <c r="A336" s="19"/>
      <c r="B336" s="96"/>
      <c r="C336" s="97" t="s">
        <v>342</v>
      </c>
      <c r="D336" s="97" t="s">
        <v>107</v>
      </c>
      <c r="E336" s="98" t="s">
        <v>516</v>
      </c>
      <c r="F336" s="99" t="s">
        <v>517</v>
      </c>
      <c r="G336" s="100" t="s">
        <v>57</v>
      </c>
      <c r="H336" s="101">
        <v>1</v>
      </c>
      <c r="I336" s="102">
        <v>0</v>
      </c>
      <c r="J336" s="102">
        <f>ROUND(I336*H336,2)</f>
        <v>0</v>
      </c>
      <c r="K336" s="103"/>
      <c r="L336" s="20"/>
      <c r="M336" s="104" t="s">
        <v>0</v>
      </c>
      <c r="N336" s="105" t="s">
        <v>26</v>
      </c>
      <c r="O336" s="106">
        <v>15.499829999999999</v>
      </c>
      <c r="P336" s="106">
        <f>O336*H336</f>
        <v>15.499829999999999</v>
      </c>
      <c r="Q336" s="106">
        <v>14.55747</v>
      </c>
      <c r="R336" s="106">
        <f>Q336*H336</f>
        <v>14.55747</v>
      </c>
      <c r="S336" s="106">
        <v>0</v>
      </c>
      <c r="T336" s="107">
        <f>S336*H336</f>
        <v>0</v>
      </c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R336" s="108" t="s">
        <v>109</v>
      </c>
      <c r="AT336" s="108" t="s">
        <v>107</v>
      </c>
      <c r="AU336" s="108" t="s">
        <v>110</v>
      </c>
      <c r="AY336" s="11" t="s">
        <v>105</v>
      </c>
      <c r="BE336" s="109">
        <f>IF(N336="základná",J336,0)</f>
        <v>0</v>
      </c>
      <c r="BF336" s="109">
        <f>IF(N336="znížená",J336,0)</f>
        <v>0</v>
      </c>
      <c r="BG336" s="109">
        <f>IF(N336="zákl. prenesená",J336,0)</f>
        <v>0</v>
      </c>
      <c r="BH336" s="109">
        <f>IF(N336="zníž. prenesená",J336,0)</f>
        <v>0</v>
      </c>
      <c r="BI336" s="109">
        <f>IF(N336="nulová",J336,0)</f>
        <v>0</v>
      </c>
      <c r="BJ336" s="11" t="s">
        <v>110</v>
      </c>
      <c r="BK336" s="109">
        <f>ROUND(I336*H336,2)</f>
        <v>0</v>
      </c>
      <c r="BL336" s="11" t="s">
        <v>109</v>
      </c>
      <c r="BM336" s="108" t="s">
        <v>518</v>
      </c>
    </row>
    <row r="337" spans="1:65" s="2" customFormat="1" ht="24" x14ac:dyDescent="0.2">
      <c r="A337" s="19"/>
      <c r="B337" s="96"/>
      <c r="C337" s="97" t="s">
        <v>343</v>
      </c>
      <c r="D337" s="97" t="s">
        <v>107</v>
      </c>
      <c r="E337" s="98" t="s">
        <v>519</v>
      </c>
      <c r="F337" s="99" t="s">
        <v>520</v>
      </c>
      <c r="G337" s="100" t="s">
        <v>55</v>
      </c>
      <c r="H337" s="101">
        <v>8</v>
      </c>
      <c r="I337" s="102">
        <v>0</v>
      </c>
      <c r="J337" s="102">
        <f>ROUND(I337*H337,2)</f>
        <v>0</v>
      </c>
      <c r="K337" s="103"/>
      <c r="L337" s="20"/>
      <c r="M337" s="104" t="s">
        <v>0</v>
      </c>
      <c r="N337" s="105" t="s">
        <v>26</v>
      </c>
      <c r="O337" s="106">
        <v>3.645</v>
      </c>
      <c r="P337" s="106">
        <f>O337*H337</f>
        <v>29.16</v>
      </c>
      <c r="Q337" s="106">
        <v>2.4884599999999999</v>
      </c>
      <c r="R337" s="106">
        <f>Q337*H337</f>
        <v>19.907679999999999</v>
      </c>
      <c r="S337" s="106">
        <v>0</v>
      </c>
      <c r="T337" s="107">
        <f>S337*H337</f>
        <v>0</v>
      </c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R337" s="108" t="s">
        <v>109</v>
      </c>
      <c r="AT337" s="108" t="s">
        <v>107</v>
      </c>
      <c r="AU337" s="108" t="s">
        <v>110</v>
      </c>
      <c r="AY337" s="11" t="s">
        <v>105</v>
      </c>
      <c r="BE337" s="109">
        <f>IF(N337="základná",J337,0)</f>
        <v>0</v>
      </c>
      <c r="BF337" s="109">
        <f>IF(N337="znížená",J337,0)</f>
        <v>0</v>
      </c>
      <c r="BG337" s="109">
        <f>IF(N337="zákl. prenesená",J337,0)</f>
        <v>0</v>
      </c>
      <c r="BH337" s="109">
        <f>IF(N337="zníž. prenesená",J337,0)</f>
        <v>0</v>
      </c>
      <c r="BI337" s="109">
        <f>IF(N337="nulová",J337,0)</f>
        <v>0</v>
      </c>
      <c r="BJ337" s="11" t="s">
        <v>110</v>
      </c>
      <c r="BK337" s="109">
        <f>ROUND(I337*H337,2)</f>
        <v>0</v>
      </c>
      <c r="BL337" s="11" t="s">
        <v>109</v>
      </c>
      <c r="BM337" s="108" t="s">
        <v>521</v>
      </c>
    </row>
    <row r="338" spans="1:65" s="8" customFormat="1" x14ac:dyDescent="0.2">
      <c r="B338" s="114"/>
      <c r="D338" s="110" t="s">
        <v>112</v>
      </c>
      <c r="E338" s="115" t="s">
        <v>0</v>
      </c>
      <c r="F338" s="116" t="s">
        <v>359</v>
      </c>
      <c r="H338" s="117">
        <v>8</v>
      </c>
      <c r="L338" s="114"/>
      <c r="M338" s="118"/>
      <c r="N338" s="119"/>
      <c r="O338" s="119"/>
      <c r="P338" s="119"/>
      <c r="Q338" s="119"/>
      <c r="R338" s="119"/>
      <c r="S338" s="119"/>
      <c r="T338" s="120"/>
      <c r="AT338" s="115" t="s">
        <v>112</v>
      </c>
      <c r="AU338" s="115" t="s">
        <v>110</v>
      </c>
      <c r="AV338" s="8" t="s">
        <v>110</v>
      </c>
      <c r="AW338" s="8" t="s">
        <v>17</v>
      </c>
      <c r="AX338" s="8" t="s">
        <v>44</v>
      </c>
      <c r="AY338" s="115" t="s">
        <v>105</v>
      </c>
    </row>
    <row r="339" spans="1:65" s="2" customFormat="1" ht="24" x14ac:dyDescent="0.2">
      <c r="A339" s="19"/>
      <c r="B339" s="96"/>
      <c r="C339" s="134" t="s">
        <v>344</v>
      </c>
      <c r="D339" s="134" t="s">
        <v>115</v>
      </c>
      <c r="E339" s="135" t="s">
        <v>522</v>
      </c>
      <c r="F339" s="136" t="s">
        <v>523</v>
      </c>
      <c r="G339" s="137" t="s">
        <v>57</v>
      </c>
      <c r="H339" s="138">
        <v>8</v>
      </c>
      <c r="I339" s="139">
        <v>0</v>
      </c>
      <c r="J339" s="139">
        <f>ROUND(I339*H339,2)</f>
        <v>0</v>
      </c>
      <c r="K339" s="140"/>
      <c r="L339" s="141"/>
      <c r="M339" s="142" t="s">
        <v>0</v>
      </c>
      <c r="N339" s="143" t="s">
        <v>26</v>
      </c>
      <c r="O339" s="106">
        <v>0</v>
      </c>
      <c r="P339" s="106">
        <f>O339*H339</f>
        <v>0</v>
      </c>
      <c r="Q339" s="106">
        <v>1.2250000000000001</v>
      </c>
      <c r="R339" s="106">
        <f>Q339*H339</f>
        <v>9.8000000000000007</v>
      </c>
      <c r="S339" s="106">
        <v>0</v>
      </c>
      <c r="T339" s="107">
        <f>S339*H339</f>
        <v>0</v>
      </c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R339" s="108" t="s">
        <v>60</v>
      </c>
      <c r="AT339" s="108" t="s">
        <v>115</v>
      </c>
      <c r="AU339" s="108" t="s">
        <v>110</v>
      </c>
      <c r="AY339" s="11" t="s">
        <v>105</v>
      </c>
      <c r="BE339" s="109">
        <f>IF(N339="základná",J339,0)</f>
        <v>0</v>
      </c>
      <c r="BF339" s="109">
        <f>IF(N339="znížená",J339,0)</f>
        <v>0</v>
      </c>
      <c r="BG339" s="109">
        <f>IF(N339="zákl. prenesená",J339,0)</f>
        <v>0</v>
      </c>
      <c r="BH339" s="109">
        <f>IF(N339="zníž. prenesená",J339,0)</f>
        <v>0</v>
      </c>
      <c r="BI339" s="109">
        <f>IF(N339="nulová",J339,0)</f>
        <v>0</v>
      </c>
      <c r="BJ339" s="11" t="s">
        <v>110</v>
      </c>
      <c r="BK339" s="109">
        <f>ROUND(I339*H339,2)</f>
        <v>0</v>
      </c>
      <c r="BL339" s="11" t="s">
        <v>109</v>
      </c>
      <c r="BM339" s="108" t="s">
        <v>524</v>
      </c>
    </row>
    <row r="340" spans="1:65" s="8" customFormat="1" x14ac:dyDescent="0.2">
      <c r="B340" s="114"/>
      <c r="D340" s="110" t="s">
        <v>112</v>
      </c>
      <c r="E340" s="115" t="s">
        <v>0</v>
      </c>
      <c r="F340" s="116" t="s">
        <v>359</v>
      </c>
      <c r="H340" s="117">
        <v>8</v>
      </c>
      <c r="L340" s="114"/>
      <c r="M340" s="118"/>
      <c r="N340" s="119"/>
      <c r="O340" s="119"/>
      <c r="P340" s="119"/>
      <c r="Q340" s="119"/>
      <c r="R340" s="119"/>
      <c r="S340" s="119"/>
      <c r="T340" s="120"/>
      <c r="AT340" s="115" t="s">
        <v>112</v>
      </c>
      <c r="AU340" s="115" t="s">
        <v>110</v>
      </c>
      <c r="AV340" s="8" t="s">
        <v>110</v>
      </c>
      <c r="AW340" s="8" t="s">
        <v>17</v>
      </c>
      <c r="AX340" s="8" t="s">
        <v>44</v>
      </c>
      <c r="AY340" s="115" t="s">
        <v>105</v>
      </c>
    </row>
    <row r="341" spans="1:65" s="2" customFormat="1" ht="24" x14ac:dyDescent="0.2">
      <c r="A341" s="19"/>
      <c r="B341" s="96"/>
      <c r="C341" s="97" t="s">
        <v>345</v>
      </c>
      <c r="D341" s="97" t="s">
        <v>107</v>
      </c>
      <c r="E341" s="98" t="s">
        <v>293</v>
      </c>
      <c r="F341" s="99" t="s">
        <v>294</v>
      </c>
      <c r="G341" s="100" t="s">
        <v>108</v>
      </c>
      <c r="H341" s="101">
        <v>17.05</v>
      </c>
      <c r="I341" s="102">
        <v>0</v>
      </c>
      <c r="J341" s="102">
        <f>ROUND(I341*H341,2)</f>
        <v>0</v>
      </c>
      <c r="K341" s="103"/>
      <c r="L341" s="20"/>
      <c r="M341" s="104" t="s">
        <v>0</v>
      </c>
      <c r="N341" s="105" t="s">
        <v>26</v>
      </c>
      <c r="O341" s="106">
        <v>3.6303800000000002</v>
      </c>
      <c r="P341" s="106">
        <f>O341*H341</f>
        <v>61.897979999999997</v>
      </c>
      <c r="Q341" s="106">
        <v>2.11544</v>
      </c>
      <c r="R341" s="106">
        <f>Q341*H341</f>
        <v>36.068249999999999</v>
      </c>
      <c r="S341" s="106">
        <v>0</v>
      </c>
      <c r="T341" s="107">
        <f>S341*H341</f>
        <v>0</v>
      </c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R341" s="108" t="s">
        <v>109</v>
      </c>
      <c r="AT341" s="108" t="s">
        <v>107</v>
      </c>
      <c r="AU341" s="108" t="s">
        <v>110</v>
      </c>
      <c r="AY341" s="11" t="s">
        <v>105</v>
      </c>
      <c r="BE341" s="109">
        <f>IF(N341="základná",J341,0)</f>
        <v>0</v>
      </c>
      <c r="BF341" s="109">
        <f>IF(N341="znížená",J341,0)</f>
        <v>0</v>
      </c>
      <c r="BG341" s="109">
        <f>IF(N341="zákl. prenesená",J341,0)</f>
        <v>0</v>
      </c>
      <c r="BH341" s="109">
        <f>IF(N341="zníž. prenesená",J341,0)</f>
        <v>0</v>
      </c>
      <c r="BI341" s="109">
        <f>IF(N341="nulová",J341,0)</f>
        <v>0</v>
      </c>
      <c r="BJ341" s="11" t="s">
        <v>110</v>
      </c>
      <c r="BK341" s="109">
        <f>ROUND(I341*H341,2)</f>
        <v>0</v>
      </c>
      <c r="BL341" s="11" t="s">
        <v>109</v>
      </c>
      <c r="BM341" s="108" t="s">
        <v>525</v>
      </c>
    </row>
    <row r="342" spans="1:65" s="8" customFormat="1" x14ac:dyDescent="0.2">
      <c r="B342" s="114"/>
      <c r="D342" s="110" t="s">
        <v>112</v>
      </c>
      <c r="E342" s="115" t="s">
        <v>0</v>
      </c>
      <c r="F342" s="116" t="s">
        <v>526</v>
      </c>
      <c r="H342" s="117">
        <v>17.05</v>
      </c>
      <c r="L342" s="114"/>
      <c r="M342" s="118"/>
      <c r="N342" s="119"/>
      <c r="O342" s="119"/>
      <c r="P342" s="119"/>
      <c r="Q342" s="119"/>
      <c r="R342" s="119"/>
      <c r="S342" s="119"/>
      <c r="T342" s="120"/>
      <c r="AT342" s="115" t="s">
        <v>112</v>
      </c>
      <c r="AU342" s="115" t="s">
        <v>110</v>
      </c>
      <c r="AV342" s="8" t="s">
        <v>110</v>
      </c>
      <c r="AW342" s="8" t="s">
        <v>17</v>
      </c>
      <c r="AX342" s="8" t="s">
        <v>44</v>
      </c>
      <c r="AY342" s="115" t="s">
        <v>105</v>
      </c>
    </row>
    <row r="343" spans="1:65" s="2" customFormat="1" ht="48" x14ac:dyDescent="0.2">
      <c r="A343" s="19"/>
      <c r="B343" s="96"/>
      <c r="C343" s="97" t="s">
        <v>346</v>
      </c>
      <c r="D343" s="97" t="s">
        <v>107</v>
      </c>
      <c r="E343" s="98" t="s">
        <v>527</v>
      </c>
      <c r="F343" s="99" t="s">
        <v>528</v>
      </c>
      <c r="G343" s="100" t="s">
        <v>55</v>
      </c>
      <c r="H343" s="101">
        <v>3</v>
      </c>
      <c r="I343" s="102">
        <v>0</v>
      </c>
      <c r="J343" s="102">
        <f>ROUND(I343*H343,2)</f>
        <v>0</v>
      </c>
      <c r="K343" s="103"/>
      <c r="L343" s="20"/>
      <c r="M343" s="104" t="s">
        <v>0</v>
      </c>
      <c r="N343" s="105" t="s">
        <v>26</v>
      </c>
      <c r="O343" s="106">
        <v>0.67949999999999999</v>
      </c>
      <c r="P343" s="106">
        <f>O343*H343</f>
        <v>2.0385</v>
      </c>
      <c r="Q343" s="106">
        <v>0.54634000000000005</v>
      </c>
      <c r="R343" s="106">
        <f>Q343*H343</f>
        <v>1.6390199999999999</v>
      </c>
      <c r="S343" s="106">
        <v>0</v>
      </c>
      <c r="T343" s="107">
        <f>S343*H343</f>
        <v>0</v>
      </c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R343" s="108" t="s">
        <v>109</v>
      </c>
      <c r="AT343" s="108" t="s">
        <v>107</v>
      </c>
      <c r="AU343" s="108" t="s">
        <v>110</v>
      </c>
      <c r="AY343" s="11" t="s">
        <v>105</v>
      </c>
      <c r="BE343" s="109">
        <f>IF(N343="základná",J343,0)</f>
        <v>0</v>
      </c>
      <c r="BF343" s="109">
        <f>IF(N343="znížená",J343,0)</f>
        <v>0</v>
      </c>
      <c r="BG343" s="109">
        <f>IF(N343="zákl. prenesená",J343,0)</f>
        <v>0</v>
      </c>
      <c r="BH343" s="109">
        <f>IF(N343="zníž. prenesená",J343,0)</f>
        <v>0</v>
      </c>
      <c r="BI343" s="109">
        <f>IF(N343="nulová",J343,0)</f>
        <v>0</v>
      </c>
      <c r="BJ343" s="11" t="s">
        <v>110</v>
      </c>
      <c r="BK343" s="109">
        <f>ROUND(I343*H343,2)</f>
        <v>0</v>
      </c>
      <c r="BL343" s="11" t="s">
        <v>109</v>
      </c>
      <c r="BM343" s="108" t="s">
        <v>529</v>
      </c>
    </row>
    <row r="344" spans="1:65" s="2" customFormat="1" ht="12" x14ac:dyDescent="0.2">
      <c r="A344" s="19"/>
      <c r="B344" s="96"/>
      <c r="C344" s="134" t="s">
        <v>347</v>
      </c>
      <c r="D344" s="134" t="s">
        <v>115</v>
      </c>
      <c r="E344" s="135" t="s">
        <v>530</v>
      </c>
      <c r="F344" s="136" t="s">
        <v>531</v>
      </c>
      <c r="G344" s="137" t="s">
        <v>57</v>
      </c>
      <c r="H344" s="138">
        <v>2</v>
      </c>
      <c r="I344" s="139">
        <v>0</v>
      </c>
      <c r="J344" s="139">
        <f>ROUND(I344*H344,2)</f>
        <v>0</v>
      </c>
      <c r="K344" s="140"/>
      <c r="L344" s="141"/>
      <c r="M344" s="142" t="s">
        <v>0</v>
      </c>
      <c r="N344" s="143" t="s">
        <v>26</v>
      </c>
      <c r="O344" s="106">
        <v>0</v>
      </c>
      <c r="P344" s="106">
        <f>O344*H344</f>
        <v>0</v>
      </c>
      <c r="Q344" s="106">
        <v>2.0999999999999999E-3</v>
      </c>
      <c r="R344" s="106">
        <f>Q344*H344</f>
        <v>4.1999999999999997E-3</v>
      </c>
      <c r="S344" s="106">
        <v>0</v>
      </c>
      <c r="T344" s="107">
        <f>S344*H344</f>
        <v>0</v>
      </c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R344" s="108" t="s">
        <v>60</v>
      </c>
      <c r="AT344" s="108" t="s">
        <v>115</v>
      </c>
      <c r="AU344" s="108" t="s">
        <v>110</v>
      </c>
      <c r="AY344" s="11" t="s">
        <v>105</v>
      </c>
      <c r="BE344" s="109">
        <f>IF(N344="základná",J344,0)</f>
        <v>0</v>
      </c>
      <c r="BF344" s="109">
        <f>IF(N344="znížená",J344,0)</f>
        <v>0</v>
      </c>
      <c r="BG344" s="109">
        <f>IF(N344="zákl. prenesená",J344,0)</f>
        <v>0</v>
      </c>
      <c r="BH344" s="109">
        <f>IF(N344="zníž. prenesená",J344,0)</f>
        <v>0</v>
      </c>
      <c r="BI344" s="109">
        <f>IF(N344="nulová",J344,0)</f>
        <v>0</v>
      </c>
      <c r="BJ344" s="11" t="s">
        <v>110</v>
      </c>
      <c r="BK344" s="109">
        <f>ROUND(I344*H344,2)</f>
        <v>0</v>
      </c>
      <c r="BL344" s="11" t="s">
        <v>109</v>
      </c>
      <c r="BM344" s="108" t="s">
        <v>532</v>
      </c>
    </row>
    <row r="345" spans="1:65" s="8" customFormat="1" x14ac:dyDescent="0.2">
      <c r="B345" s="114"/>
      <c r="D345" s="110" t="s">
        <v>112</v>
      </c>
      <c r="E345" s="115" t="s">
        <v>0</v>
      </c>
      <c r="F345" s="116" t="s">
        <v>110</v>
      </c>
      <c r="H345" s="117">
        <v>2</v>
      </c>
      <c r="L345" s="114"/>
      <c r="M345" s="118"/>
      <c r="N345" s="119"/>
      <c r="O345" s="119"/>
      <c r="P345" s="119"/>
      <c r="Q345" s="119"/>
      <c r="R345" s="119"/>
      <c r="S345" s="119"/>
      <c r="T345" s="120"/>
      <c r="AT345" s="115" t="s">
        <v>112</v>
      </c>
      <c r="AU345" s="115" t="s">
        <v>110</v>
      </c>
      <c r="AV345" s="8" t="s">
        <v>110</v>
      </c>
      <c r="AW345" s="8" t="s">
        <v>17</v>
      </c>
      <c r="AX345" s="8" t="s">
        <v>44</v>
      </c>
      <c r="AY345" s="115" t="s">
        <v>105</v>
      </c>
    </row>
    <row r="346" spans="1:65" s="2" customFormat="1" ht="48" x14ac:dyDescent="0.2">
      <c r="A346" s="19"/>
      <c r="B346" s="96"/>
      <c r="C346" s="134" t="s">
        <v>348</v>
      </c>
      <c r="D346" s="134" t="s">
        <v>115</v>
      </c>
      <c r="E346" s="135" t="s">
        <v>533</v>
      </c>
      <c r="F346" s="136" t="s">
        <v>534</v>
      </c>
      <c r="G346" s="137" t="s">
        <v>57</v>
      </c>
      <c r="H346" s="138">
        <v>3</v>
      </c>
      <c r="I346" s="139">
        <v>0</v>
      </c>
      <c r="J346" s="139">
        <f>ROUND(I346*H346,2)</f>
        <v>0</v>
      </c>
      <c r="K346" s="140"/>
      <c r="L346" s="141"/>
      <c r="M346" s="142" t="s">
        <v>0</v>
      </c>
      <c r="N346" s="143" t="s">
        <v>26</v>
      </c>
      <c r="O346" s="106">
        <v>0</v>
      </c>
      <c r="P346" s="106">
        <f>O346*H346</f>
        <v>0</v>
      </c>
      <c r="Q346" s="106">
        <v>0.22500000000000001</v>
      </c>
      <c r="R346" s="106">
        <f>Q346*H346</f>
        <v>0.67500000000000004</v>
      </c>
      <c r="S346" s="106">
        <v>0</v>
      </c>
      <c r="T346" s="107">
        <f>S346*H346</f>
        <v>0</v>
      </c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R346" s="108" t="s">
        <v>60</v>
      </c>
      <c r="AT346" s="108" t="s">
        <v>115</v>
      </c>
      <c r="AU346" s="108" t="s">
        <v>110</v>
      </c>
      <c r="AY346" s="11" t="s">
        <v>105</v>
      </c>
      <c r="BE346" s="109">
        <f>IF(N346="základná",J346,0)</f>
        <v>0</v>
      </c>
      <c r="BF346" s="109">
        <f>IF(N346="znížená",J346,0)</f>
        <v>0</v>
      </c>
      <c r="BG346" s="109">
        <f>IF(N346="zákl. prenesená",J346,0)</f>
        <v>0</v>
      </c>
      <c r="BH346" s="109">
        <f>IF(N346="zníž. prenesená",J346,0)</f>
        <v>0</v>
      </c>
      <c r="BI346" s="109">
        <f>IF(N346="nulová",J346,0)</f>
        <v>0</v>
      </c>
      <c r="BJ346" s="11" t="s">
        <v>110</v>
      </c>
      <c r="BK346" s="109">
        <f>ROUND(I346*H346,2)</f>
        <v>0</v>
      </c>
      <c r="BL346" s="11" t="s">
        <v>109</v>
      </c>
      <c r="BM346" s="108" t="s">
        <v>535</v>
      </c>
    </row>
    <row r="347" spans="1:65" s="2" customFormat="1" ht="24" x14ac:dyDescent="0.2">
      <c r="A347" s="19"/>
      <c r="B347" s="96"/>
      <c r="C347" s="134" t="s">
        <v>349</v>
      </c>
      <c r="D347" s="134" t="s">
        <v>115</v>
      </c>
      <c r="E347" s="135" t="s">
        <v>536</v>
      </c>
      <c r="F347" s="136" t="s">
        <v>537</v>
      </c>
      <c r="G347" s="137" t="s">
        <v>57</v>
      </c>
      <c r="H347" s="138">
        <v>6</v>
      </c>
      <c r="I347" s="139">
        <v>0</v>
      </c>
      <c r="J347" s="139">
        <f>ROUND(I347*H347,2)</f>
        <v>0</v>
      </c>
      <c r="K347" s="140"/>
      <c r="L347" s="141"/>
      <c r="M347" s="142" t="s">
        <v>0</v>
      </c>
      <c r="N347" s="143" t="s">
        <v>26</v>
      </c>
      <c r="O347" s="106">
        <v>0</v>
      </c>
      <c r="P347" s="106">
        <f>O347*H347</f>
        <v>0</v>
      </c>
      <c r="Q347" s="106">
        <v>3.49E-2</v>
      </c>
      <c r="R347" s="106">
        <f>Q347*H347</f>
        <v>0.2094</v>
      </c>
      <c r="S347" s="106">
        <v>0</v>
      </c>
      <c r="T347" s="107">
        <f>S347*H347</f>
        <v>0</v>
      </c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R347" s="108" t="s">
        <v>60</v>
      </c>
      <c r="AT347" s="108" t="s">
        <v>115</v>
      </c>
      <c r="AU347" s="108" t="s">
        <v>110</v>
      </c>
      <c r="AY347" s="11" t="s">
        <v>105</v>
      </c>
      <c r="BE347" s="109">
        <f>IF(N347="základná",J347,0)</f>
        <v>0</v>
      </c>
      <c r="BF347" s="109">
        <f>IF(N347="znížená",J347,0)</f>
        <v>0</v>
      </c>
      <c r="BG347" s="109">
        <f>IF(N347="zákl. prenesená",J347,0)</f>
        <v>0</v>
      </c>
      <c r="BH347" s="109">
        <f>IF(N347="zníž. prenesená",J347,0)</f>
        <v>0</v>
      </c>
      <c r="BI347" s="109">
        <f>IF(N347="nulová",J347,0)</f>
        <v>0</v>
      </c>
      <c r="BJ347" s="11" t="s">
        <v>110</v>
      </c>
      <c r="BK347" s="109">
        <f>ROUND(I347*H347,2)</f>
        <v>0</v>
      </c>
      <c r="BL347" s="11" t="s">
        <v>109</v>
      </c>
      <c r="BM347" s="108" t="s">
        <v>538</v>
      </c>
    </row>
    <row r="348" spans="1:65" s="2" customFormat="1" ht="36" x14ac:dyDescent="0.2">
      <c r="A348" s="19"/>
      <c r="B348" s="96"/>
      <c r="C348" s="97" t="s">
        <v>350</v>
      </c>
      <c r="D348" s="97" t="s">
        <v>107</v>
      </c>
      <c r="E348" s="98" t="s">
        <v>296</v>
      </c>
      <c r="F348" s="99" t="s">
        <v>297</v>
      </c>
      <c r="G348" s="100" t="s">
        <v>57</v>
      </c>
      <c r="H348" s="101">
        <v>6</v>
      </c>
      <c r="I348" s="102">
        <v>0</v>
      </c>
      <c r="J348" s="102">
        <f>ROUND(I348*H348,2)</f>
        <v>0</v>
      </c>
      <c r="K348" s="103"/>
      <c r="L348" s="20"/>
      <c r="M348" s="104" t="s">
        <v>0</v>
      </c>
      <c r="N348" s="105" t="s">
        <v>26</v>
      </c>
      <c r="O348" s="106">
        <v>0.72499999999999998</v>
      </c>
      <c r="P348" s="106">
        <f>O348*H348</f>
        <v>4.3499999999999996</v>
      </c>
      <c r="Q348" s="106">
        <v>6.7000000000000002E-4</v>
      </c>
      <c r="R348" s="106">
        <f>Q348*H348</f>
        <v>4.0200000000000001E-3</v>
      </c>
      <c r="S348" s="106">
        <v>0</v>
      </c>
      <c r="T348" s="107">
        <f>S348*H348</f>
        <v>0</v>
      </c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R348" s="108" t="s">
        <v>109</v>
      </c>
      <c r="AT348" s="108" t="s">
        <v>107</v>
      </c>
      <c r="AU348" s="108" t="s">
        <v>110</v>
      </c>
      <c r="AY348" s="11" t="s">
        <v>105</v>
      </c>
      <c r="BE348" s="109">
        <f>IF(N348="základná",J348,0)</f>
        <v>0</v>
      </c>
      <c r="BF348" s="109">
        <f>IF(N348="znížená",J348,0)</f>
        <v>0</v>
      </c>
      <c r="BG348" s="109">
        <f>IF(N348="zákl. prenesená",J348,0)</f>
        <v>0</v>
      </c>
      <c r="BH348" s="109">
        <f>IF(N348="zníž. prenesená",J348,0)</f>
        <v>0</v>
      </c>
      <c r="BI348" s="109">
        <f>IF(N348="nulová",J348,0)</f>
        <v>0</v>
      </c>
      <c r="BJ348" s="11" t="s">
        <v>110</v>
      </c>
      <c r="BK348" s="109">
        <f>ROUND(I348*H348,2)</f>
        <v>0</v>
      </c>
      <c r="BL348" s="11" t="s">
        <v>109</v>
      </c>
      <c r="BM348" s="108" t="s">
        <v>539</v>
      </c>
    </row>
    <row r="349" spans="1:65" s="8" customFormat="1" x14ac:dyDescent="0.2">
      <c r="B349" s="114"/>
      <c r="D349" s="110" t="s">
        <v>112</v>
      </c>
      <c r="E349" s="115" t="s">
        <v>0</v>
      </c>
      <c r="F349" s="116" t="s">
        <v>351</v>
      </c>
      <c r="H349" s="117">
        <v>6</v>
      </c>
      <c r="L349" s="114"/>
      <c r="M349" s="118"/>
      <c r="N349" s="119"/>
      <c r="O349" s="119"/>
      <c r="P349" s="119"/>
      <c r="Q349" s="119"/>
      <c r="R349" s="119"/>
      <c r="S349" s="119"/>
      <c r="T349" s="120"/>
      <c r="AT349" s="115" t="s">
        <v>112</v>
      </c>
      <c r="AU349" s="115" t="s">
        <v>110</v>
      </c>
      <c r="AV349" s="8" t="s">
        <v>110</v>
      </c>
      <c r="AW349" s="8" t="s">
        <v>17</v>
      </c>
      <c r="AX349" s="8" t="s">
        <v>44</v>
      </c>
      <c r="AY349" s="115" t="s">
        <v>105</v>
      </c>
    </row>
    <row r="350" spans="1:65" s="2" customFormat="1" ht="36" x14ac:dyDescent="0.2">
      <c r="A350" s="19"/>
      <c r="B350" s="96"/>
      <c r="C350" s="134" t="s">
        <v>352</v>
      </c>
      <c r="D350" s="134" t="s">
        <v>115</v>
      </c>
      <c r="E350" s="135" t="s">
        <v>299</v>
      </c>
      <c r="F350" s="136" t="s">
        <v>300</v>
      </c>
      <c r="G350" s="137" t="s">
        <v>57</v>
      </c>
      <c r="H350" s="138">
        <v>6</v>
      </c>
      <c r="I350" s="139">
        <v>0</v>
      </c>
      <c r="J350" s="139">
        <f>ROUND(I350*H350,2)</f>
        <v>0</v>
      </c>
      <c r="K350" s="140"/>
      <c r="L350" s="141"/>
      <c r="M350" s="142" t="s">
        <v>0</v>
      </c>
      <c r="N350" s="143" t="s">
        <v>26</v>
      </c>
      <c r="O350" s="106">
        <v>0</v>
      </c>
      <c r="P350" s="106">
        <f>O350*H350</f>
        <v>0</v>
      </c>
      <c r="Q350" s="106">
        <v>1.0999999999999999E-2</v>
      </c>
      <c r="R350" s="106">
        <f>Q350*H350</f>
        <v>6.6000000000000003E-2</v>
      </c>
      <c r="S350" s="106">
        <v>0</v>
      </c>
      <c r="T350" s="107">
        <f>S350*H350</f>
        <v>0</v>
      </c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R350" s="108" t="s">
        <v>60</v>
      </c>
      <c r="AT350" s="108" t="s">
        <v>115</v>
      </c>
      <c r="AU350" s="108" t="s">
        <v>110</v>
      </c>
      <c r="AY350" s="11" t="s">
        <v>105</v>
      </c>
      <c r="BE350" s="109">
        <f>IF(N350="základná",J350,0)</f>
        <v>0</v>
      </c>
      <c r="BF350" s="109">
        <f>IF(N350="znížená",J350,0)</f>
        <v>0</v>
      </c>
      <c r="BG350" s="109">
        <f>IF(N350="zákl. prenesená",J350,0)</f>
        <v>0</v>
      </c>
      <c r="BH350" s="109">
        <f>IF(N350="zníž. prenesená",J350,0)</f>
        <v>0</v>
      </c>
      <c r="BI350" s="109">
        <f>IF(N350="nulová",J350,0)</f>
        <v>0</v>
      </c>
      <c r="BJ350" s="11" t="s">
        <v>110</v>
      </c>
      <c r="BK350" s="109">
        <f>ROUND(I350*H350,2)</f>
        <v>0</v>
      </c>
      <c r="BL350" s="11" t="s">
        <v>109</v>
      </c>
      <c r="BM350" s="108" t="s">
        <v>540</v>
      </c>
    </row>
    <row r="351" spans="1:65" s="2" customFormat="1" ht="78" x14ac:dyDescent="0.2">
      <c r="A351" s="19"/>
      <c r="B351" s="20"/>
      <c r="C351" s="19"/>
      <c r="D351" s="110" t="s">
        <v>111</v>
      </c>
      <c r="E351" s="19"/>
      <c r="F351" s="111" t="s">
        <v>301</v>
      </c>
      <c r="G351" s="19"/>
      <c r="H351" s="19"/>
      <c r="I351" s="19"/>
      <c r="J351" s="19"/>
      <c r="K351" s="19"/>
      <c r="L351" s="20"/>
      <c r="M351" s="112"/>
      <c r="N351" s="113"/>
      <c r="O351" s="34"/>
      <c r="P351" s="34"/>
      <c r="Q351" s="34"/>
      <c r="R351" s="34"/>
      <c r="S351" s="34"/>
      <c r="T351" s="35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T351" s="11" t="s">
        <v>111</v>
      </c>
      <c r="AU351" s="11" t="s">
        <v>110</v>
      </c>
    </row>
    <row r="352" spans="1:65" s="9" customFormat="1" x14ac:dyDescent="0.2">
      <c r="B352" s="121"/>
      <c r="D352" s="110" t="s">
        <v>112</v>
      </c>
      <c r="E352" s="122" t="s">
        <v>0</v>
      </c>
      <c r="F352" s="123" t="s">
        <v>302</v>
      </c>
      <c r="H352" s="122" t="s">
        <v>0</v>
      </c>
      <c r="L352" s="121"/>
      <c r="M352" s="124"/>
      <c r="N352" s="125"/>
      <c r="O352" s="125"/>
      <c r="P352" s="125"/>
      <c r="Q352" s="125"/>
      <c r="R352" s="125"/>
      <c r="S352" s="125"/>
      <c r="T352" s="126"/>
      <c r="AT352" s="122" t="s">
        <v>112</v>
      </c>
      <c r="AU352" s="122" t="s">
        <v>110</v>
      </c>
      <c r="AV352" s="9" t="s">
        <v>44</v>
      </c>
      <c r="AW352" s="9" t="s">
        <v>17</v>
      </c>
      <c r="AX352" s="9" t="s">
        <v>43</v>
      </c>
      <c r="AY352" s="122" t="s">
        <v>105</v>
      </c>
    </row>
    <row r="353" spans="1:65" s="8" customFormat="1" x14ac:dyDescent="0.2">
      <c r="B353" s="114"/>
      <c r="D353" s="110" t="s">
        <v>112</v>
      </c>
      <c r="E353" s="115" t="s">
        <v>0</v>
      </c>
      <c r="F353" s="116" t="s">
        <v>110</v>
      </c>
      <c r="H353" s="117">
        <v>2</v>
      </c>
      <c r="L353" s="114"/>
      <c r="M353" s="118"/>
      <c r="N353" s="119"/>
      <c r="O353" s="119"/>
      <c r="P353" s="119"/>
      <c r="Q353" s="119"/>
      <c r="R353" s="119"/>
      <c r="S353" s="119"/>
      <c r="T353" s="120"/>
      <c r="AT353" s="115" t="s">
        <v>112</v>
      </c>
      <c r="AU353" s="115" t="s">
        <v>110</v>
      </c>
      <c r="AV353" s="8" t="s">
        <v>110</v>
      </c>
      <c r="AW353" s="8" t="s">
        <v>17</v>
      </c>
      <c r="AX353" s="8" t="s">
        <v>43</v>
      </c>
      <c r="AY353" s="115" t="s">
        <v>105</v>
      </c>
    </row>
    <row r="354" spans="1:65" s="9" customFormat="1" x14ac:dyDescent="0.2">
      <c r="B354" s="121"/>
      <c r="D354" s="110" t="s">
        <v>112</v>
      </c>
      <c r="E354" s="122" t="s">
        <v>0</v>
      </c>
      <c r="F354" s="123" t="s">
        <v>541</v>
      </c>
      <c r="H354" s="122" t="s">
        <v>0</v>
      </c>
      <c r="L354" s="121"/>
      <c r="M354" s="124"/>
      <c r="N354" s="125"/>
      <c r="O354" s="125"/>
      <c r="P354" s="125"/>
      <c r="Q354" s="125"/>
      <c r="R354" s="125"/>
      <c r="S354" s="125"/>
      <c r="T354" s="126"/>
      <c r="AT354" s="122" t="s">
        <v>112</v>
      </c>
      <c r="AU354" s="122" t="s">
        <v>110</v>
      </c>
      <c r="AV354" s="9" t="s">
        <v>44</v>
      </c>
      <c r="AW354" s="9" t="s">
        <v>17</v>
      </c>
      <c r="AX354" s="9" t="s">
        <v>43</v>
      </c>
      <c r="AY354" s="122" t="s">
        <v>105</v>
      </c>
    </row>
    <row r="355" spans="1:65" s="8" customFormat="1" x14ac:dyDescent="0.2">
      <c r="B355" s="114"/>
      <c r="D355" s="110" t="s">
        <v>112</v>
      </c>
      <c r="E355" s="115" t="s">
        <v>0</v>
      </c>
      <c r="F355" s="116" t="s">
        <v>288</v>
      </c>
      <c r="H355" s="117">
        <v>4</v>
      </c>
      <c r="L355" s="114"/>
      <c r="M355" s="118"/>
      <c r="N355" s="119"/>
      <c r="O355" s="119"/>
      <c r="P355" s="119"/>
      <c r="Q355" s="119"/>
      <c r="R355" s="119"/>
      <c r="S355" s="119"/>
      <c r="T355" s="120"/>
      <c r="AT355" s="115" t="s">
        <v>112</v>
      </c>
      <c r="AU355" s="115" t="s">
        <v>110</v>
      </c>
      <c r="AV355" s="8" t="s">
        <v>110</v>
      </c>
      <c r="AW355" s="8" t="s">
        <v>17</v>
      </c>
      <c r="AX355" s="8" t="s">
        <v>43</v>
      </c>
      <c r="AY355" s="115" t="s">
        <v>105</v>
      </c>
    </row>
    <row r="356" spans="1:65" s="10" customFormat="1" x14ac:dyDescent="0.2">
      <c r="B356" s="127"/>
      <c r="D356" s="110" t="s">
        <v>112</v>
      </c>
      <c r="E356" s="128" t="s">
        <v>0</v>
      </c>
      <c r="F356" s="129" t="s">
        <v>114</v>
      </c>
      <c r="H356" s="130">
        <v>6</v>
      </c>
      <c r="L356" s="127"/>
      <c r="M356" s="131"/>
      <c r="N356" s="132"/>
      <c r="O356" s="132"/>
      <c r="P356" s="132"/>
      <c r="Q356" s="132"/>
      <c r="R356" s="132"/>
      <c r="S356" s="132"/>
      <c r="T356" s="133"/>
      <c r="AT356" s="128" t="s">
        <v>112</v>
      </c>
      <c r="AU356" s="128" t="s">
        <v>110</v>
      </c>
      <c r="AV356" s="10" t="s">
        <v>109</v>
      </c>
      <c r="AW356" s="10" t="s">
        <v>17</v>
      </c>
      <c r="AX356" s="10" t="s">
        <v>44</v>
      </c>
      <c r="AY356" s="128" t="s">
        <v>105</v>
      </c>
    </row>
    <row r="357" spans="1:65" s="7" customFormat="1" ht="12.75" x14ac:dyDescent="0.2">
      <c r="B357" s="84"/>
      <c r="D357" s="85" t="s">
        <v>42</v>
      </c>
      <c r="E357" s="94" t="s">
        <v>303</v>
      </c>
      <c r="F357" s="94" t="s">
        <v>304</v>
      </c>
      <c r="J357" s="95">
        <f>BK357</f>
        <v>0</v>
      </c>
      <c r="L357" s="84"/>
      <c r="M357" s="88"/>
      <c r="N357" s="89"/>
      <c r="O357" s="89"/>
      <c r="P357" s="90">
        <f>P358</f>
        <v>351.83980000000003</v>
      </c>
      <c r="Q357" s="89"/>
      <c r="R357" s="90">
        <f>R358</f>
        <v>0</v>
      </c>
      <c r="S357" s="89"/>
      <c r="T357" s="91">
        <f>T358</f>
        <v>0</v>
      </c>
      <c r="AR357" s="85" t="s">
        <v>44</v>
      </c>
      <c r="AT357" s="92" t="s">
        <v>42</v>
      </c>
      <c r="AU357" s="92" t="s">
        <v>44</v>
      </c>
      <c r="AY357" s="85" t="s">
        <v>105</v>
      </c>
      <c r="BK357" s="93">
        <f>BK358</f>
        <v>0</v>
      </c>
    </row>
    <row r="358" spans="1:65" s="2" customFormat="1" ht="36" x14ac:dyDescent="0.2">
      <c r="A358" s="19"/>
      <c r="B358" s="96"/>
      <c r="C358" s="97" t="s">
        <v>353</v>
      </c>
      <c r="D358" s="97" t="s">
        <v>107</v>
      </c>
      <c r="E358" s="98" t="s">
        <v>306</v>
      </c>
      <c r="F358" s="99" t="s">
        <v>307</v>
      </c>
      <c r="G358" s="100" t="s">
        <v>116</v>
      </c>
      <c r="H358" s="101">
        <v>8795.9950000000008</v>
      </c>
      <c r="I358" s="102">
        <v>0</v>
      </c>
      <c r="J358" s="102">
        <f>ROUND(I358*H358,2)</f>
        <v>0</v>
      </c>
      <c r="K358" s="103"/>
      <c r="L358" s="20"/>
      <c r="M358" s="144" t="s">
        <v>0</v>
      </c>
      <c r="N358" s="145" t="s">
        <v>26</v>
      </c>
      <c r="O358" s="146">
        <v>0.04</v>
      </c>
      <c r="P358" s="146">
        <f>O358*H358</f>
        <v>351.83980000000003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R358" s="108" t="s">
        <v>109</v>
      </c>
      <c r="AT358" s="108" t="s">
        <v>107</v>
      </c>
      <c r="AU358" s="108" t="s">
        <v>110</v>
      </c>
      <c r="AY358" s="11" t="s">
        <v>105</v>
      </c>
      <c r="BE358" s="109">
        <f>IF(N358="základná",J358,0)</f>
        <v>0</v>
      </c>
      <c r="BF358" s="109">
        <f>IF(N358="znížená",J358,0)</f>
        <v>0</v>
      </c>
      <c r="BG358" s="109">
        <f>IF(N358="zákl. prenesená",J358,0)</f>
        <v>0</v>
      </c>
      <c r="BH358" s="109">
        <f>IF(N358="zníž. prenesená",J358,0)</f>
        <v>0</v>
      </c>
      <c r="BI358" s="109">
        <f>IF(N358="nulová",J358,0)</f>
        <v>0</v>
      </c>
      <c r="BJ358" s="11" t="s">
        <v>110</v>
      </c>
      <c r="BK358" s="109">
        <f>ROUND(I358*H358,2)</f>
        <v>0</v>
      </c>
      <c r="BL358" s="11" t="s">
        <v>109</v>
      </c>
      <c r="BM358" s="108" t="s">
        <v>542</v>
      </c>
    </row>
    <row r="359" spans="1:65" s="2" customFormat="1" ht="6.95" customHeight="1" x14ac:dyDescent="0.2">
      <c r="A359" s="19"/>
      <c r="B359" s="28"/>
      <c r="C359" s="29"/>
      <c r="D359" s="29"/>
      <c r="E359" s="29"/>
      <c r="F359" s="29"/>
      <c r="G359" s="29"/>
      <c r="H359" s="29"/>
      <c r="I359" s="29"/>
      <c r="J359" s="29"/>
      <c r="K359" s="29"/>
      <c r="L359" s="20"/>
      <c r="M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</row>
  </sheetData>
  <autoFilter ref="C122:K358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3</vt:lpstr>
      <vt:lpstr>'časť 3'!Názvy_tlače</vt:lpstr>
      <vt:lpstr>'časť 3'!Oblasť_tlače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dcterms:created xsi:type="dcterms:W3CDTF">2019-11-29T10:21:29Z</dcterms:created>
  <dcterms:modified xsi:type="dcterms:W3CDTF">2020-01-25T22:19:19Z</dcterms:modified>
</cp:coreProperties>
</file>