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F:\1_Projekty\Cyklochodníky\"/>
    </mc:Choice>
  </mc:AlternateContent>
  <bookViews>
    <workbookView xWindow="0" yWindow="0" windowWidth="11475" windowHeight="7365"/>
  </bookViews>
  <sheets>
    <sheet name="časť 4" sheetId="2" r:id="rId1"/>
  </sheets>
  <definedNames>
    <definedName name="_xlnm._FilterDatabase" localSheetId="0" hidden="1">'časť 4'!$C$121:$K$328</definedName>
    <definedName name="_xlnm.Print_Titles" localSheetId="0">'časť 4'!$121:$121</definedName>
    <definedName name="_xlnm.Print_Area" localSheetId="0">'časť 4'!$C$4:$J$76,'časť 4'!$C$82:$J$103,'časť 4'!$C$109:$K$328</definedName>
  </definedNames>
  <calcPr calcId="152511" fullPrecision="0"/>
</workbook>
</file>

<file path=xl/calcChain.xml><?xml version="1.0" encoding="utf-8"?>
<calcChain xmlns="http://schemas.openxmlformats.org/spreadsheetml/2006/main">
  <c r="J37" i="2" l="1"/>
  <c r="J36" i="2"/>
  <c r="J35" i="2"/>
  <c r="BI328" i="2"/>
  <c r="BH328" i="2"/>
  <c r="BG328" i="2"/>
  <c r="BE328" i="2"/>
  <c r="T328" i="2"/>
  <c r="T327" i="2" s="1"/>
  <c r="R328" i="2"/>
  <c r="R327" i="2"/>
  <c r="P328" i="2"/>
  <c r="P327" i="2" s="1"/>
  <c r="BK328" i="2"/>
  <c r="BK327" i="2" s="1"/>
  <c r="J327" i="2" s="1"/>
  <c r="J102" i="2" s="1"/>
  <c r="J328" i="2"/>
  <c r="BF328" i="2"/>
  <c r="BI325" i="2"/>
  <c r="BH325" i="2"/>
  <c r="BG325" i="2"/>
  <c r="BE325" i="2"/>
  <c r="T325" i="2"/>
  <c r="R325" i="2"/>
  <c r="P325" i="2"/>
  <c r="BK325" i="2"/>
  <c r="J325" i="2"/>
  <c r="BF325" i="2" s="1"/>
  <c r="BI323" i="2"/>
  <c r="BH323" i="2"/>
  <c r="BG323" i="2"/>
  <c r="BE323" i="2"/>
  <c r="T323" i="2"/>
  <c r="R323" i="2"/>
  <c r="P323" i="2"/>
  <c r="BK323" i="2"/>
  <c r="J323" i="2"/>
  <c r="BF323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/>
  <c r="BI318" i="2"/>
  <c r="BH318" i="2"/>
  <c r="BG318" i="2"/>
  <c r="BE318" i="2"/>
  <c r="T318" i="2"/>
  <c r="R318" i="2"/>
  <c r="P318" i="2"/>
  <c r="BK318" i="2"/>
  <c r="J318" i="2"/>
  <c r="BF318" i="2" s="1"/>
  <c r="BI315" i="2"/>
  <c r="BH315" i="2"/>
  <c r="BG315" i="2"/>
  <c r="BE315" i="2"/>
  <c r="T315" i="2"/>
  <c r="R315" i="2"/>
  <c r="P315" i="2"/>
  <c r="BK315" i="2"/>
  <c r="J315" i="2"/>
  <c r="BF315" i="2" s="1"/>
  <c r="BI313" i="2"/>
  <c r="BH313" i="2"/>
  <c r="BG313" i="2"/>
  <c r="BE313" i="2"/>
  <c r="T313" i="2"/>
  <c r="R313" i="2"/>
  <c r="P313" i="2"/>
  <c r="BK313" i="2"/>
  <c r="J313" i="2"/>
  <c r="BF313" i="2" s="1"/>
  <c r="BI310" i="2"/>
  <c r="BH310" i="2"/>
  <c r="BG310" i="2"/>
  <c r="BE310" i="2"/>
  <c r="T310" i="2"/>
  <c r="R310" i="2"/>
  <c r="P310" i="2"/>
  <c r="BK310" i="2"/>
  <c r="J310" i="2"/>
  <c r="BF310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/>
  <c r="BI303" i="2"/>
  <c r="BH303" i="2"/>
  <c r="BG303" i="2"/>
  <c r="BE303" i="2"/>
  <c r="T303" i="2"/>
  <c r="R303" i="2"/>
  <c r="P303" i="2"/>
  <c r="BK303" i="2"/>
  <c r="J303" i="2"/>
  <c r="BF303" i="2" s="1"/>
  <c r="BI301" i="2"/>
  <c r="BH301" i="2"/>
  <c r="BG301" i="2"/>
  <c r="BE301" i="2"/>
  <c r="T301" i="2"/>
  <c r="R301" i="2"/>
  <c r="P301" i="2"/>
  <c r="BK301" i="2"/>
  <c r="J301" i="2"/>
  <c r="BF301" i="2" s="1"/>
  <c r="BI299" i="2"/>
  <c r="BH299" i="2"/>
  <c r="BG299" i="2"/>
  <c r="BE299" i="2"/>
  <c r="T299" i="2"/>
  <c r="R299" i="2"/>
  <c r="P299" i="2"/>
  <c r="BK299" i="2"/>
  <c r="J299" i="2"/>
  <c r="BF299" i="2" s="1"/>
  <c r="BI297" i="2"/>
  <c r="BH297" i="2"/>
  <c r="BG297" i="2"/>
  <c r="BE297" i="2"/>
  <c r="T297" i="2"/>
  <c r="R297" i="2"/>
  <c r="P297" i="2"/>
  <c r="BK297" i="2"/>
  <c r="J297" i="2"/>
  <c r="BF297" i="2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/>
  <c r="BI291" i="2"/>
  <c r="BH291" i="2"/>
  <c r="BG291" i="2"/>
  <c r="BE291" i="2"/>
  <c r="T291" i="2"/>
  <c r="R291" i="2"/>
  <c r="P291" i="2"/>
  <c r="BK291" i="2"/>
  <c r="J291" i="2"/>
  <c r="BF291" i="2" s="1"/>
  <c r="BI288" i="2"/>
  <c r="BH288" i="2"/>
  <c r="BG288" i="2"/>
  <c r="BE288" i="2"/>
  <c r="T288" i="2"/>
  <c r="R288" i="2"/>
  <c r="P288" i="2"/>
  <c r="BK288" i="2"/>
  <c r="J288" i="2"/>
  <c r="BF288" i="2"/>
  <c r="BI286" i="2"/>
  <c r="BH286" i="2"/>
  <c r="BG286" i="2"/>
  <c r="BE286" i="2"/>
  <c r="T286" i="2"/>
  <c r="R286" i="2"/>
  <c r="P286" i="2"/>
  <c r="BK286" i="2"/>
  <c r="J286" i="2"/>
  <c r="BF286" i="2" s="1"/>
  <c r="BI284" i="2"/>
  <c r="BH284" i="2"/>
  <c r="BG284" i="2"/>
  <c r="BE284" i="2"/>
  <c r="T284" i="2"/>
  <c r="R284" i="2"/>
  <c r="P284" i="2"/>
  <c r="BK284" i="2"/>
  <c r="J284" i="2"/>
  <c r="BF284" i="2" s="1"/>
  <c r="BI282" i="2"/>
  <c r="BH282" i="2"/>
  <c r="BG282" i="2"/>
  <c r="BE282" i="2"/>
  <c r="T282" i="2"/>
  <c r="R282" i="2"/>
  <c r="P282" i="2"/>
  <c r="BK282" i="2"/>
  <c r="J282" i="2"/>
  <c r="BF282" i="2" s="1"/>
  <c r="BI280" i="2"/>
  <c r="BH280" i="2"/>
  <c r="BG280" i="2"/>
  <c r="BE280" i="2"/>
  <c r="T280" i="2"/>
  <c r="R280" i="2"/>
  <c r="P280" i="2"/>
  <c r="BK280" i="2"/>
  <c r="J280" i="2"/>
  <c r="BF280" i="2"/>
  <c r="BI277" i="2"/>
  <c r="BH277" i="2"/>
  <c r="BG277" i="2"/>
  <c r="BE277" i="2"/>
  <c r="T277" i="2"/>
  <c r="R277" i="2"/>
  <c r="P277" i="2"/>
  <c r="BK277" i="2"/>
  <c r="J277" i="2"/>
  <c r="BF277" i="2" s="1"/>
  <c r="BI275" i="2"/>
  <c r="BH275" i="2"/>
  <c r="BG275" i="2"/>
  <c r="BE275" i="2"/>
  <c r="T275" i="2"/>
  <c r="R275" i="2"/>
  <c r="P275" i="2"/>
  <c r="BK275" i="2"/>
  <c r="J275" i="2"/>
  <c r="BF275" i="2"/>
  <c r="BI272" i="2"/>
  <c r="BH272" i="2"/>
  <c r="BG272" i="2"/>
  <c r="BE272" i="2"/>
  <c r="T272" i="2"/>
  <c r="R272" i="2"/>
  <c r="P272" i="2"/>
  <c r="BK272" i="2"/>
  <c r="J272" i="2"/>
  <c r="BF272" i="2" s="1"/>
  <c r="BI270" i="2"/>
  <c r="BH270" i="2"/>
  <c r="BG270" i="2"/>
  <c r="BE270" i="2"/>
  <c r="T270" i="2"/>
  <c r="R270" i="2"/>
  <c r="P270" i="2"/>
  <c r="BK270" i="2"/>
  <c r="J270" i="2"/>
  <c r="BF270" i="2"/>
  <c r="BI268" i="2"/>
  <c r="BH268" i="2"/>
  <c r="BG268" i="2"/>
  <c r="BE268" i="2"/>
  <c r="T268" i="2"/>
  <c r="R268" i="2"/>
  <c r="P268" i="2"/>
  <c r="BK268" i="2"/>
  <c r="J268" i="2"/>
  <c r="BF268" i="2"/>
  <c r="BI266" i="2"/>
  <c r="BH266" i="2"/>
  <c r="BG266" i="2"/>
  <c r="BE266" i="2"/>
  <c r="T266" i="2"/>
  <c r="R266" i="2"/>
  <c r="P266" i="2"/>
  <c r="BK266" i="2"/>
  <c r="J266" i="2"/>
  <c r="BF266" i="2" s="1"/>
  <c r="BI264" i="2"/>
  <c r="BH264" i="2"/>
  <c r="BG264" i="2"/>
  <c r="BE264" i="2"/>
  <c r="T264" i="2"/>
  <c r="R264" i="2"/>
  <c r="P264" i="2"/>
  <c r="BK264" i="2"/>
  <c r="J264" i="2"/>
  <c r="BF264" i="2"/>
  <c r="BI262" i="2"/>
  <c r="BH262" i="2"/>
  <c r="BG262" i="2"/>
  <c r="BE262" i="2"/>
  <c r="T262" i="2"/>
  <c r="R262" i="2"/>
  <c r="P262" i="2"/>
  <c r="BK262" i="2"/>
  <c r="J262" i="2"/>
  <c r="BF262" i="2" s="1"/>
  <c r="BI259" i="2"/>
  <c r="BH259" i="2"/>
  <c r="BG259" i="2"/>
  <c r="BE259" i="2"/>
  <c r="T259" i="2"/>
  <c r="R259" i="2"/>
  <c r="P259" i="2"/>
  <c r="BK259" i="2"/>
  <c r="J259" i="2"/>
  <c r="BF259" i="2"/>
  <c r="BI257" i="2"/>
  <c r="BH257" i="2"/>
  <c r="BG257" i="2"/>
  <c r="BE257" i="2"/>
  <c r="T257" i="2"/>
  <c r="R257" i="2"/>
  <c r="P257" i="2"/>
  <c r="BK257" i="2"/>
  <c r="J257" i="2"/>
  <c r="BF257" i="2" s="1"/>
  <c r="BI255" i="2"/>
  <c r="BH255" i="2"/>
  <c r="BG255" i="2"/>
  <c r="BE255" i="2"/>
  <c r="T255" i="2"/>
  <c r="R255" i="2"/>
  <c r="P255" i="2"/>
  <c r="BK255" i="2"/>
  <c r="J255" i="2"/>
  <c r="BF255" i="2" s="1"/>
  <c r="BI253" i="2"/>
  <c r="BH253" i="2"/>
  <c r="BG253" i="2"/>
  <c r="BE253" i="2"/>
  <c r="T253" i="2"/>
  <c r="R253" i="2"/>
  <c r="P253" i="2"/>
  <c r="BK253" i="2"/>
  <c r="J253" i="2"/>
  <c r="BF253" i="2" s="1"/>
  <c r="BI251" i="2"/>
  <c r="BH251" i="2"/>
  <c r="BG251" i="2"/>
  <c r="BE251" i="2"/>
  <c r="T251" i="2"/>
  <c r="R251" i="2"/>
  <c r="P251" i="2"/>
  <c r="BK251" i="2"/>
  <c r="J251" i="2"/>
  <c r="BF251" i="2" s="1"/>
  <c r="BI249" i="2"/>
  <c r="BH249" i="2"/>
  <c r="BG249" i="2"/>
  <c r="BE249" i="2"/>
  <c r="T249" i="2"/>
  <c r="R249" i="2"/>
  <c r="P249" i="2"/>
  <c r="BK249" i="2"/>
  <c r="J249" i="2"/>
  <c r="BF249" i="2" s="1"/>
  <c r="BI247" i="2"/>
  <c r="BH247" i="2"/>
  <c r="BG247" i="2"/>
  <c r="BE247" i="2"/>
  <c r="T247" i="2"/>
  <c r="R247" i="2"/>
  <c r="P247" i="2"/>
  <c r="BK247" i="2"/>
  <c r="J247" i="2"/>
  <c r="BF247" i="2"/>
  <c r="BI244" i="2"/>
  <c r="BH244" i="2"/>
  <c r="BG244" i="2"/>
  <c r="BE244" i="2"/>
  <c r="T244" i="2"/>
  <c r="R244" i="2"/>
  <c r="P244" i="2"/>
  <c r="BK244" i="2"/>
  <c r="J244" i="2"/>
  <c r="BF244" i="2" s="1"/>
  <c r="BI241" i="2"/>
  <c r="BH241" i="2"/>
  <c r="BG241" i="2"/>
  <c r="BE241" i="2"/>
  <c r="T241" i="2"/>
  <c r="R241" i="2"/>
  <c r="P241" i="2"/>
  <c r="BK241" i="2"/>
  <c r="J241" i="2"/>
  <c r="BF241" i="2"/>
  <c r="BI238" i="2"/>
  <c r="BH238" i="2"/>
  <c r="BG238" i="2"/>
  <c r="BE238" i="2"/>
  <c r="T238" i="2"/>
  <c r="R238" i="2"/>
  <c r="P238" i="2"/>
  <c r="BK238" i="2"/>
  <c r="J238" i="2"/>
  <c r="BF238" i="2" s="1"/>
  <c r="BI236" i="2"/>
  <c r="BH236" i="2"/>
  <c r="BG236" i="2"/>
  <c r="BE236" i="2"/>
  <c r="T236" i="2"/>
  <c r="R236" i="2"/>
  <c r="P236" i="2"/>
  <c r="BK236" i="2"/>
  <c r="J236" i="2"/>
  <c r="BF236" i="2"/>
  <c r="BI234" i="2"/>
  <c r="BH234" i="2"/>
  <c r="BG234" i="2"/>
  <c r="BE234" i="2"/>
  <c r="T234" i="2"/>
  <c r="T230" i="2" s="1"/>
  <c r="R234" i="2"/>
  <c r="P234" i="2"/>
  <c r="BK234" i="2"/>
  <c r="J234" i="2"/>
  <c r="BF234" i="2"/>
  <c r="BI231" i="2"/>
  <c r="BH231" i="2"/>
  <c r="BG231" i="2"/>
  <c r="BE231" i="2"/>
  <c r="T231" i="2"/>
  <c r="R231" i="2"/>
  <c r="P231" i="2"/>
  <c r="BK231" i="2"/>
  <c r="J231" i="2"/>
  <c r="BF231" i="2"/>
  <c r="BI228" i="2"/>
  <c r="BH228" i="2"/>
  <c r="BG228" i="2"/>
  <c r="BE228" i="2"/>
  <c r="T228" i="2"/>
  <c r="R228" i="2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J225" i="2"/>
  <c r="BF225" i="2"/>
  <c r="BI223" i="2"/>
  <c r="BH223" i="2"/>
  <c r="BG223" i="2"/>
  <c r="BE223" i="2"/>
  <c r="T223" i="2"/>
  <c r="R223" i="2"/>
  <c r="P223" i="2"/>
  <c r="BK223" i="2"/>
  <c r="J223" i="2"/>
  <c r="BF223" i="2"/>
  <c r="BI221" i="2"/>
  <c r="BH221" i="2"/>
  <c r="BG221" i="2"/>
  <c r="BE221" i="2"/>
  <c r="T221" i="2"/>
  <c r="R221" i="2"/>
  <c r="P221" i="2"/>
  <c r="BK221" i="2"/>
  <c r="J221" i="2"/>
  <c r="BF221" i="2"/>
  <c r="BI219" i="2"/>
  <c r="BH219" i="2"/>
  <c r="BG219" i="2"/>
  <c r="BE219" i="2"/>
  <c r="T219" i="2"/>
  <c r="R219" i="2"/>
  <c r="P219" i="2"/>
  <c r="BK219" i="2"/>
  <c r="J219" i="2"/>
  <c r="BF219" i="2" s="1"/>
  <c r="BI217" i="2"/>
  <c r="BH217" i="2"/>
  <c r="BG217" i="2"/>
  <c r="BE217" i="2"/>
  <c r="T217" i="2"/>
  <c r="R217" i="2"/>
  <c r="P217" i="2"/>
  <c r="BK217" i="2"/>
  <c r="J217" i="2"/>
  <c r="BF217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J214" i="2"/>
  <c r="BF214" i="2"/>
  <c r="BI212" i="2"/>
  <c r="BH212" i="2"/>
  <c r="BG212" i="2"/>
  <c r="BE212" i="2"/>
  <c r="T212" i="2"/>
  <c r="R212" i="2"/>
  <c r="P212" i="2"/>
  <c r="P208" i="2" s="1"/>
  <c r="BK212" i="2"/>
  <c r="J212" i="2"/>
  <c r="BF212" i="2"/>
  <c r="BI209" i="2"/>
  <c r="BH209" i="2"/>
  <c r="BG209" i="2"/>
  <c r="BE209" i="2"/>
  <c r="T209" i="2"/>
  <c r="T208" i="2" s="1"/>
  <c r="R209" i="2"/>
  <c r="P209" i="2"/>
  <c r="BK209" i="2"/>
  <c r="J209" i="2"/>
  <c r="BF209" i="2" s="1"/>
  <c r="BI206" i="2"/>
  <c r="BH206" i="2"/>
  <c r="BG206" i="2"/>
  <c r="BE206" i="2"/>
  <c r="T206" i="2"/>
  <c r="R206" i="2"/>
  <c r="P206" i="2"/>
  <c r="BK206" i="2"/>
  <c r="J206" i="2"/>
  <c r="BF206" i="2" s="1"/>
  <c r="BI204" i="2"/>
  <c r="BH204" i="2"/>
  <c r="BG204" i="2"/>
  <c r="BE204" i="2"/>
  <c r="T204" i="2"/>
  <c r="R204" i="2"/>
  <c r="P204" i="2"/>
  <c r="BK204" i="2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0" i="2"/>
  <c r="BH200" i="2"/>
  <c r="BG200" i="2"/>
  <c r="BE200" i="2"/>
  <c r="T200" i="2"/>
  <c r="R200" i="2"/>
  <c r="P200" i="2"/>
  <c r="BK200" i="2"/>
  <c r="J200" i="2"/>
  <c r="BF200" i="2" s="1"/>
  <c r="BI198" i="2"/>
  <c r="BH198" i="2"/>
  <c r="BG198" i="2"/>
  <c r="BE198" i="2"/>
  <c r="T198" i="2"/>
  <c r="R198" i="2"/>
  <c r="P198" i="2"/>
  <c r="BK198" i="2"/>
  <c r="J198" i="2"/>
  <c r="BF198" i="2" s="1"/>
  <c r="BI196" i="2"/>
  <c r="BH196" i="2"/>
  <c r="BG196" i="2"/>
  <c r="BE196" i="2"/>
  <c r="T196" i="2"/>
  <c r="R196" i="2"/>
  <c r="P196" i="2"/>
  <c r="BK196" i="2"/>
  <c r="J196" i="2"/>
  <c r="BF196" i="2" s="1"/>
  <c r="BI194" i="2"/>
  <c r="BH194" i="2"/>
  <c r="BG194" i="2"/>
  <c r="BE194" i="2"/>
  <c r="T194" i="2"/>
  <c r="R194" i="2"/>
  <c r="P194" i="2"/>
  <c r="BK194" i="2"/>
  <c r="J194" i="2"/>
  <c r="BF194" i="2" s="1"/>
  <c r="BI182" i="2"/>
  <c r="BH182" i="2"/>
  <c r="BG182" i="2"/>
  <c r="BE182" i="2"/>
  <c r="T182" i="2"/>
  <c r="R182" i="2"/>
  <c r="P182" i="2"/>
  <c r="BK182" i="2"/>
  <c r="J182" i="2"/>
  <c r="BF182" i="2" s="1"/>
  <c r="BI170" i="2"/>
  <c r="BH170" i="2"/>
  <c r="BG170" i="2"/>
  <c r="BE170" i="2"/>
  <c r="T170" i="2"/>
  <c r="R170" i="2"/>
  <c r="P170" i="2"/>
  <c r="BK170" i="2"/>
  <c r="J170" i="2"/>
  <c r="BF170" i="2" s="1"/>
  <c r="BI160" i="2"/>
  <c r="BH160" i="2"/>
  <c r="BG160" i="2"/>
  <c r="BE160" i="2"/>
  <c r="T160" i="2"/>
  <c r="R160" i="2"/>
  <c r="P160" i="2"/>
  <c r="BK160" i="2"/>
  <c r="J160" i="2"/>
  <c r="BF160" i="2" s="1"/>
  <c r="BI158" i="2"/>
  <c r="BH158" i="2"/>
  <c r="BG158" i="2"/>
  <c r="BE158" i="2"/>
  <c r="T158" i="2"/>
  <c r="R158" i="2"/>
  <c r="P158" i="2"/>
  <c r="BK158" i="2"/>
  <c r="J158" i="2"/>
  <c r="BF158" i="2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 s="1"/>
  <c r="BI150" i="2"/>
  <c r="BH150" i="2"/>
  <c r="BG150" i="2"/>
  <c r="BE150" i="2"/>
  <c r="T150" i="2"/>
  <c r="R150" i="2"/>
  <c r="P150" i="2"/>
  <c r="BK150" i="2"/>
  <c r="J150" i="2"/>
  <c r="BF150" i="2"/>
  <c r="BI142" i="2"/>
  <c r="BH142" i="2"/>
  <c r="BG142" i="2"/>
  <c r="BE142" i="2"/>
  <c r="T142" i="2"/>
  <c r="R142" i="2"/>
  <c r="P142" i="2"/>
  <c r="BK142" i="2"/>
  <c r="J142" i="2"/>
  <c r="BF142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28" i="2"/>
  <c r="BH128" i="2"/>
  <c r="BG128" i="2"/>
  <c r="BE128" i="2"/>
  <c r="T128" i="2"/>
  <c r="R128" i="2"/>
  <c r="P128" i="2"/>
  <c r="BK128" i="2"/>
  <c r="J128" i="2"/>
  <c r="BF128" i="2"/>
  <c r="BI125" i="2"/>
  <c r="BH125" i="2"/>
  <c r="BG125" i="2"/>
  <c r="BE125" i="2"/>
  <c r="T125" i="2"/>
  <c r="R125" i="2"/>
  <c r="P125" i="2"/>
  <c r="BK125" i="2"/>
  <c r="J125" i="2"/>
  <c r="BF125" i="2"/>
  <c r="F119" i="2"/>
  <c r="J118" i="2"/>
  <c r="F116" i="2"/>
  <c r="E114" i="2"/>
  <c r="F92" i="2"/>
  <c r="J91" i="2"/>
  <c r="F89" i="2"/>
  <c r="E87" i="2"/>
  <c r="F91" i="2"/>
  <c r="F118" i="2"/>
  <c r="J89" i="2"/>
  <c r="J116" i="2"/>
  <c r="E112" i="2"/>
  <c r="R124" i="2"/>
  <c r="BK261" i="2" l="1"/>
  <c r="J261" i="2" s="1"/>
  <c r="J101" i="2" s="1"/>
  <c r="BK230" i="2"/>
  <c r="J230" i="2" s="1"/>
  <c r="J100" i="2" s="1"/>
  <c r="F36" i="2"/>
  <c r="J33" i="2"/>
  <c r="F35" i="2"/>
  <c r="F34" i="2"/>
  <c r="R208" i="2"/>
  <c r="T124" i="2"/>
  <c r="P230" i="2"/>
  <c r="BK124" i="2"/>
  <c r="J124" i="2" s="1"/>
  <c r="J98" i="2" s="1"/>
  <c r="F37" i="2"/>
  <c r="F33" i="2"/>
  <c r="BK208" i="2"/>
  <c r="J208" i="2" s="1"/>
  <c r="J99" i="2" s="1"/>
  <c r="R230" i="2"/>
  <c r="R123" i="2" s="1"/>
  <c r="R122" i="2" s="1"/>
  <c r="R261" i="2"/>
  <c r="P124" i="2"/>
  <c r="P123" i="2" s="1"/>
  <c r="P122" i="2" s="1"/>
  <c r="T261" i="2"/>
  <c r="P261" i="2"/>
  <c r="T123" i="2"/>
  <c r="T122" i="2" s="1"/>
  <c r="J34" i="2"/>
  <c r="E85" i="2"/>
  <c r="BK123" i="2" l="1"/>
  <c r="J123" i="2" s="1"/>
  <c r="J97" i="2" s="1"/>
  <c r="BK122" i="2" l="1"/>
  <c r="J122" i="2" s="1"/>
  <c r="J96" i="2" s="1"/>
  <c r="J30" i="2" l="1"/>
  <c r="J39" i="2" s="1"/>
</calcChain>
</file>

<file path=xl/sharedStrings.xml><?xml version="1.0" encoding="utf-8"?>
<sst xmlns="http://schemas.openxmlformats.org/spreadsheetml/2006/main" count="2390" uniqueCount="511">
  <si>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</si>
  <si>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</si>
  <si>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</si>
  <si>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</si>
  <si>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</si>
  <si>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</si>
  <si>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</si>
  <si>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</si>
  <si>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</si>
  <si>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</si>
  <si>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</si>
  <si>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</si>
  <si>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</si>
  <si>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</si>
  <si>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35412194</t>
  </si>
  <si>
    <t>Ing. Dunajská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</si>
  <si>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</si>
  <si>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</si>
  <si>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</si>
  <si>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</si>
  <si>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</si>
  <si>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</si>
  <si>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</si>
  <si>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</si>
  <si>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</si>
  <si>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</si>
  <si>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</si>
  <si>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</si>
  <si>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</si>
  <si>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</si>
  <si>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</si>
  <si>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</si>
  <si>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</si>
  <si>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</si>
  <si>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</si>
  <si>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</si>
  <si>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</si>
  <si>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</si>
  <si>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</si>
  <si>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</si>
  <si>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</si>
  <si>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</si>
  <si>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</si>
  <si>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</si>
  <si>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{03517f9f-c24e-4076-91b6-86fb3d178063}</t>
  </si>
  <si>
    <t>AO</t>
  </si>
  <si>
    <t>asf. plocha - kryt chodníka</t>
  </si>
  <si>
    <t>m2</t>
  </si>
  <si>
    <t>3124,05</t>
  </si>
  <si>
    <t>3</t>
  </si>
  <si>
    <t>KamRig</t>
  </si>
  <si>
    <t>úprava rigolu okolo priepustu DN1000 a DN400 kameňom pre 1 priepust z oboch strán</t>
  </si>
  <si>
    <t>58</t>
  </si>
  <si>
    <t>KRYCÍ LIST ROZPOČTU</t>
  </si>
  <si>
    <t>KR</t>
  </si>
  <si>
    <t>dĺžka krajníc</t>
  </si>
  <si>
    <t>m</t>
  </si>
  <si>
    <t>2082,7</t>
  </si>
  <si>
    <t>OS</t>
  </si>
  <si>
    <t>regulačný zábranový stĺpik</t>
  </si>
  <si>
    <t>ks</t>
  </si>
  <si>
    <t>5</t>
  </si>
  <si>
    <t>OZ</t>
  </si>
  <si>
    <t>ochranné zábradlie červenobiele</t>
  </si>
  <si>
    <t>62</t>
  </si>
  <si>
    <t>OZM</t>
  </si>
  <si>
    <t>ochranné zábradlie inej farby ako čer.biele</t>
  </si>
  <si>
    <t>16</t>
  </si>
  <si>
    <t>Objekt:</t>
  </si>
  <si>
    <t>PL</t>
  </si>
  <si>
    <t>pláň pod CYK</t>
  </si>
  <si>
    <t>4581,94</t>
  </si>
  <si>
    <t>R1000</t>
  </si>
  <si>
    <t>žb rúra DN 1000</t>
  </si>
  <si>
    <t>2</t>
  </si>
  <si>
    <t>R300</t>
  </si>
  <si>
    <t>žb rúra DN300</t>
  </si>
  <si>
    <t>R400</t>
  </si>
  <si>
    <t>rúra DN 400</t>
  </si>
  <si>
    <t>k.ú. Hrabušice</t>
  </si>
  <si>
    <t>ro</t>
  </si>
  <si>
    <t>rovný obrubník</t>
  </si>
  <si>
    <t>2125,68</t>
  </si>
  <si>
    <t>su</t>
  </si>
  <si>
    <t>sadove úpravy</t>
  </si>
  <si>
    <t>T</t>
  </si>
  <si>
    <t>trativody DN100</t>
  </si>
  <si>
    <t>19,5</t>
  </si>
  <si>
    <t>T_1</t>
  </si>
  <si>
    <t>120</t>
  </si>
  <si>
    <t>TYPA</t>
  </si>
  <si>
    <t>stavebná úprava TYP A</t>
  </si>
  <si>
    <t>667,35</t>
  </si>
  <si>
    <t>TYPB</t>
  </si>
  <si>
    <t>stavebná úprava TYP B</t>
  </si>
  <si>
    <t>254</t>
  </si>
  <si>
    <t>TYPC</t>
  </si>
  <si>
    <t>stavebná úprava TYP C</t>
  </si>
  <si>
    <t>Z</t>
  </si>
  <si>
    <t>zjazdy - plocha ŚD dosypávok od poľ.cesty cez CYK ku pozemkom</t>
  </si>
  <si>
    <t>485</t>
  </si>
  <si>
    <t>ZDZ</t>
  </si>
  <si>
    <t>zvislá dopravná značka podľa špecifikácie(výkresu)</t>
  </si>
  <si>
    <t>12</t>
  </si>
  <si>
    <t>ZRig</t>
  </si>
  <si>
    <t>zemný rigol 80% dĺžky krajníc</t>
  </si>
  <si>
    <t>1666,16</t>
  </si>
  <si>
    <t>ZRig_1</t>
  </si>
  <si>
    <t>zemný rigol 80% dĺžka krajnice pravostranne, na LS poľná cesta</t>
  </si>
  <si>
    <t>2499,24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</si>
  <si>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</si>
  <si>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</si>
  <si>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</si>
  <si>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</si>
  <si>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</si>
  <si>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</si>
  <si>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</si>
  <si>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</si>
  <si>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</si>
  <si>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</si>
  <si>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</si>
  <si>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</si>
  <si>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</si>
  <si>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</si>
  <si>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</si>
  <si>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</si>
  <si>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</si>
  <si>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</si>
  <si>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</si>
  <si>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</si>
  <si>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</si>
  <si>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</si>
  <si>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</si>
  <si>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</si>
  <si>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</si>
  <si>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</si>
  <si>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</si>
  <si>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</si>
  <si>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121101112</t>
  </si>
  <si>
    <t>Odstránenie ornice s premiestn. na hromady, so zložením na vzdialenosť do 100 m a do 1000 m3</t>
  </si>
  <si>
    <t>m3</t>
  </si>
  <si>
    <t>4</t>
  </si>
  <si>
    <t>257174490</t>
  </si>
  <si>
    <t>P</t>
  </si>
  <si>
    <t>Poznámka k položke:_x000D_
ponechať vedľa trasy na spätné úpravy</t>
  </si>
  <si>
    <t>VV</t>
  </si>
  <si>
    <t>PL*0,15*0,5</t>
  </si>
  <si>
    <t>122201403</t>
  </si>
  <si>
    <t>Výkop v zemníku na suchu v hornine 3, nad 1000 do 10000 m3</t>
  </si>
  <si>
    <t>-1608131442</t>
  </si>
  <si>
    <t>doplnenie na vyrovnávku pláne -vhodnosť na vápnenie na 50% pláne</t>
  </si>
  <si>
    <t>PL*0,15*0,5*1,3</t>
  </si>
  <si>
    <t>pre konštrukciu TYPC  a TYP B- materiál na stabilizáciu</t>
  </si>
  <si>
    <t>(TYPC)*3,5*0,12*1,2+TYPB*3,5*0,12*1,2</t>
  </si>
  <si>
    <t>spevnenie krajnice</t>
  </si>
  <si>
    <t>KR*0,5*1,2*0,1</t>
  </si>
  <si>
    <t>lomový kameň</t>
  </si>
  <si>
    <t>TYPC*4,4*1,3*0,6</t>
  </si>
  <si>
    <t>Súčet</t>
  </si>
  <si>
    <t>122201409</t>
  </si>
  <si>
    <t>Príplatok k cenám za lepivosť výkopu v zemníkoch na suchu v hornine 3</t>
  </si>
  <si>
    <t>431167375</t>
  </si>
  <si>
    <t>M</t>
  </si>
  <si>
    <t>5839501600</t>
  </si>
  <si>
    <t>Kameň - balvanitý</t>
  </si>
  <si>
    <t>t</t>
  </si>
  <si>
    <t>8</t>
  </si>
  <si>
    <t>1704793582</t>
  </si>
  <si>
    <t>Poznámka k položke:_x000D_
potreba lom.kameňa na 60% mokrín - TYPC</t>
  </si>
  <si>
    <t>TYPC*4,4*1*1,3*2*0,4</t>
  </si>
  <si>
    <t>5833144300</t>
  </si>
  <si>
    <t>Kamenivo ťažené drobné predrvené frakcia 0-2 STN EN 13242 + A1</t>
  </si>
  <si>
    <t>25674450</t>
  </si>
  <si>
    <t>PL*0,15*0,5*1,5*1,3</t>
  </si>
  <si>
    <t>pre konštrukciu TYPC - materiál na stabilizáciu</t>
  </si>
  <si>
    <t>(TYPC+TYPB)*3,5*0,12*1,2*2</t>
  </si>
  <si>
    <t>KR*0,5*1,2*0,1*2</t>
  </si>
  <si>
    <t>6</t>
  </si>
  <si>
    <t>132101102</t>
  </si>
  <si>
    <t>Výkop ryhy do šírky 600 mm v horn.1a2 nad 100 m3</t>
  </si>
  <si>
    <t>747881294</t>
  </si>
  <si>
    <t>(ro)*0,5*0,5+R300*0,6*1,1+T*0,5*0,5</t>
  </si>
  <si>
    <t>7</t>
  </si>
  <si>
    <t>132201109</t>
  </si>
  <si>
    <t>Príplatok k cene za lepivosť pri hĺbení rýh šírky do 600 mm zapažených i nezapažených s urovnaním dna v hornine 3</t>
  </si>
  <si>
    <t>1279663098</t>
  </si>
  <si>
    <t>132201201</t>
  </si>
  <si>
    <t>Výkop ryhy šírky 600-2000mm horn.3 do 100m3</t>
  </si>
  <si>
    <t>839836580</t>
  </si>
  <si>
    <t>R1000*1,5*1,5+R400*0,8*0,8</t>
  </si>
  <si>
    <t>9</t>
  </si>
  <si>
    <t>132201202</t>
  </si>
  <si>
    <t>Výkop ryhy šírky 600-2000mm horn.3 od 100 do 1000 m3</t>
  </si>
  <si>
    <t>19755705</t>
  </si>
  <si>
    <t>ZRig*1,5*0,6/2</t>
  </si>
  <si>
    <t>10</t>
  </si>
  <si>
    <t>132201209</t>
  </si>
  <si>
    <t>Príplatok k cenám za lepivosť pri hĺbení rýh š. nad 600 do 2 000 mm zapaž. i nezapažených, s urovnaním dna v hornine 3</t>
  </si>
  <si>
    <t>464073326</t>
  </si>
  <si>
    <t>R1000*1,5*1,5+R400*0,8*0,8+ZRig*1,5*0,6/2</t>
  </si>
  <si>
    <t>11</t>
  </si>
  <si>
    <t>162501142</t>
  </si>
  <si>
    <t xml:space="preserve">Vodorovné premiestnenie výkopku po spevnenej ceste z horniny tr.1-4, nad 1000 do 10000 m3 na vzdialenosť do 3000 m </t>
  </si>
  <si>
    <t>-1992257269</t>
  </si>
  <si>
    <t>kameň do mokrín 40 %</t>
  </si>
  <si>
    <t>TYPC*1*4,4*1,3*0,4</t>
  </si>
  <si>
    <t>162501162</t>
  </si>
  <si>
    <t xml:space="preserve">Vodorovné premiestnenie výkopku po nespevnenej ceste z horniny tr.1-4, nad 1000 do 10000 m3 na vzdialenosť do 3000 m </t>
  </si>
  <si>
    <t>712434648</t>
  </si>
  <si>
    <t>ryhy pre obrubníky, trativody a priepusty</t>
  </si>
  <si>
    <t>(ro)*0,5*0,5+T_1*0,5*0,5+13*0,6*1,1</t>
  </si>
  <si>
    <t>rigol</t>
  </si>
  <si>
    <t>ZRig_1*1,5*0,6/2</t>
  </si>
  <si>
    <t>odobratie zeminy pod konštrukciu - 50% plochy, ponechať časť na zemnú č. krajnice</t>
  </si>
  <si>
    <t>PL*0,3*0,5-KR*0,7*0,4</t>
  </si>
  <si>
    <t>materiál na dorovnávku pláne -koľaje a priehlbiny v časti násypu</t>
  </si>
  <si>
    <t>PL*0,3*0,5</t>
  </si>
  <si>
    <t>materiál do konštrukcie TYPC, stabilizácia + kameň do mokrín</t>
  </si>
  <si>
    <t>(TYPC+ TYPB)*3,5*0,12*1,1*2+TYPC*4,4*1*0,4*1,3</t>
  </si>
  <si>
    <t>13</t>
  </si>
  <si>
    <t>167102102</t>
  </si>
  <si>
    <t>Nakladanie neuľahnutého výkopku z hornín tr.1-4 nad 1000 do 10000 m3</t>
  </si>
  <si>
    <t>1776652879</t>
  </si>
  <si>
    <t>14</t>
  </si>
  <si>
    <t>171203111</t>
  </si>
  <si>
    <t>Uloženie a hrubé rozhrnutie výkopku bez zhutnenia v rovine alebo na svahu do 1:5</t>
  </si>
  <si>
    <t>-1900677772</t>
  </si>
  <si>
    <t>15</t>
  </si>
  <si>
    <t>180402111</t>
  </si>
  <si>
    <t>Založenie trávnika parkového výsevom v rovine do 1:5</t>
  </si>
  <si>
    <t>-2101207585</t>
  </si>
  <si>
    <t>0057211200</t>
  </si>
  <si>
    <t>Trávové semeno - parková zmes</t>
  </si>
  <si>
    <t>kg</t>
  </si>
  <si>
    <t>-2127942961</t>
  </si>
  <si>
    <t>su/20</t>
  </si>
  <si>
    <t>17</t>
  </si>
  <si>
    <t>181101102</t>
  </si>
  <si>
    <t>Úprava pláne v zárezoch v hornine 1-4 so zhutnením</t>
  </si>
  <si>
    <t>-387281881</t>
  </si>
  <si>
    <t>18</t>
  </si>
  <si>
    <t>182001121</t>
  </si>
  <si>
    <t>Plošná úprava terénu pri nerovnostiach terénu nad 100-150 mm v rovine alebo na svahu do 1:5</t>
  </si>
  <si>
    <t>1230743903</t>
  </si>
  <si>
    <t>19</t>
  </si>
  <si>
    <t>182101101</t>
  </si>
  <si>
    <t>Svahovanie trvalých svahov v zárezoch v hornine triedy 1-4</t>
  </si>
  <si>
    <t>1825324159</t>
  </si>
  <si>
    <t>ZRig*2</t>
  </si>
  <si>
    <t>182301122</t>
  </si>
  <si>
    <t>Rozprestretie ornice na svahu so sklonom nad 1:5, plocha do 500 m2,hr.nad 100 do 150 mm</t>
  </si>
  <si>
    <t>357454304</t>
  </si>
  <si>
    <t>Zakladanie</t>
  </si>
  <si>
    <t>21</t>
  </si>
  <si>
    <t>211521111</t>
  </si>
  <si>
    <t>Výplň odvodňovacieho rebra alebo trativodu do rýh kamenivom hrubým drveným frakcie 16-125</t>
  </si>
  <si>
    <t>-1166191629</t>
  </si>
  <si>
    <t>Poznámka k položke:_x000D_
štrková ryha</t>
  </si>
  <si>
    <t>T*0,5*0,7</t>
  </si>
  <si>
    <t>22</t>
  </si>
  <si>
    <t>211971110</t>
  </si>
  <si>
    <t>Zhotovenie opláštenia výplne z geotextílie, v ryhe alebo v záreze so stenami šikmými o skl. do 1:2,5</t>
  </si>
  <si>
    <t>884179105</t>
  </si>
  <si>
    <t>T*1</t>
  </si>
  <si>
    <t>23</t>
  </si>
  <si>
    <t>6936654100</t>
  </si>
  <si>
    <t xml:space="preserve">Separačná, filtračná a spevňovacia geotextília </t>
  </si>
  <si>
    <t>-659917445</t>
  </si>
  <si>
    <t>24</t>
  </si>
  <si>
    <t>212312111</t>
  </si>
  <si>
    <t>Lôžko pre  rúry z betónu prostého</t>
  </si>
  <si>
    <t>31315594</t>
  </si>
  <si>
    <t>R1000*2*2*0,4+R400*0,6*0,25+R300*0,5*0,15</t>
  </si>
  <si>
    <t>25</t>
  </si>
  <si>
    <t>212572111</t>
  </si>
  <si>
    <t>Lôžko pod rúry zo štrkopiesku triedeného</t>
  </si>
  <si>
    <t>-1297908825</t>
  </si>
  <si>
    <t>26</t>
  </si>
  <si>
    <t>212755114</t>
  </si>
  <si>
    <t>Trativod z drenážnych rúrok bez lôžka, vnútorného priem. rúrok 100 mm</t>
  </si>
  <si>
    <t>1487095459</t>
  </si>
  <si>
    <t>27</t>
  </si>
  <si>
    <t>273362411</t>
  </si>
  <si>
    <t>Výstuž základových dosiek zo zvár. sietí KARI, priemer drôtu 5/5 mm, veľkosť oka 100x100 mm</t>
  </si>
  <si>
    <t>-1595657219</t>
  </si>
  <si>
    <t>R1000*2+R400*1</t>
  </si>
  <si>
    <t>28</t>
  </si>
  <si>
    <t>289971212</t>
  </si>
  <si>
    <t>Zhotovenie vrstvy z geotextílie na upravenom povrchu sklon do 1 : 5 , šírky nad 3 do 6 m</t>
  </si>
  <si>
    <t>2038692916</t>
  </si>
  <si>
    <t>29</t>
  </si>
  <si>
    <t>1397594929</t>
  </si>
  <si>
    <t>4581,94*1,02 'Přepočítané koeficientom množstva</t>
  </si>
  <si>
    <t>30</t>
  </si>
  <si>
    <t>289971443</t>
  </si>
  <si>
    <t xml:space="preserve">Geomreža pre stabilizáciu podkladu, tuhá trojosá z polypropylénu sklon do 1 : 5   </t>
  </si>
  <si>
    <t>-1316153140</t>
  </si>
  <si>
    <t>TYPC*4,4</t>
  </si>
  <si>
    <t>Komunikácie</t>
  </si>
  <si>
    <t>31</t>
  </si>
  <si>
    <t>561091122</t>
  </si>
  <si>
    <t>Zhotovenie podkladu zo zeminy stabilizovanej hydraulickými spojivami systémom (Road Mix) hr. do 350 mm plochy do 5000 m2</t>
  </si>
  <si>
    <t>221475532</t>
  </si>
  <si>
    <t>Poznámka k položke:_x000D_
zemina z trasy</t>
  </si>
  <si>
    <t>32</t>
  </si>
  <si>
    <t>5852119000</t>
  </si>
  <si>
    <t>Cement portlandský CEM I 32,5 voľne ložený</t>
  </si>
  <si>
    <t>1993081642</t>
  </si>
  <si>
    <t>141,765*0,8 'Přepočítané koeficientom množstva</t>
  </si>
  <si>
    <t>33</t>
  </si>
  <si>
    <t>5853101000</t>
  </si>
  <si>
    <t>Vápno CL90-Q (nehasené, bielé, jemne mleté, voľne ložené) - spojivo vhodné na stabilizáciu zemín</t>
  </si>
  <si>
    <t>773428319</t>
  </si>
  <si>
    <t>113,41*0,2 'Přepočítané koeficientom množstva</t>
  </si>
  <si>
    <t>34</t>
  </si>
  <si>
    <t>564261111</t>
  </si>
  <si>
    <t>Podklad alebo podsyp zo štrkopiesku s rozprestretím, vlhčením a zhutnením, po zhutnení hr. 200 mm</t>
  </si>
  <si>
    <t>925704474</t>
  </si>
  <si>
    <t>Poznámka k položke:_x000D_
vyrovnávka na lomový kameň</t>
  </si>
  <si>
    <t>35</t>
  </si>
  <si>
    <t>564851111</t>
  </si>
  <si>
    <t>Podklad zo štrkodrviny s rozprestretím a zhutnením, po zhutnení hr. 150 mm</t>
  </si>
  <si>
    <t>-1786977118</t>
  </si>
  <si>
    <t>Poznámka k položke:_x000D_
napláni š.4,4 m, ďalšia vrstva š. 3,5 m</t>
  </si>
  <si>
    <t>(TYPA+TYPC)*4,4+(TYPA+TYPC)*3,5</t>
  </si>
  <si>
    <t>36</t>
  </si>
  <si>
    <t>564861111</t>
  </si>
  <si>
    <t>Podklad zo štrkodrviny s rozprestretím a zhutnením, po zhutnení hr. 200 mm</t>
  </si>
  <si>
    <t>1717615470</t>
  </si>
  <si>
    <t>Poznámka k položke:_x000D_
na pláni š. 4,4m</t>
  </si>
  <si>
    <t>TYPB*4,4</t>
  </si>
  <si>
    <t>37</t>
  </si>
  <si>
    <t>-347755182</t>
  </si>
  <si>
    <t>38</t>
  </si>
  <si>
    <t>564871111</t>
  </si>
  <si>
    <t>Podklad zo štrkodrviny s rozprestretím a zhutnením, po zhutnení hr. 250 mm</t>
  </si>
  <si>
    <t>-688494183</t>
  </si>
  <si>
    <t>39</t>
  </si>
  <si>
    <t>567123811</t>
  </si>
  <si>
    <t>Podklad z kameniva spevneného cementom s rozprestretím a zhutnením CBGM C5/6, hr. 120 mm</t>
  </si>
  <si>
    <t>445788866</t>
  </si>
  <si>
    <t>(TYPB+TYPC)*3,5</t>
  </si>
  <si>
    <t>40</t>
  </si>
  <si>
    <t>569231111</t>
  </si>
  <si>
    <t>Spevnenie krajníc alebo komun. pre peších s rozpr. a zhutnením, štrk. alebo kamen. ťaženým hr. 100 mm</t>
  </si>
  <si>
    <t>-1941016441</t>
  </si>
  <si>
    <t>KR*0,5</t>
  </si>
  <si>
    <t>41</t>
  </si>
  <si>
    <t>573231111</t>
  </si>
  <si>
    <t>Postrek asfaltový  bez posypu kamenivom z cestnej emulzie v množstve od 0,50 do 0,80 kg/m2</t>
  </si>
  <si>
    <t>-2107345468</t>
  </si>
  <si>
    <t>42</t>
  </si>
  <si>
    <t>577164331</t>
  </si>
  <si>
    <t>Asfaltový betón vrstva obrusná alebo ložná AC 16 v pruhu š. do 3 m z nemodifik. asfaltu tr. II, po zhutnení hr. 70 mm</t>
  </si>
  <si>
    <t>-719535369</t>
  </si>
  <si>
    <t>43</t>
  </si>
  <si>
    <t>597161111</t>
  </si>
  <si>
    <t>Rigol dláždený do lôžka z betónu prostého tr. C 8/10 hr. 100 mm, z lomového kameňa</t>
  </si>
  <si>
    <t>-472089484</t>
  </si>
  <si>
    <t>Ostatné konštrukcie a práce-búranie</t>
  </si>
  <si>
    <t>44</t>
  </si>
  <si>
    <t>911332211</t>
  </si>
  <si>
    <t>Osadenie a montáž zábradlia s vykopaním jamôk a s obetónovaním stĺpikov pri vz. 2m</t>
  </si>
  <si>
    <t>-1458237306</t>
  </si>
  <si>
    <t>OZ+OZM</t>
  </si>
  <si>
    <t>45</t>
  </si>
  <si>
    <t>5539153200</t>
  </si>
  <si>
    <t xml:space="preserve">Zábradlový systém pozinkovaný s výplňou z vodorovných oceľových tyčí </t>
  </si>
  <si>
    <t>1874613557</t>
  </si>
  <si>
    <t>46</t>
  </si>
  <si>
    <t>5539153400</t>
  </si>
  <si>
    <t xml:space="preserve">Zábradlový systém pozinkovaný s výplňou vodorovných (červenobiela f.) oceľových tyčí </t>
  </si>
  <si>
    <t>1457764422</t>
  </si>
  <si>
    <t>47</t>
  </si>
  <si>
    <t>912291111</t>
  </si>
  <si>
    <t xml:space="preserve">Osadenie smerového stĺpika plastového s vykopaním a odhodom výkopku do 3 m </t>
  </si>
  <si>
    <t>-1628051935</t>
  </si>
  <si>
    <t>48</t>
  </si>
  <si>
    <t>4044201030</t>
  </si>
  <si>
    <t>regulačný smerový stĺpik min1000 mm, PU s ohybom</t>
  </si>
  <si>
    <t>817206500</t>
  </si>
  <si>
    <t>49</t>
  </si>
  <si>
    <t>4044900010</t>
  </si>
  <si>
    <t>pätka pre montáž stĺpika  do pevného základu</t>
  </si>
  <si>
    <t>1411104191</t>
  </si>
  <si>
    <t>Poznámka k položke:_x000D_
podľa výrobcu ohyb.stĺpika</t>
  </si>
  <si>
    <t>50</t>
  </si>
  <si>
    <t>912371111</t>
  </si>
  <si>
    <t>Ochranné zariadenia odrazové fólie na stĺpiky</t>
  </si>
  <si>
    <t>1268701445</t>
  </si>
  <si>
    <t>OS*4</t>
  </si>
  <si>
    <t>51</t>
  </si>
  <si>
    <t>914001111</t>
  </si>
  <si>
    <t>Osadenie a montáž cestnej zvislej dopravnej značky na stľpik,stľp,konzolu alebo objekt</t>
  </si>
  <si>
    <t>965722395</t>
  </si>
  <si>
    <t>Poznámka k položke:_x000D_
vrátane zábran,  prípade realiz. naraz</t>
  </si>
  <si>
    <t>52</t>
  </si>
  <si>
    <t>4044521102</t>
  </si>
  <si>
    <t>požičanie stlpikov na 30 dní</t>
  </si>
  <si>
    <t>-1788634561</t>
  </si>
  <si>
    <t xml:space="preserve">Poznámka k položke:_x000D_
požičanie stlpikov na 30 dní, upresnenie podľa výkresu,resp.podľa súčasne realizovaných pracovísk </t>
  </si>
  <si>
    <t>53</t>
  </si>
  <si>
    <t>4044781440</t>
  </si>
  <si>
    <t>zvislé dopravné značky základný rozmer 700 mm, fólia , v zmysle návrhu komplet so stlpikom, úchytmi a zabetónovaním</t>
  </si>
  <si>
    <t>-1567939203</t>
  </si>
  <si>
    <t>54</t>
  </si>
  <si>
    <t>915712111</t>
  </si>
  <si>
    <t>Vodorovné značenie krytu striekané farbou vodiacich prúžkov šírky 250 mm</t>
  </si>
  <si>
    <t>-224801230</t>
  </si>
  <si>
    <t>15+40+1000+67+77</t>
  </si>
  <si>
    <t>55</t>
  </si>
  <si>
    <t>915719211</t>
  </si>
  <si>
    <t>Príplatok k cene za reflexnú úpravu balotinovú vodiacich prúžkov šírky 250 mm</t>
  </si>
  <si>
    <t>821546096</t>
  </si>
  <si>
    <t>56</t>
  </si>
  <si>
    <t>915721111</t>
  </si>
  <si>
    <t>Vodorovné značenie krytu striekané farbou stopčiar, zebier, tieňov, šípok nápisov, prechodov a pod.</t>
  </si>
  <si>
    <t>-1997733</t>
  </si>
  <si>
    <t>Poznámka k položke:_x000D_
z výkresov detailov DZ</t>
  </si>
  <si>
    <t>7,5+1+3,5+3,5+33+110+2+2+126+2+2+157</t>
  </si>
  <si>
    <t>57</t>
  </si>
  <si>
    <t>915729111</t>
  </si>
  <si>
    <t>Príplatok za reflexnú úpravu balotinovú stopčiar, zebier, tieňov, šípok nápisov, prechodov a pod.</t>
  </si>
  <si>
    <t>1280844982</t>
  </si>
  <si>
    <t>915910001</t>
  </si>
  <si>
    <t>Bezpečnostný farebný povrch vozoviek zelený pre podklad asfaltový</t>
  </si>
  <si>
    <t>-1175880098</t>
  </si>
  <si>
    <t>59</t>
  </si>
  <si>
    <t>915920002</t>
  </si>
  <si>
    <t>Osadenie retroreflexného hliníkového dopravného gombíka rozmeru 100x100x19,8 mm</t>
  </si>
  <si>
    <t>-822030439</t>
  </si>
  <si>
    <t>Poznámka k položke:_x000D_
osadiť pred naojením na cestu III. tr</t>
  </si>
  <si>
    <t>10*3</t>
  </si>
  <si>
    <t>60</t>
  </si>
  <si>
    <t>4045794870</t>
  </si>
  <si>
    <t>Retroreflexný dopravný gombík (do vozovky, obrubníka) - bez montáže, obojstr.,100x100x19,8 mm, hliníkový</t>
  </si>
  <si>
    <t>1911608864</t>
  </si>
  <si>
    <t>61</t>
  </si>
  <si>
    <t>917862112</t>
  </si>
  <si>
    <t>Osadenie chodník. obrubníka betónového stojatého do lôžka z betónu prosteho tr. C 16/20 s bočnou oporou</t>
  </si>
  <si>
    <t>877164928</t>
  </si>
  <si>
    <t>6682 3482</t>
  </si>
  <si>
    <t xml:space="preserve">Obrubník rovný 100/25/8 cm, sivá, </t>
  </si>
  <si>
    <t>-1052461451</t>
  </si>
  <si>
    <t>63</t>
  </si>
  <si>
    <t>919411111</t>
  </si>
  <si>
    <t>Čelo priepustu z betónu prostého z rúr DN 300 až DN 500 mm</t>
  </si>
  <si>
    <t>502225577</t>
  </si>
  <si>
    <t>64</t>
  </si>
  <si>
    <t>919411121</t>
  </si>
  <si>
    <t>Čelo priepustu z betónu prostého z rúr  DN 1000 mm</t>
  </si>
  <si>
    <t>-55555120</t>
  </si>
  <si>
    <t>65</t>
  </si>
  <si>
    <t>919413111</t>
  </si>
  <si>
    <t>Vtoková nádržka z betónu prostého tr. C 8/10 priepustu z rúr DN do 800 mm</t>
  </si>
  <si>
    <t>2135873514</t>
  </si>
  <si>
    <t>66</t>
  </si>
  <si>
    <t>919413212</t>
  </si>
  <si>
    <t>Vtoková nádržka z betónu prostého tr. C 12/15 priepustu z rúr DN 900 až 1500 mm</t>
  </si>
  <si>
    <t>1407081262</t>
  </si>
  <si>
    <t>67</t>
  </si>
  <si>
    <t>919511113</t>
  </si>
  <si>
    <t>Zhotovenie priepustu z rúr železobetónových DN 300 mm</t>
  </si>
  <si>
    <t>-141045752</t>
  </si>
  <si>
    <t>68</t>
  </si>
  <si>
    <t>5922265600</t>
  </si>
  <si>
    <t>Rúra železobetónová TZR 101-30 Ms 30/dĺ.250/hr.steny 5,8cm</t>
  </si>
  <si>
    <t>-904472861</t>
  </si>
  <si>
    <t>62*0,404 'Přepočítané koeficientom množstva</t>
  </si>
  <si>
    <t>69</t>
  </si>
  <si>
    <t>919512112</t>
  </si>
  <si>
    <t>Zhotovenie priepustu z rúr železobetónových DN 400 mm</t>
  </si>
  <si>
    <t>1922572420</t>
  </si>
  <si>
    <t>70</t>
  </si>
  <si>
    <t>5922265800</t>
  </si>
  <si>
    <t>Rúra železobetónová TZR 101-40 Ms 40/dĺ.250/hr.steny 6,5cm</t>
  </si>
  <si>
    <t>-2010173505</t>
  </si>
  <si>
    <t>7*0,404 'Přepočítané koeficientom množstva</t>
  </si>
  <si>
    <t>71</t>
  </si>
  <si>
    <t>919523112</t>
  </si>
  <si>
    <t>Zhotovenie priepustu z rúr železobetónových DN 1000 mm</t>
  </si>
  <si>
    <t>611224277</t>
  </si>
  <si>
    <t>72</t>
  </si>
  <si>
    <t>5922270100</t>
  </si>
  <si>
    <t>Rúra železobetónová pre splaškové odpadné vody TZR 141-140 Ms 100/dĺ.200cm</t>
  </si>
  <si>
    <t>512269538</t>
  </si>
  <si>
    <t>73</t>
  </si>
  <si>
    <t>919535555</t>
  </si>
  <si>
    <t>Obetónovanie rúrového priepustu betónom jednoduchým tr. C 8/10</t>
  </si>
  <si>
    <t>1811869782</t>
  </si>
  <si>
    <t>(R300*2*3,14*0,15+R400*2*3,14*0,2)*0,15+2*2*0,15</t>
  </si>
  <si>
    <t>74</t>
  </si>
  <si>
    <t>936174312</t>
  </si>
  <si>
    <t xml:space="preserve">Osadenie stojana na bicykle kotevnými skrutkami bez zabetónovania nôh na pevný podklad      </t>
  </si>
  <si>
    <t>317860901</t>
  </si>
  <si>
    <t>75</t>
  </si>
  <si>
    <t>5538168125</t>
  </si>
  <si>
    <t>Stojan na bicykel jednostranný - pre 6 bicyklov atyp, kompletná dodávka s osadením</t>
  </si>
  <si>
    <t>-1026911913</t>
  </si>
  <si>
    <t>Poznámka k položke:_x000D_
s možnosťou uzamknutia rámu bicykla, 6 miest: ŠxDxV=1240x2500x1140mm, Na oceľový rám z profilu 60x60x3 mm, sú priskrutkované stojany kolies, vyrobené z oceľovej gulatiny D14mm,Povrchová úprava konštrukcie-žiarové zinkovanie, Kotvenie - na platni pomocou oceľových kotiev M10x90mm (betónový základ 500x500x300mm / 2ks)</t>
  </si>
  <si>
    <t>99</t>
  </si>
  <si>
    <t>Presun hmôt HSV</t>
  </si>
  <si>
    <t>76</t>
  </si>
  <si>
    <t>998225111</t>
  </si>
  <si>
    <t>Presun hmôt pre pozemnú komunikáciu a letisko s krytom asfaltovým akejkoľvek dĺžky objektu</t>
  </si>
  <si>
    <t>-568449429</t>
  </si>
  <si>
    <t>Cyklistický chodník Hrabušice - Smižany</t>
  </si>
  <si>
    <t>Cyklistický chodník v k.ú. Hrabušice</t>
  </si>
  <si>
    <t>Obec Hrabušice, Hlavná ulica 171, 053 15 Hrabušice</t>
  </si>
  <si>
    <t>00 329 151</t>
  </si>
  <si>
    <t>vyplní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</si>
</sst>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 x14ac:knownFonts="1">
    <font>
      <sz val="8"/>
      <name val="Arial CE"/>
      <family val="2"/>
    </font>
    <font>
      <sz val="10"/>
      <name val="Arial CE"/>
    </font>
    <font>
      <b/>
      <sz val="11"/>
      <name val="Arial CE"/>
    </font>
    <font>
      <b/>
      <sz val="12"/>
      <name val="Arial CE"/>
    </font>
    <font>
      <b/>
      <sz val="14"/>
      <name val="Arial CE"/>
    </font>
    <font>
      <b/>
      <sz val="10"/>
      <name val="Arial CE"/>
    </font>
    <font>
      <sz val="9"/>
      <name val="Arial CE"/>
    </font>
    <font>
      <b/>
      <sz val="8"/>
      <name val="Arial CE"/>
    </font>
    <font>
      <sz val="10"/>
      <color rgb="FF969696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b/>
      <sz val="10"/>
      <color rgb="FF464646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sz val="8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0" fillId="0" borderId="0" xfId="0" applyProtection="1"/>
    <xf numFmtId="0" fontId="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1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6" fillId="0" borderId="13" xfId="0" applyFont="1" applyBorder="1" applyAlignment="1" applyProtection="1">
      <alignment horizontal="center" vertical="center" wrapText="1"/>
    </xf>
    <xf numFmtId="0" fontId="16" fillId="0" borderId="14" xfId="0" applyFont="1" applyBorder="1" applyAlignment="1" applyProtection="1">
      <alignment horizontal="center" vertical="center" wrapText="1"/>
    </xf>
    <xf numFmtId="0" fontId="16" fillId="0" borderId="15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9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vertical="center"/>
    </xf>
    <xf numFmtId="4" fontId="9" fillId="0" borderId="19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9" xfId="0" applyFont="1" applyBorder="1" applyAlignment="1" applyProtection="1">
      <alignment horizontal="left" vertical="center"/>
    </xf>
    <xf numFmtId="0" fontId="10" fillId="0" borderId="19" xfId="0" applyFont="1" applyBorder="1" applyAlignment="1" applyProtection="1">
      <alignment vertical="center"/>
    </xf>
    <xf numFmtId="4" fontId="10" fillId="0" borderId="19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0" xfId="0" applyBorder="1" applyAlignment="1" applyProtection="1">
      <alignment vertical="center"/>
    </xf>
    <xf numFmtId="166" fontId="22" fillId="0" borderId="10" xfId="0" applyNumberFormat="1" applyFont="1" applyBorder="1" applyAlignment="1" applyProtection="1"/>
    <xf numFmtId="166" fontId="22" fillId="0" borderId="11" xfId="0" applyNumberFormat="1" applyFont="1" applyBorder="1" applyAlignment="1" applyProtection="1"/>
    <xf numFmtId="4" fontId="7" fillId="0" borderId="0" xfId="0" applyNumberFormat="1" applyFont="1" applyAlignment="1">
      <alignment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7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2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6" fillId="0" borderId="22" xfId="0" applyFont="1" applyBorder="1" applyAlignment="1" applyProtection="1">
      <alignment horizontal="center" vertical="center"/>
    </xf>
    <xf numFmtId="49" fontId="6" fillId="0" borderId="22" xfId="0" applyNumberFormat="1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center" vertical="center" wrapText="1"/>
    </xf>
    <xf numFmtId="167" fontId="6" fillId="0" borderId="22" xfId="0" applyNumberFormat="1" applyFont="1" applyBorder="1" applyAlignment="1" applyProtection="1">
      <alignment vertical="center"/>
    </xf>
    <xf numFmtId="4" fontId="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6" fillId="0" borderId="17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2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 wrapText="1"/>
    </xf>
    <xf numFmtId="0" fontId="0" fillId="0" borderId="17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12" fillId="0" borderId="17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2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3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0" fontId="13" fillId="0" borderId="3" xfId="0" applyFont="1" applyBorder="1" applyAlignment="1">
      <alignment vertical="center"/>
    </xf>
    <xf numFmtId="0" fontId="13" fillId="0" borderId="17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2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14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167" fontId="14" fillId="0" borderId="0" xfId="0" applyNumberFormat="1" applyFont="1" applyAlignment="1" applyProtection="1">
      <alignment vertical="center"/>
    </xf>
    <xf numFmtId="0" fontId="14" fillId="0" borderId="3" xfId="0" applyFont="1" applyBorder="1" applyAlignment="1">
      <alignment vertical="center"/>
    </xf>
    <xf numFmtId="0" fontId="14" fillId="0" borderId="17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26" fillId="0" borderId="22" xfId="0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5" fillId="0" borderId="17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left" vertical="center"/>
    </xf>
    <xf numFmtId="0" fontId="16" fillId="0" borderId="19" xfId="0" applyFont="1" applyBorder="1" applyAlignment="1" applyProtection="1">
      <alignment horizontal="center" vertical="center"/>
    </xf>
    <xf numFmtId="166" fontId="16" fillId="0" borderId="19" xfId="0" applyNumberFormat="1" applyFont="1" applyBorder="1" applyAlignment="1" applyProtection="1">
      <alignment vertical="center"/>
    </xf>
    <xf numFmtId="166" fontId="16" fillId="0" borderId="2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0" fillId="0" borderId="0" xfId="0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0" fillId="3" borderId="0" xfId="0" applyFont="1" applyFill="1" applyAlignment="1">
      <alignment vertical="center"/>
    </xf>
    <xf numFmtId="165" fontId="1" fillId="3" borderId="0" xfId="0" applyNumberFormat="1" applyFont="1" applyFill="1" applyAlignment="1">
      <alignment horizontal="left" vertical="center"/>
    </xf>
  </cellXfs>
  <cellStyles count="1"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BM329"/>
  <sheetViews>
    <sheetView showGridLines="0" tabSelected="1" topLeftCell="B1" workbookViewId="0">
      <selection activeCell="E18" sqref="E18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11.1640625" customWidth="1"/>
    <col min="9" max="10" width="17.33203125" customWidth="1"/>
    <col min="11" max="11" width="17.33203125" hidden="1" customWidth="1"/>
    <col min="12" max="12" width="8" customWidth="1"/>
    <col min="13" max="13" width="9.33203125" hidden="1" customWidth="1"/>
    <col min="14" max="14" width="9.16406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 customWidth="1"/>
  </cols>
  <sheetData>
    <row r="1" spans="1:56" x14ac:dyDescent="0.2">
      <c r="A1" s="12"/>
    </row>
    <row r="2" spans="1:56" ht="36.950000000000003" customHeight="1" x14ac:dyDescent="0.2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0" t="s">
        <v>44</v>
      </c>
      <c r="AZ2" s="36" t="s">
        <v>45</v>
      </c>
      <c r="BA2" s="36" t="s">
        <v>46</v>
      </c>
      <c r="BB2" s="36" t="s">
        <v>47</v>
      </c>
      <c r="BC2" s="36" t="s">
        <v>48</v>
      </c>
      <c r="BD2" s="36" t="s">
        <v>49</v>
      </c>
    </row>
    <row r="3" spans="1:56" ht="6.95" customHeight="1" x14ac:dyDescent="0.2">
      <c r="B3" s="37"/>
      <c r="C3" s="38"/>
      <c r="D3" s="38"/>
      <c r="E3" s="38"/>
      <c r="F3" s="38"/>
      <c r="G3" s="38"/>
      <c r="H3" s="38"/>
      <c r="I3" s="38"/>
      <c r="J3" s="38"/>
      <c r="K3" s="38"/>
      <c r="L3" s="11"/>
      <c r="AT3" s="10" t="s">
        <v>42</v>
      </c>
      <c r="AZ3" s="36" t="s">
        <v>50</v>
      </c>
      <c r="BA3" s="36" t="s">
        <v>51</v>
      </c>
      <c r="BB3" s="36" t="s">
        <v>47</v>
      </c>
      <c r="BC3" s="36" t="s">
        <v>52</v>
      </c>
      <c r="BD3" s="36" t="s">
        <v>49</v>
      </c>
    </row>
    <row r="4" spans="1:56" ht="24.95" customHeight="1" x14ac:dyDescent="0.2">
      <c r="B4" s="11"/>
      <c r="D4" s="39" t="s">
        <v>53</v>
      </c>
      <c r="L4" s="11"/>
      <c r="M4" s="40" t="s">
        <v>3</v>
      </c>
      <c r="AT4" s="10" t="s">
        <v>1</v>
      </c>
      <c r="AZ4" s="36" t="s">
        <v>54</v>
      </c>
      <c r="BA4" s="36" t="s">
        <v>55</v>
      </c>
      <c r="BB4" s="36" t="s">
        <v>56</v>
      </c>
      <c r="BC4" s="36" t="s">
        <v>57</v>
      </c>
      <c r="BD4" s="36" t="s">
        <v>49</v>
      </c>
    </row>
    <row r="5" spans="1:56" ht="6.95" customHeight="1" x14ac:dyDescent="0.2">
      <c r="B5" s="11"/>
      <c r="L5" s="11"/>
      <c r="AZ5" s="36" t="s">
        <v>58</v>
      </c>
      <c r="BA5" s="36" t="s">
        <v>59</v>
      </c>
      <c r="BB5" s="36" t="s">
        <v>60</v>
      </c>
      <c r="BC5" s="36" t="s">
        <v>61</v>
      </c>
      <c r="BD5" s="36" t="s">
        <v>49</v>
      </c>
    </row>
    <row r="6" spans="1:56" ht="12" customHeight="1" x14ac:dyDescent="0.2">
      <c r="B6" s="11"/>
      <c r="D6" s="41" t="s">
        <v>4</v>
      </c>
      <c r="L6" s="11"/>
      <c r="AZ6" s="36" t="s">
        <v>62</v>
      </c>
      <c r="BA6" s="36" t="s">
        <v>63</v>
      </c>
      <c r="BB6" s="36" t="s">
        <v>56</v>
      </c>
      <c r="BC6" s="36" t="s">
        <v>64</v>
      </c>
      <c r="BD6" s="36" t="s">
        <v>49</v>
      </c>
    </row>
    <row r="7" spans="1:56" ht="36" customHeight="1" x14ac:dyDescent="0.2">
      <c r="B7" s="11"/>
      <c r="E7" s="179" t="s">
        <v>506</v>
      </c>
      <c r="F7" s="180"/>
      <c r="G7" s="180"/>
      <c r="H7" s="180"/>
      <c r="L7" s="11"/>
      <c r="AZ7" s="36" t="s">
        <v>65</v>
      </c>
      <c r="BA7" s="36" t="s">
        <v>66</v>
      </c>
      <c r="BB7" s="36" t="s">
        <v>56</v>
      </c>
      <c r="BC7" s="36" t="s">
        <v>67</v>
      </c>
      <c r="BD7" s="36" t="s">
        <v>49</v>
      </c>
    </row>
    <row r="8" spans="1:56" s="1" customFormat="1" ht="12" customHeight="1" x14ac:dyDescent="0.2">
      <c r="A8" s="17"/>
      <c r="B8" s="20"/>
      <c r="C8" s="17"/>
      <c r="D8" s="41" t="s">
        <v>68</v>
      </c>
      <c r="E8" s="17"/>
      <c r="F8" s="17"/>
      <c r="G8" s="17"/>
      <c r="H8" s="17"/>
      <c r="I8" s="17"/>
      <c r="J8" s="17"/>
      <c r="K8" s="17"/>
      <c r="L8" s="21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Z8" s="36" t="s">
        <v>69</v>
      </c>
      <c r="BA8" s="36" t="s">
        <v>70</v>
      </c>
      <c r="BB8" s="36" t="s">
        <v>47</v>
      </c>
      <c r="BC8" s="36" t="s">
        <v>71</v>
      </c>
      <c r="BD8" s="36" t="s">
        <v>49</v>
      </c>
    </row>
    <row r="9" spans="1:56" s="1" customFormat="1" ht="14.45" customHeight="1" x14ac:dyDescent="0.2">
      <c r="A9" s="17"/>
      <c r="B9" s="20"/>
      <c r="C9" s="17"/>
      <c r="D9" s="17"/>
      <c r="E9" s="181" t="s">
        <v>507</v>
      </c>
      <c r="F9" s="182"/>
      <c r="G9" s="182"/>
      <c r="H9" s="182"/>
      <c r="I9" s="17"/>
      <c r="J9" s="17"/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Z9" s="36" t="s">
        <v>72</v>
      </c>
      <c r="BA9" s="36" t="s">
        <v>73</v>
      </c>
      <c r="BB9" s="36" t="s">
        <v>56</v>
      </c>
      <c r="BC9" s="36" t="s">
        <v>74</v>
      </c>
      <c r="BD9" s="36" t="s">
        <v>49</v>
      </c>
    </row>
    <row r="10" spans="1:56" s="1" customFormat="1" x14ac:dyDescent="0.2">
      <c r="A10" s="17"/>
      <c r="B10" s="20"/>
      <c r="C10" s="17"/>
      <c r="D10" s="17"/>
      <c r="E10" s="17"/>
      <c r="F10" s="17"/>
      <c r="G10" s="17"/>
      <c r="H10" s="17"/>
      <c r="I10" s="17"/>
      <c r="J10" s="17"/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Z10" s="36" t="s">
        <v>75</v>
      </c>
      <c r="BA10" s="36" t="s">
        <v>76</v>
      </c>
      <c r="BB10" s="36" t="s">
        <v>56</v>
      </c>
      <c r="BC10" s="36" t="s">
        <v>64</v>
      </c>
      <c r="BD10" s="36" t="s">
        <v>49</v>
      </c>
    </row>
    <row r="11" spans="1:56" s="1" customFormat="1" ht="12" customHeight="1" x14ac:dyDescent="0.2">
      <c r="A11" s="17"/>
      <c r="B11" s="20"/>
      <c r="C11" s="17"/>
      <c r="D11" s="41" t="s">
        <v>5</v>
      </c>
      <c r="E11" s="17"/>
      <c r="F11" s="42" t="s">
        <v>0</v>
      </c>
      <c r="G11" s="17"/>
      <c r="H11" s="17"/>
      <c r="I11" s="41" t="s">
        <v>6</v>
      </c>
      <c r="J11" s="42" t="s">
        <v>0</v>
      </c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Z11" s="36" t="s">
        <v>77</v>
      </c>
      <c r="BA11" s="36" t="s">
        <v>78</v>
      </c>
      <c r="BB11" s="36" t="s">
        <v>56</v>
      </c>
      <c r="BC11" s="36" t="s">
        <v>67</v>
      </c>
      <c r="BD11" s="36" t="s">
        <v>49</v>
      </c>
    </row>
    <row r="12" spans="1:56" s="1" customFormat="1" ht="12" customHeight="1" x14ac:dyDescent="0.2">
      <c r="A12" s="17"/>
      <c r="B12" s="20"/>
      <c r="C12" s="17"/>
      <c r="D12" s="41" t="s">
        <v>7</v>
      </c>
      <c r="E12" s="17"/>
      <c r="F12" s="42" t="s">
        <v>79</v>
      </c>
      <c r="G12" s="17"/>
      <c r="H12" s="17"/>
      <c r="I12" s="41" t="s">
        <v>8</v>
      </c>
      <c r="J12" s="186" t="s">
        <v>510</v>
      </c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Z12" s="36" t="s">
        <v>80</v>
      </c>
      <c r="BA12" s="36" t="s">
        <v>81</v>
      </c>
      <c r="BB12" s="36" t="s">
        <v>56</v>
      </c>
      <c r="BC12" s="36" t="s">
        <v>82</v>
      </c>
      <c r="BD12" s="36" t="s">
        <v>49</v>
      </c>
    </row>
    <row r="13" spans="1:56" s="1" customFormat="1" ht="10.9" customHeight="1" x14ac:dyDescent="0.2">
      <c r="A13" s="17"/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Z13" s="36" t="s">
        <v>83</v>
      </c>
      <c r="BA13" s="36" t="s">
        <v>84</v>
      </c>
      <c r="BB13" s="36" t="s">
        <v>47</v>
      </c>
      <c r="BC13" s="36" t="s">
        <v>57</v>
      </c>
      <c r="BD13" s="36" t="s">
        <v>49</v>
      </c>
    </row>
    <row r="14" spans="1:56" s="1" customFormat="1" ht="12" customHeight="1" x14ac:dyDescent="0.2">
      <c r="A14" s="17"/>
      <c r="B14" s="20"/>
      <c r="C14" s="17"/>
      <c r="D14" s="41" t="s">
        <v>9</v>
      </c>
      <c r="E14" s="17"/>
      <c r="F14" s="17"/>
      <c r="G14" s="17"/>
      <c r="H14" s="17"/>
      <c r="I14" s="41" t="s">
        <v>10</v>
      </c>
      <c r="J14" s="42" t="s">
        <v>509</v>
      </c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Z14" s="36" t="s">
        <v>85</v>
      </c>
      <c r="BA14" s="36" t="s">
        <v>86</v>
      </c>
      <c r="BB14" s="36" t="s">
        <v>56</v>
      </c>
      <c r="BC14" s="36" t="s">
        <v>87</v>
      </c>
      <c r="BD14" s="36" t="s">
        <v>49</v>
      </c>
    </row>
    <row r="15" spans="1:56" s="1" customFormat="1" ht="18" customHeight="1" x14ac:dyDescent="0.2">
      <c r="A15" s="17"/>
      <c r="B15" s="20"/>
      <c r="C15" s="17"/>
      <c r="D15" s="17"/>
      <c r="E15" s="42" t="s">
        <v>508</v>
      </c>
      <c r="F15" s="17"/>
      <c r="G15" s="17"/>
      <c r="H15" s="17"/>
      <c r="I15" s="41" t="s">
        <v>11</v>
      </c>
      <c r="J15" s="42">
        <v>2020717688</v>
      </c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Z15" s="36" t="s">
        <v>88</v>
      </c>
      <c r="BA15" s="36" t="s">
        <v>86</v>
      </c>
      <c r="BB15" s="36" t="s">
        <v>56</v>
      </c>
      <c r="BC15" s="36" t="s">
        <v>89</v>
      </c>
      <c r="BD15" s="36" t="s">
        <v>49</v>
      </c>
    </row>
    <row r="16" spans="1:56" s="1" customFormat="1" ht="6.95" customHeight="1" x14ac:dyDescent="0.2">
      <c r="A16" s="17"/>
      <c r="B16" s="20"/>
      <c r="C16" s="17"/>
      <c r="D16" s="17"/>
      <c r="E16" s="17"/>
      <c r="F16" s="17"/>
      <c r="G16" s="17"/>
      <c r="H16" s="17"/>
      <c r="I16" s="17"/>
      <c r="J16" s="17"/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Z16" s="36" t="s">
        <v>90</v>
      </c>
      <c r="BA16" s="36" t="s">
        <v>91</v>
      </c>
      <c r="BB16" s="36" t="s">
        <v>56</v>
      </c>
      <c r="BC16" s="36" t="s">
        <v>92</v>
      </c>
      <c r="BD16" s="36" t="s">
        <v>49</v>
      </c>
    </row>
    <row r="17" spans="1:56" s="1" customFormat="1" ht="12" customHeight="1" x14ac:dyDescent="0.2">
      <c r="A17" s="17"/>
      <c r="B17" s="20"/>
      <c r="C17" s="17"/>
      <c r="D17" s="41" t="s">
        <v>12</v>
      </c>
      <c r="E17" s="17"/>
      <c r="F17" s="17"/>
      <c r="G17" s="17"/>
      <c r="H17" s="17"/>
      <c r="I17" s="41" t="s">
        <v>10</v>
      </c>
      <c r="J17" s="184" t="s">
        <v>510</v>
      </c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Z17" s="36" t="s">
        <v>93</v>
      </c>
      <c r="BA17" s="36" t="s">
        <v>94</v>
      </c>
      <c r="BB17" s="36" t="s">
        <v>56</v>
      </c>
      <c r="BC17" s="36" t="s">
        <v>95</v>
      </c>
      <c r="BD17" s="36" t="s">
        <v>49</v>
      </c>
    </row>
    <row r="18" spans="1:56" s="1" customFormat="1" ht="18" customHeight="1" x14ac:dyDescent="0.2">
      <c r="A18" s="17"/>
      <c r="B18" s="20"/>
      <c r="C18" s="17"/>
      <c r="D18" s="17"/>
      <c r="E18" s="184" t="s">
        <v>510</v>
      </c>
      <c r="F18" s="185"/>
      <c r="G18" s="185"/>
      <c r="H18" s="185"/>
      <c r="I18" s="41" t="s">
        <v>11</v>
      </c>
      <c r="J18" s="184" t="s">
        <v>510</v>
      </c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Z18" s="36" t="s">
        <v>96</v>
      </c>
      <c r="BA18" s="36" t="s">
        <v>97</v>
      </c>
      <c r="BB18" s="36" t="s">
        <v>56</v>
      </c>
      <c r="BC18" s="36" t="s">
        <v>89</v>
      </c>
      <c r="BD18" s="36" t="s">
        <v>49</v>
      </c>
    </row>
    <row r="19" spans="1:56" s="1" customFormat="1" ht="6.95" customHeight="1" x14ac:dyDescent="0.2">
      <c r="A19" s="17"/>
      <c r="B19" s="20"/>
      <c r="C19" s="17"/>
      <c r="D19" s="17"/>
      <c r="E19" s="17"/>
      <c r="F19" s="17"/>
      <c r="G19" s="17"/>
      <c r="H19" s="17"/>
      <c r="I19" s="17"/>
      <c r="J19" s="17"/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Z19" s="36" t="s">
        <v>98</v>
      </c>
      <c r="BA19" s="36" t="s">
        <v>99</v>
      </c>
      <c r="BB19" s="36" t="s">
        <v>47</v>
      </c>
      <c r="BC19" s="36" t="s">
        <v>100</v>
      </c>
      <c r="BD19" s="36" t="s">
        <v>49</v>
      </c>
    </row>
    <row r="20" spans="1:56" s="1" customFormat="1" ht="12" customHeight="1" x14ac:dyDescent="0.2">
      <c r="A20" s="17"/>
      <c r="B20" s="20"/>
      <c r="C20" s="17"/>
      <c r="D20" s="41" t="s">
        <v>13</v>
      </c>
      <c r="E20" s="17"/>
      <c r="F20" s="17"/>
      <c r="G20" s="17"/>
      <c r="H20" s="17"/>
      <c r="I20" s="41" t="s">
        <v>10</v>
      </c>
      <c r="J20" s="42" t="s">
        <v>14</v>
      </c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Z20" s="36" t="s">
        <v>101</v>
      </c>
      <c r="BA20" s="36" t="s">
        <v>102</v>
      </c>
      <c r="BB20" s="36" t="s">
        <v>60</v>
      </c>
      <c r="BC20" s="36" t="s">
        <v>103</v>
      </c>
      <c r="BD20" s="36" t="s">
        <v>49</v>
      </c>
    </row>
    <row r="21" spans="1:56" s="1" customFormat="1" ht="18" customHeight="1" x14ac:dyDescent="0.2">
      <c r="A21" s="17"/>
      <c r="B21" s="20"/>
      <c r="C21" s="17"/>
      <c r="D21" s="17"/>
      <c r="E21" s="42" t="s">
        <v>15</v>
      </c>
      <c r="F21" s="17"/>
      <c r="G21" s="17"/>
      <c r="H21" s="17"/>
      <c r="I21" s="41" t="s">
        <v>11</v>
      </c>
      <c r="J21" s="42" t="s">
        <v>0</v>
      </c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Z21" s="36" t="s">
        <v>104</v>
      </c>
      <c r="BA21" s="36" t="s">
        <v>105</v>
      </c>
      <c r="BB21" s="36" t="s">
        <v>56</v>
      </c>
      <c r="BC21" s="36" t="s">
        <v>106</v>
      </c>
      <c r="BD21" s="36" t="s">
        <v>49</v>
      </c>
    </row>
    <row r="22" spans="1:56" s="1" customFormat="1" ht="6.95" customHeight="1" x14ac:dyDescent="0.2">
      <c r="A22" s="17"/>
      <c r="B22" s="20"/>
      <c r="C22" s="17"/>
      <c r="D22" s="17"/>
      <c r="E22" s="17"/>
      <c r="F22" s="17"/>
      <c r="G22" s="17"/>
      <c r="H22" s="17"/>
      <c r="I22" s="17"/>
      <c r="J22" s="17"/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Z22" s="36" t="s">
        <v>107</v>
      </c>
      <c r="BA22" s="36" t="s">
        <v>108</v>
      </c>
      <c r="BB22" s="36" t="s">
        <v>47</v>
      </c>
      <c r="BC22" s="36" t="s">
        <v>109</v>
      </c>
      <c r="BD22" s="36" t="s">
        <v>49</v>
      </c>
    </row>
    <row r="23" spans="1:56" s="1" customFormat="1" ht="12" customHeight="1" x14ac:dyDescent="0.2">
      <c r="A23" s="17"/>
      <c r="B23" s="20"/>
      <c r="C23" s="17"/>
      <c r="D23" s="41" t="s">
        <v>17</v>
      </c>
      <c r="E23" s="17"/>
      <c r="F23" s="17"/>
      <c r="G23" s="17"/>
      <c r="H23" s="17"/>
      <c r="I23" s="41" t="s">
        <v>10</v>
      </c>
      <c r="J23" s="42"/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56" s="1" customFormat="1" ht="18" customHeight="1" x14ac:dyDescent="0.2">
      <c r="A24" s="17"/>
      <c r="B24" s="20"/>
      <c r="C24" s="17"/>
      <c r="D24" s="17"/>
      <c r="E24" s="42"/>
      <c r="F24" s="17"/>
      <c r="G24" s="17"/>
      <c r="H24" s="17"/>
      <c r="I24" s="41" t="s">
        <v>11</v>
      </c>
      <c r="J24" s="42"/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56" s="1" customFormat="1" ht="6.95" customHeight="1" x14ac:dyDescent="0.2">
      <c r="A25" s="17"/>
      <c r="B25" s="20"/>
      <c r="C25" s="17"/>
      <c r="D25" s="17"/>
      <c r="E25" s="17"/>
      <c r="F25" s="17"/>
      <c r="G25" s="17"/>
      <c r="H25" s="17"/>
      <c r="I25" s="17"/>
      <c r="J25" s="17"/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56" s="1" customFormat="1" ht="12" customHeight="1" x14ac:dyDescent="0.2">
      <c r="A26" s="17"/>
      <c r="B26" s="20"/>
      <c r="C26" s="17"/>
      <c r="D26" s="41" t="s">
        <v>18</v>
      </c>
      <c r="E26" s="17"/>
      <c r="F26" s="17"/>
      <c r="G26" s="17"/>
      <c r="H26" s="17"/>
      <c r="I26" s="17"/>
      <c r="J26" s="17"/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56" s="2" customFormat="1" ht="14.45" customHeight="1" x14ac:dyDescent="0.2">
      <c r="A27" s="43"/>
      <c r="B27" s="44"/>
      <c r="C27" s="43"/>
      <c r="D27" s="43"/>
      <c r="E27" s="183" t="s">
        <v>0</v>
      </c>
      <c r="F27" s="183"/>
      <c r="G27" s="183"/>
      <c r="H27" s="183"/>
      <c r="I27" s="43"/>
      <c r="J27" s="43"/>
      <c r="K27" s="43"/>
      <c r="L27" s="45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</row>
    <row r="28" spans="1:56" s="1" customFormat="1" ht="6.95" customHeight="1" x14ac:dyDescent="0.2">
      <c r="A28" s="17"/>
      <c r="B28" s="20"/>
      <c r="C28" s="17"/>
      <c r="D28" s="17"/>
      <c r="E28" s="17"/>
      <c r="F28" s="17"/>
      <c r="G28" s="17"/>
      <c r="H28" s="17"/>
      <c r="I28" s="17"/>
      <c r="J28" s="17"/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56" s="1" customFormat="1" ht="6.95" customHeight="1" x14ac:dyDescent="0.2">
      <c r="A29" s="17"/>
      <c r="B29" s="20"/>
      <c r="C29" s="17"/>
      <c r="D29" s="46"/>
      <c r="E29" s="46"/>
      <c r="F29" s="46"/>
      <c r="G29" s="46"/>
      <c r="H29" s="46"/>
      <c r="I29" s="46"/>
      <c r="J29" s="46"/>
      <c r="K29" s="46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56" s="1" customFormat="1" ht="25.35" customHeight="1" x14ac:dyDescent="0.2">
      <c r="A30" s="17"/>
      <c r="B30" s="20"/>
      <c r="C30" s="17"/>
      <c r="D30" s="47" t="s">
        <v>19</v>
      </c>
      <c r="E30" s="17"/>
      <c r="F30" s="17"/>
      <c r="G30" s="17"/>
      <c r="H30" s="17"/>
      <c r="I30" s="17"/>
      <c r="J30" s="48">
        <f>ROUND(J122, 2)</f>
        <v>0</v>
      </c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56" s="1" customFormat="1" ht="6.95" customHeight="1" x14ac:dyDescent="0.2">
      <c r="A31" s="17"/>
      <c r="B31" s="20"/>
      <c r="C31" s="17"/>
      <c r="D31" s="46"/>
      <c r="E31" s="46"/>
      <c r="F31" s="46"/>
      <c r="G31" s="46"/>
      <c r="H31" s="46"/>
      <c r="I31" s="46"/>
      <c r="J31" s="46"/>
      <c r="K31" s="46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56" s="1" customFormat="1" ht="14.45" customHeight="1" x14ac:dyDescent="0.2">
      <c r="A32" s="17"/>
      <c r="B32" s="20"/>
      <c r="C32" s="17"/>
      <c r="D32" s="17"/>
      <c r="E32" s="17"/>
      <c r="F32" s="49" t="s">
        <v>21</v>
      </c>
      <c r="G32" s="17"/>
      <c r="H32" s="17"/>
      <c r="I32" s="49" t="s">
        <v>20</v>
      </c>
      <c r="J32" s="49" t="s">
        <v>22</v>
      </c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1" customFormat="1" ht="14.45" customHeight="1" x14ac:dyDescent="0.2">
      <c r="A33" s="17"/>
      <c r="B33" s="20"/>
      <c r="C33" s="17"/>
      <c r="D33" s="50" t="s">
        <v>23</v>
      </c>
      <c r="E33" s="41" t="s">
        <v>24</v>
      </c>
      <c r="F33" s="51">
        <f>ROUND((SUM(BE122:BE328)),  2)</f>
        <v>0</v>
      </c>
      <c r="G33" s="17"/>
      <c r="H33" s="17"/>
      <c r="I33" s="52">
        <v>0.2</v>
      </c>
      <c r="J33" s="51">
        <f>ROUND(((SUM(BE122:BE328))*I33),  2)</f>
        <v>0</v>
      </c>
      <c r="K33" s="17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1" customFormat="1" ht="14.45" customHeight="1" x14ac:dyDescent="0.2">
      <c r="A34" s="17"/>
      <c r="B34" s="20"/>
      <c r="C34" s="17"/>
      <c r="D34" s="17"/>
      <c r="E34" s="41" t="s">
        <v>25</v>
      </c>
      <c r="F34" s="51">
        <f>ROUND((SUM(BF122:BF328)),  2)</f>
        <v>0</v>
      </c>
      <c r="G34" s="17"/>
      <c r="H34" s="17"/>
      <c r="I34" s="52">
        <v>0.2</v>
      </c>
      <c r="J34" s="51">
        <f>ROUND(((SUM(BF122:BF328))*I34),  2)</f>
        <v>0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1" customFormat="1" ht="14.45" hidden="1" customHeight="1" x14ac:dyDescent="0.2">
      <c r="A35" s="17"/>
      <c r="B35" s="20"/>
      <c r="C35" s="17"/>
      <c r="D35" s="17"/>
      <c r="E35" s="41" t="s">
        <v>26</v>
      </c>
      <c r="F35" s="51">
        <f>ROUND((SUM(BG122:BG328)),  2)</f>
        <v>0</v>
      </c>
      <c r="G35" s="17"/>
      <c r="H35" s="17"/>
      <c r="I35" s="52">
        <v>0.2</v>
      </c>
      <c r="J35" s="51">
        <f>0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1" customFormat="1" ht="14.45" hidden="1" customHeight="1" x14ac:dyDescent="0.2">
      <c r="A36" s="17"/>
      <c r="B36" s="20"/>
      <c r="C36" s="17"/>
      <c r="D36" s="17"/>
      <c r="E36" s="41" t="s">
        <v>27</v>
      </c>
      <c r="F36" s="51">
        <f>ROUND((SUM(BH122:BH328)),  2)</f>
        <v>0</v>
      </c>
      <c r="G36" s="17"/>
      <c r="H36" s="17"/>
      <c r="I36" s="52">
        <v>0.2</v>
      </c>
      <c r="J36" s="51">
        <f>0</f>
        <v>0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1" customFormat="1" ht="14.45" hidden="1" customHeight="1" x14ac:dyDescent="0.2">
      <c r="A37" s="17"/>
      <c r="B37" s="20"/>
      <c r="C37" s="17"/>
      <c r="D37" s="17"/>
      <c r="E37" s="41" t="s">
        <v>28</v>
      </c>
      <c r="F37" s="51">
        <f>ROUND((SUM(BI122:BI328)),  2)</f>
        <v>0</v>
      </c>
      <c r="G37" s="17"/>
      <c r="H37" s="17"/>
      <c r="I37" s="52">
        <v>0</v>
      </c>
      <c r="J37" s="51">
        <f>0</f>
        <v>0</v>
      </c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1" customFormat="1" ht="6.95" customHeight="1" x14ac:dyDescent="0.2">
      <c r="A38" s="17"/>
      <c r="B38" s="20"/>
      <c r="C38" s="17"/>
      <c r="D38" s="17"/>
      <c r="E38" s="17"/>
      <c r="F38" s="17"/>
      <c r="G38" s="17"/>
      <c r="H38" s="17"/>
      <c r="I38" s="17"/>
      <c r="J38" s="17"/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1" customFormat="1" ht="25.35" customHeight="1" x14ac:dyDescent="0.2">
      <c r="A39" s="17"/>
      <c r="B39" s="20"/>
      <c r="C39" s="53"/>
      <c r="D39" s="54" t="s">
        <v>29</v>
      </c>
      <c r="E39" s="55"/>
      <c r="F39" s="55"/>
      <c r="G39" s="56" t="s">
        <v>30</v>
      </c>
      <c r="H39" s="57" t="s">
        <v>31</v>
      </c>
      <c r="I39" s="55"/>
      <c r="J39" s="58">
        <f>SUM(J30:J37)</f>
        <v>0</v>
      </c>
      <c r="K39" s="59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1" customFormat="1" ht="14.45" customHeight="1" x14ac:dyDescent="0.2">
      <c r="A40" s="17"/>
      <c r="B40" s="20"/>
      <c r="C40" s="17"/>
      <c r="D40" s="17"/>
      <c r="E40" s="17"/>
      <c r="F40" s="17"/>
      <c r="G40" s="17"/>
      <c r="H40" s="17"/>
      <c r="I40" s="17"/>
      <c r="J40" s="17"/>
      <c r="K40" s="17"/>
      <c r="L40" s="21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ht="14.45" customHeight="1" x14ac:dyDescent="0.2">
      <c r="B41" s="11"/>
      <c r="L41" s="11"/>
    </row>
    <row r="42" spans="1:31" ht="14.45" customHeight="1" x14ac:dyDescent="0.2">
      <c r="B42" s="11"/>
      <c r="L42" s="11"/>
    </row>
    <row r="43" spans="1:31" ht="14.45" customHeight="1" x14ac:dyDescent="0.2">
      <c r="B43" s="11"/>
      <c r="L43" s="11"/>
    </row>
    <row r="44" spans="1:31" ht="14.45" customHeight="1" x14ac:dyDescent="0.2">
      <c r="B44" s="11"/>
      <c r="L44" s="11"/>
    </row>
    <row r="45" spans="1:31" ht="14.45" customHeight="1" x14ac:dyDescent="0.2">
      <c r="B45" s="11"/>
      <c r="L45" s="11"/>
    </row>
    <row r="46" spans="1:31" ht="14.45" customHeight="1" x14ac:dyDescent="0.2">
      <c r="B46" s="11"/>
      <c r="L46" s="11"/>
    </row>
    <row r="47" spans="1:31" ht="14.45" customHeight="1" x14ac:dyDescent="0.2">
      <c r="B47" s="11"/>
      <c r="L47" s="11"/>
    </row>
    <row r="48" spans="1:31" ht="14.45" customHeight="1" x14ac:dyDescent="0.2">
      <c r="B48" s="11"/>
      <c r="L48" s="11"/>
    </row>
    <row r="49" spans="1:31" ht="14.45" customHeight="1" x14ac:dyDescent="0.2">
      <c r="B49" s="11"/>
      <c r="L49" s="11"/>
    </row>
    <row r="50" spans="1:31" s="1" customFormat="1" ht="14.45" customHeight="1" x14ac:dyDescent="0.2">
      <c r="B50" s="21"/>
      <c r="D50" s="60" t="s">
        <v>32</v>
      </c>
      <c r="E50" s="61"/>
      <c r="F50" s="61"/>
      <c r="G50" s="60" t="s">
        <v>33</v>
      </c>
      <c r="H50" s="61"/>
      <c r="I50" s="61"/>
      <c r="J50" s="61"/>
      <c r="K50" s="61"/>
      <c r="L50" s="21"/>
    </row>
    <row r="51" spans="1:31" x14ac:dyDescent="0.2">
      <c r="B51" s="11"/>
      <c r="L51" s="11"/>
    </row>
    <row r="52" spans="1:31" x14ac:dyDescent="0.2">
      <c r="B52" s="11"/>
      <c r="L52" s="11"/>
    </row>
    <row r="53" spans="1:31" x14ac:dyDescent="0.2">
      <c r="B53" s="11"/>
      <c r="L53" s="11"/>
    </row>
    <row r="54" spans="1:31" x14ac:dyDescent="0.2">
      <c r="B54" s="11"/>
      <c r="L54" s="11"/>
    </row>
    <row r="55" spans="1:31" x14ac:dyDescent="0.2">
      <c r="B55" s="11"/>
      <c r="L55" s="11"/>
    </row>
    <row r="56" spans="1:31" x14ac:dyDescent="0.2">
      <c r="B56" s="11"/>
      <c r="L56" s="11"/>
    </row>
    <row r="57" spans="1:31" x14ac:dyDescent="0.2">
      <c r="B57" s="11"/>
      <c r="L57" s="11"/>
    </row>
    <row r="58" spans="1:31" x14ac:dyDescent="0.2">
      <c r="B58" s="11"/>
      <c r="L58" s="11"/>
    </row>
    <row r="59" spans="1:31" x14ac:dyDescent="0.2">
      <c r="B59" s="11"/>
      <c r="L59" s="11"/>
    </row>
    <row r="60" spans="1:31" x14ac:dyDescent="0.2">
      <c r="B60" s="11"/>
      <c r="L60" s="11"/>
    </row>
    <row r="61" spans="1:31" s="1" customFormat="1" ht="12.75" x14ac:dyDescent="0.2">
      <c r="A61" s="17"/>
      <c r="B61" s="20"/>
      <c r="C61" s="17"/>
      <c r="D61" s="62" t="s">
        <v>34</v>
      </c>
      <c r="E61" s="63"/>
      <c r="F61" s="64" t="s">
        <v>35</v>
      </c>
      <c r="G61" s="62" t="s">
        <v>34</v>
      </c>
      <c r="H61" s="63"/>
      <c r="I61" s="63"/>
      <c r="J61" s="65" t="s">
        <v>35</v>
      </c>
      <c r="K61" s="63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x14ac:dyDescent="0.2">
      <c r="B62" s="11"/>
      <c r="L62" s="11"/>
    </row>
    <row r="63" spans="1:31" x14ac:dyDescent="0.2">
      <c r="B63" s="11"/>
      <c r="L63" s="11"/>
    </row>
    <row r="64" spans="1:31" x14ac:dyDescent="0.2">
      <c r="B64" s="11"/>
      <c r="L64" s="11"/>
    </row>
    <row r="65" spans="1:31" s="1" customFormat="1" ht="12.75" x14ac:dyDescent="0.2">
      <c r="A65" s="17"/>
      <c r="B65" s="20"/>
      <c r="C65" s="17"/>
      <c r="D65" s="60" t="s">
        <v>36</v>
      </c>
      <c r="E65" s="66"/>
      <c r="F65" s="66"/>
      <c r="G65" s="60" t="s">
        <v>37</v>
      </c>
      <c r="H65" s="66"/>
      <c r="I65" s="66"/>
      <c r="J65" s="66"/>
      <c r="K65" s="66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x14ac:dyDescent="0.2">
      <c r="B66" s="11"/>
      <c r="L66" s="11"/>
    </row>
    <row r="67" spans="1:31" x14ac:dyDescent="0.2">
      <c r="B67" s="11"/>
      <c r="L67" s="11"/>
    </row>
    <row r="68" spans="1:31" x14ac:dyDescent="0.2">
      <c r="B68" s="11"/>
      <c r="L68" s="11"/>
    </row>
    <row r="69" spans="1:31" x14ac:dyDescent="0.2">
      <c r="B69" s="11"/>
      <c r="L69" s="11"/>
    </row>
    <row r="70" spans="1:31" x14ac:dyDescent="0.2">
      <c r="B70" s="11"/>
      <c r="L70" s="11"/>
    </row>
    <row r="71" spans="1:31" x14ac:dyDescent="0.2">
      <c r="B71" s="11"/>
      <c r="L71" s="11"/>
    </row>
    <row r="72" spans="1:31" x14ac:dyDescent="0.2">
      <c r="B72" s="11"/>
      <c r="L72" s="11"/>
    </row>
    <row r="73" spans="1:31" x14ac:dyDescent="0.2">
      <c r="B73" s="11"/>
      <c r="L73" s="11"/>
    </row>
    <row r="74" spans="1:31" x14ac:dyDescent="0.2">
      <c r="B74" s="11"/>
      <c r="L74" s="11"/>
    </row>
    <row r="75" spans="1:31" x14ac:dyDescent="0.2">
      <c r="B75" s="11"/>
      <c r="L75" s="11"/>
    </row>
    <row r="76" spans="1:31" s="1" customFormat="1" ht="12.75" x14ac:dyDescent="0.2">
      <c r="A76" s="17"/>
      <c r="B76" s="20"/>
      <c r="C76" s="17"/>
      <c r="D76" s="62" t="s">
        <v>34</v>
      </c>
      <c r="E76" s="63"/>
      <c r="F76" s="64" t="s">
        <v>35</v>
      </c>
      <c r="G76" s="62" t="s">
        <v>34</v>
      </c>
      <c r="H76" s="63"/>
      <c r="I76" s="63"/>
      <c r="J76" s="65" t="s">
        <v>35</v>
      </c>
      <c r="K76" s="63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1" customFormat="1" ht="14.45" customHeight="1" x14ac:dyDescent="0.2">
      <c r="A77" s="17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pans="1:47" s="1" customFormat="1" ht="6.95" customHeight="1" x14ac:dyDescent="0.2">
      <c r="A81" s="17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47" s="1" customFormat="1" ht="24.95" customHeight="1" x14ac:dyDescent="0.2">
      <c r="A82" s="17"/>
      <c r="B82" s="18"/>
      <c r="C82" s="13" t="s">
        <v>110</v>
      </c>
      <c r="D82" s="19"/>
      <c r="E82" s="19"/>
      <c r="F82" s="19"/>
      <c r="G82" s="19"/>
      <c r="H82" s="19"/>
      <c r="I82" s="19"/>
      <c r="J82" s="19"/>
      <c r="K82" s="19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47" s="1" customFormat="1" ht="6.95" customHeight="1" x14ac:dyDescent="0.2">
      <c r="A83" s="17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47" s="1" customFormat="1" ht="12" customHeight="1" x14ac:dyDescent="0.2">
      <c r="A84" s="17"/>
      <c r="B84" s="18"/>
      <c r="C84" s="15" t="s">
        <v>4</v>
      </c>
      <c r="D84" s="19"/>
      <c r="E84" s="19"/>
      <c r="F84" s="19"/>
      <c r="G84" s="19"/>
      <c r="H84" s="19"/>
      <c r="I84" s="19"/>
      <c r="J84" s="19"/>
      <c r="K84" s="19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47" s="1" customFormat="1" ht="36" customHeight="1" x14ac:dyDescent="0.2">
      <c r="A85" s="17"/>
      <c r="B85" s="18"/>
      <c r="C85" s="19"/>
      <c r="D85" s="19"/>
      <c r="E85" s="174" t="str">
        <f>E7</f>
        <v>Cyklistický chodník Hrabušice - Smižany</v>
      </c>
      <c r="F85" s="175"/>
      <c r="G85" s="175"/>
      <c r="H85" s="175"/>
      <c r="I85" s="19"/>
      <c r="J85" s="19"/>
      <c r="K85" s="19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47" s="1" customFormat="1" ht="12" customHeight="1" x14ac:dyDescent="0.2">
      <c r="A86" s="17"/>
      <c r="B86" s="18"/>
      <c r="C86" s="15" t="s">
        <v>68</v>
      </c>
      <c r="D86" s="19"/>
      <c r="E86" s="19"/>
      <c r="F86" s="19"/>
      <c r="G86" s="19"/>
      <c r="H86" s="19"/>
      <c r="I86" s="19"/>
      <c r="J86" s="19"/>
      <c r="K86" s="19"/>
      <c r="L86" s="21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47" s="1" customFormat="1" ht="14.45" customHeight="1" x14ac:dyDescent="0.2">
      <c r="A87" s="17"/>
      <c r="B87" s="18"/>
      <c r="C87" s="19"/>
      <c r="D87" s="19"/>
      <c r="E87" s="176" t="str">
        <f>E9</f>
        <v>Cyklistický chodník v k.ú. Hrabušice</v>
      </c>
      <c r="F87" s="177"/>
      <c r="G87" s="177"/>
      <c r="H87" s="177"/>
      <c r="I87" s="19"/>
      <c r="J87" s="19"/>
      <c r="K87" s="19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47" s="1" customFormat="1" ht="6.95" customHeight="1" x14ac:dyDescent="0.2">
      <c r="A88" s="17"/>
      <c r="B88" s="18"/>
      <c r="C88" s="19"/>
      <c r="D88" s="19"/>
      <c r="E88" s="19"/>
      <c r="F88" s="19"/>
      <c r="G88" s="19"/>
      <c r="H88" s="19"/>
      <c r="I88" s="19"/>
      <c r="J88" s="19"/>
      <c r="K88" s="19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47" s="1" customFormat="1" ht="12" customHeight="1" x14ac:dyDescent="0.2">
      <c r="A89" s="17"/>
      <c r="B89" s="18"/>
      <c r="C89" s="15" t="s">
        <v>7</v>
      </c>
      <c r="D89" s="19"/>
      <c r="E89" s="19"/>
      <c r="F89" s="14" t="str">
        <f>F12</f>
        <v>k.ú. Hrabušice</v>
      </c>
      <c r="G89" s="19"/>
      <c r="H89" s="19"/>
      <c r="I89" s="15" t="s">
        <v>8</v>
      </c>
      <c r="J89" s="26" t="str">
        <f>IF(J12="","",J12)</f>
        <v>vyplní uchádzač</v>
      </c>
      <c r="K89" s="19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47" s="1" customFormat="1" ht="6.95" customHeight="1" x14ac:dyDescent="0.2">
      <c r="A90" s="17"/>
      <c r="B90" s="18"/>
      <c r="C90" s="19"/>
      <c r="D90" s="19"/>
      <c r="E90" s="19"/>
      <c r="F90" s="19"/>
      <c r="G90" s="19"/>
      <c r="H90" s="19"/>
      <c r="I90" s="19"/>
      <c r="J90" s="19"/>
      <c r="K90" s="19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47" s="1" customFormat="1" ht="15.6" customHeight="1" x14ac:dyDescent="0.2">
      <c r="A91" s="17"/>
      <c r="B91" s="18"/>
      <c r="C91" s="15" t="s">
        <v>9</v>
      </c>
      <c r="D91" s="19"/>
      <c r="E91" s="19"/>
      <c r="F91" s="14" t="str">
        <f>E15</f>
        <v>Obec Hrabušice, Hlavná ulica 171, 053 15 Hrabušice</v>
      </c>
      <c r="G91" s="19"/>
      <c r="H91" s="19"/>
      <c r="I91" s="15" t="s">
        <v>13</v>
      </c>
      <c r="J91" s="16" t="str">
        <f>E21</f>
        <v>Ing. Dunajská</v>
      </c>
      <c r="K91" s="19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47" s="1" customFormat="1" ht="15.6" customHeight="1" x14ac:dyDescent="0.2">
      <c r="A92" s="17"/>
      <c r="B92" s="18"/>
      <c r="C92" s="15" t="s">
        <v>12</v>
      </c>
      <c r="D92" s="19"/>
      <c r="E92" s="19"/>
      <c r="F92" s="14" t="str">
        <f>IF(E18="","",E18)</f>
        <v>vyplní uchádzač</v>
      </c>
      <c r="G92" s="19"/>
      <c r="H92" s="19"/>
      <c r="I92" s="15" t="s">
        <v>17</v>
      </c>
      <c r="J92" s="16"/>
      <c r="K92" s="19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47" s="1" customFormat="1" ht="10.35" customHeight="1" x14ac:dyDescent="0.2">
      <c r="A93" s="17"/>
      <c r="B93" s="18"/>
      <c r="C93" s="19"/>
      <c r="D93" s="19"/>
      <c r="E93" s="19"/>
      <c r="F93" s="19"/>
      <c r="G93" s="19"/>
      <c r="H93" s="19"/>
      <c r="I93" s="19"/>
      <c r="J93" s="19"/>
      <c r="K93" s="19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47" s="1" customFormat="1" ht="29.25" customHeight="1" x14ac:dyDescent="0.2">
      <c r="A94" s="17"/>
      <c r="B94" s="18"/>
      <c r="C94" s="71" t="s">
        <v>111</v>
      </c>
      <c r="D94" s="72"/>
      <c r="E94" s="72"/>
      <c r="F94" s="72"/>
      <c r="G94" s="72"/>
      <c r="H94" s="72"/>
      <c r="I94" s="72"/>
      <c r="J94" s="73" t="s">
        <v>112</v>
      </c>
      <c r="K94" s="72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47" s="1" customFormat="1" ht="10.35" customHeight="1" x14ac:dyDescent="0.2">
      <c r="A95" s="17"/>
      <c r="B95" s="18"/>
      <c r="C95" s="19"/>
      <c r="D95" s="19"/>
      <c r="E95" s="19"/>
      <c r="F95" s="19"/>
      <c r="G95" s="19"/>
      <c r="H95" s="19"/>
      <c r="I95" s="19"/>
      <c r="J95" s="19"/>
      <c r="K95" s="19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47" s="1" customFormat="1" ht="22.9" customHeight="1" x14ac:dyDescent="0.2">
      <c r="A96" s="17"/>
      <c r="B96" s="18"/>
      <c r="C96" s="74" t="s">
        <v>113</v>
      </c>
      <c r="D96" s="19"/>
      <c r="E96" s="19"/>
      <c r="F96" s="19"/>
      <c r="G96" s="19"/>
      <c r="H96" s="19"/>
      <c r="I96" s="19"/>
      <c r="J96" s="35">
        <f>J122</f>
        <v>0</v>
      </c>
      <c r="K96" s="19"/>
      <c r="L96" s="21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10" t="s">
        <v>114</v>
      </c>
    </row>
    <row r="97" spans="1:31" s="3" customFormat="1" ht="24.95" customHeight="1" x14ac:dyDescent="0.2">
      <c r="B97" s="75"/>
      <c r="C97" s="76"/>
      <c r="D97" s="77" t="s">
        <v>115</v>
      </c>
      <c r="E97" s="78"/>
      <c r="F97" s="78"/>
      <c r="G97" s="78"/>
      <c r="H97" s="78"/>
      <c r="I97" s="78"/>
      <c r="J97" s="79">
        <f>J123</f>
        <v>0</v>
      </c>
      <c r="K97" s="76"/>
      <c r="L97" s="80"/>
    </row>
    <row r="98" spans="1:31" s="4" customFormat="1" ht="19.899999999999999" customHeight="1" x14ac:dyDescent="0.2">
      <c r="B98" s="81"/>
      <c r="C98" s="82"/>
      <c r="D98" s="83" t="s">
        <v>116</v>
      </c>
      <c r="E98" s="84"/>
      <c r="F98" s="84"/>
      <c r="G98" s="84"/>
      <c r="H98" s="84"/>
      <c r="I98" s="84"/>
      <c r="J98" s="85">
        <f>J124</f>
        <v>0</v>
      </c>
      <c r="K98" s="82"/>
      <c r="L98" s="86"/>
    </row>
    <row r="99" spans="1:31" s="4" customFormat="1" ht="19.899999999999999" customHeight="1" x14ac:dyDescent="0.2">
      <c r="B99" s="81"/>
      <c r="C99" s="82"/>
      <c r="D99" s="83" t="s">
        <v>117</v>
      </c>
      <c r="E99" s="84"/>
      <c r="F99" s="84"/>
      <c r="G99" s="84"/>
      <c r="H99" s="84"/>
      <c r="I99" s="84"/>
      <c r="J99" s="85">
        <f>J208</f>
        <v>0</v>
      </c>
      <c r="K99" s="82"/>
      <c r="L99" s="86"/>
    </row>
    <row r="100" spans="1:31" s="4" customFormat="1" ht="19.899999999999999" customHeight="1" x14ac:dyDescent="0.2">
      <c r="B100" s="81"/>
      <c r="C100" s="82"/>
      <c r="D100" s="83" t="s">
        <v>118</v>
      </c>
      <c r="E100" s="84"/>
      <c r="F100" s="84"/>
      <c r="G100" s="84"/>
      <c r="H100" s="84"/>
      <c r="I100" s="84"/>
      <c r="J100" s="85">
        <f>J230</f>
        <v>0</v>
      </c>
      <c r="K100" s="82"/>
      <c r="L100" s="86"/>
    </row>
    <row r="101" spans="1:31" s="4" customFormat="1" ht="19.899999999999999" customHeight="1" x14ac:dyDescent="0.2">
      <c r="B101" s="81"/>
      <c r="C101" s="82"/>
      <c r="D101" s="83" t="s">
        <v>119</v>
      </c>
      <c r="E101" s="84"/>
      <c r="F101" s="84"/>
      <c r="G101" s="84"/>
      <c r="H101" s="84"/>
      <c r="I101" s="84"/>
      <c r="J101" s="85">
        <f>J261</f>
        <v>0</v>
      </c>
      <c r="K101" s="82"/>
      <c r="L101" s="86"/>
    </row>
    <row r="102" spans="1:31" s="4" customFormat="1" ht="19.899999999999999" customHeight="1" x14ac:dyDescent="0.2">
      <c r="B102" s="81"/>
      <c r="C102" s="82"/>
      <c r="D102" s="83" t="s">
        <v>120</v>
      </c>
      <c r="E102" s="84"/>
      <c r="F102" s="84"/>
      <c r="G102" s="84"/>
      <c r="H102" s="84"/>
      <c r="I102" s="84"/>
      <c r="J102" s="85">
        <f>J327</f>
        <v>0</v>
      </c>
      <c r="K102" s="82"/>
      <c r="L102" s="86"/>
    </row>
    <row r="103" spans="1:31" s="1" customFormat="1" ht="21.75" customHeight="1" x14ac:dyDescent="0.2">
      <c r="A103" s="17"/>
      <c r="B103" s="18"/>
      <c r="C103" s="19"/>
      <c r="D103" s="19"/>
      <c r="E103" s="19"/>
      <c r="F103" s="19"/>
      <c r="G103" s="19"/>
      <c r="H103" s="19"/>
      <c r="I103" s="19"/>
      <c r="J103" s="19"/>
      <c r="K103" s="19"/>
      <c r="L103" s="21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spans="1:31" s="1" customFormat="1" ht="6.95" customHeight="1" x14ac:dyDescent="0.2">
      <c r="A104" s="17"/>
      <c r="B104" s="22"/>
      <c r="C104" s="23"/>
      <c r="D104" s="23"/>
      <c r="E104" s="23"/>
      <c r="F104" s="23"/>
      <c r="G104" s="23"/>
      <c r="H104" s="23"/>
      <c r="I104" s="23"/>
      <c r="J104" s="23"/>
      <c r="K104" s="23"/>
      <c r="L104" s="21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8" spans="1:31" s="1" customFormat="1" ht="6.95" customHeight="1" x14ac:dyDescent="0.2">
      <c r="A108" s="17"/>
      <c r="B108" s="24"/>
      <c r="C108" s="25"/>
      <c r="D108" s="25"/>
      <c r="E108" s="25"/>
      <c r="F108" s="25"/>
      <c r="G108" s="25"/>
      <c r="H108" s="25"/>
      <c r="I108" s="25"/>
      <c r="J108" s="25"/>
      <c r="K108" s="25"/>
      <c r="L108" s="21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pans="1:31" s="1" customFormat="1" ht="24.95" customHeight="1" x14ac:dyDescent="0.2">
      <c r="A109" s="17"/>
      <c r="B109" s="18"/>
      <c r="C109" s="13" t="s">
        <v>121</v>
      </c>
      <c r="D109" s="19"/>
      <c r="E109" s="19"/>
      <c r="F109" s="19"/>
      <c r="G109" s="19"/>
      <c r="H109" s="19"/>
      <c r="I109" s="19"/>
      <c r="J109" s="19"/>
      <c r="K109" s="19"/>
      <c r="L109" s="21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pans="1:31" s="1" customFormat="1" ht="6.95" customHeight="1" x14ac:dyDescent="0.2">
      <c r="A110" s="17"/>
      <c r="B110" s="18"/>
      <c r="C110" s="19"/>
      <c r="D110" s="19"/>
      <c r="E110" s="19"/>
      <c r="F110" s="19"/>
      <c r="G110" s="19"/>
      <c r="H110" s="19"/>
      <c r="I110" s="19"/>
      <c r="J110" s="19"/>
      <c r="K110" s="19"/>
      <c r="L110" s="21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pans="1:31" s="1" customFormat="1" ht="12" customHeight="1" x14ac:dyDescent="0.2">
      <c r="A111" s="17"/>
      <c r="B111" s="18"/>
      <c r="C111" s="15" t="s">
        <v>4</v>
      </c>
      <c r="D111" s="19"/>
      <c r="E111" s="19"/>
      <c r="F111" s="19"/>
      <c r="G111" s="19"/>
      <c r="H111" s="19"/>
      <c r="I111" s="19"/>
      <c r="J111" s="19"/>
      <c r="K111" s="19"/>
      <c r="L111" s="21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pans="1:31" s="1" customFormat="1" ht="36" customHeight="1" x14ac:dyDescent="0.2">
      <c r="A112" s="17"/>
      <c r="B112" s="18"/>
      <c r="C112" s="19"/>
      <c r="D112" s="19"/>
      <c r="E112" s="174" t="str">
        <f>E7</f>
        <v>Cyklistický chodník Hrabušice - Smižany</v>
      </c>
      <c r="F112" s="175"/>
      <c r="G112" s="175"/>
      <c r="H112" s="175"/>
      <c r="I112" s="19"/>
      <c r="J112" s="19"/>
      <c r="K112" s="19"/>
      <c r="L112" s="21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pans="1:65" s="1" customFormat="1" ht="12" customHeight="1" x14ac:dyDescent="0.2">
      <c r="A113" s="17"/>
      <c r="B113" s="18"/>
      <c r="C113" s="15" t="s">
        <v>68</v>
      </c>
      <c r="D113" s="19"/>
      <c r="E113" s="19"/>
      <c r="F113" s="19"/>
      <c r="G113" s="19"/>
      <c r="H113" s="19"/>
      <c r="I113" s="19"/>
      <c r="J113" s="19"/>
      <c r="K113" s="19"/>
      <c r="L113" s="21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pans="1:65" s="1" customFormat="1" ht="14.45" customHeight="1" x14ac:dyDescent="0.2">
      <c r="A114" s="17"/>
      <c r="B114" s="18"/>
      <c r="C114" s="19"/>
      <c r="D114" s="19"/>
      <c r="E114" s="176" t="str">
        <f>E9</f>
        <v>Cyklistický chodník v k.ú. Hrabušice</v>
      </c>
      <c r="F114" s="177"/>
      <c r="G114" s="177"/>
      <c r="H114" s="177"/>
      <c r="I114" s="19"/>
      <c r="J114" s="19"/>
      <c r="K114" s="19"/>
      <c r="L114" s="21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pans="1:65" s="1" customFormat="1" ht="6.95" customHeight="1" x14ac:dyDescent="0.2">
      <c r="A115" s="17"/>
      <c r="B115" s="18"/>
      <c r="C115" s="19"/>
      <c r="D115" s="19"/>
      <c r="E115" s="19"/>
      <c r="F115" s="19"/>
      <c r="G115" s="19"/>
      <c r="H115" s="19"/>
      <c r="I115" s="19"/>
      <c r="J115" s="19"/>
      <c r="K115" s="19"/>
      <c r="L115" s="21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pans="1:65" s="1" customFormat="1" ht="12" customHeight="1" x14ac:dyDescent="0.2">
      <c r="A116" s="17"/>
      <c r="B116" s="18"/>
      <c r="C116" s="15" t="s">
        <v>7</v>
      </c>
      <c r="D116" s="19"/>
      <c r="E116" s="19"/>
      <c r="F116" s="14" t="str">
        <f>F12</f>
        <v>k.ú. Hrabušice</v>
      </c>
      <c r="G116" s="19"/>
      <c r="H116" s="19"/>
      <c r="I116" s="15" t="s">
        <v>8</v>
      </c>
      <c r="J116" s="26" t="str">
        <f>IF(J12="","",J12)</f>
        <v>vyplní uchádzač</v>
      </c>
      <c r="K116" s="19"/>
      <c r="L116" s="21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pans="1:65" s="1" customFormat="1" ht="6.95" customHeight="1" x14ac:dyDescent="0.2">
      <c r="A117" s="17"/>
      <c r="B117" s="18"/>
      <c r="C117" s="19"/>
      <c r="D117" s="19"/>
      <c r="E117" s="19"/>
      <c r="F117" s="19"/>
      <c r="G117" s="19"/>
      <c r="H117" s="19"/>
      <c r="I117" s="19"/>
      <c r="J117" s="19"/>
      <c r="K117" s="19"/>
      <c r="L117" s="21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pans="1:65" s="1" customFormat="1" ht="15.6" customHeight="1" x14ac:dyDescent="0.2">
      <c r="A118" s="17"/>
      <c r="B118" s="18"/>
      <c r="C118" s="15" t="s">
        <v>9</v>
      </c>
      <c r="D118" s="19"/>
      <c r="E118" s="19"/>
      <c r="F118" s="14" t="str">
        <f>E15</f>
        <v>Obec Hrabušice, Hlavná ulica 171, 053 15 Hrabušice</v>
      </c>
      <c r="G118" s="19"/>
      <c r="H118" s="19"/>
      <c r="I118" s="15" t="s">
        <v>13</v>
      </c>
      <c r="J118" s="16" t="str">
        <f>E21</f>
        <v>Ing. Dunajská</v>
      </c>
      <c r="K118" s="19"/>
      <c r="L118" s="21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pans="1:65" s="1" customFormat="1" ht="15.6" customHeight="1" x14ac:dyDescent="0.2">
      <c r="A119" s="17"/>
      <c r="B119" s="18"/>
      <c r="C119" s="15" t="s">
        <v>12</v>
      </c>
      <c r="D119" s="19"/>
      <c r="E119" s="19"/>
      <c r="F119" s="14" t="str">
        <f>IF(E18="","",E18)</f>
        <v>vyplní uchádzač</v>
      </c>
      <c r="G119" s="19"/>
      <c r="H119" s="19"/>
      <c r="I119" s="15" t="s">
        <v>17</v>
      </c>
      <c r="J119" s="16"/>
      <c r="K119" s="19"/>
      <c r="L119" s="21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pans="1:65" s="1" customFormat="1" ht="10.35" customHeight="1" x14ac:dyDescent="0.2">
      <c r="A120" s="17"/>
      <c r="B120" s="18"/>
      <c r="C120" s="19"/>
      <c r="D120" s="19"/>
      <c r="E120" s="19"/>
      <c r="F120" s="19"/>
      <c r="G120" s="19"/>
      <c r="H120" s="19"/>
      <c r="I120" s="19"/>
      <c r="J120" s="19"/>
      <c r="K120" s="19"/>
      <c r="L120" s="21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pans="1:65" s="5" customFormat="1" ht="29.25" customHeight="1" x14ac:dyDescent="0.2">
      <c r="A121" s="87"/>
      <c r="B121" s="88"/>
      <c r="C121" s="89" t="s">
        <v>122</v>
      </c>
      <c r="D121" s="90" t="s">
        <v>40</v>
      </c>
      <c r="E121" s="90" t="s">
        <v>38</v>
      </c>
      <c r="F121" s="90" t="s">
        <v>39</v>
      </c>
      <c r="G121" s="90" t="s">
        <v>123</v>
      </c>
      <c r="H121" s="90" t="s">
        <v>124</v>
      </c>
      <c r="I121" s="90" t="s">
        <v>125</v>
      </c>
      <c r="J121" s="91" t="s">
        <v>112</v>
      </c>
      <c r="K121" s="92" t="s">
        <v>126</v>
      </c>
      <c r="L121" s="93"/>
      <c r="M121" s="29" t="s">
        <v>0</v>
      </c>
      <c r="N121" s="30" t="s">
        <v>23</v>
      </c>
      <c r="O121" s="30" t="s">
        <v>127</v>
      </c>
      <c r="P121" s="30" t="s">
        <v>128</v>
      </c>
      <c r="Q121" s="30" t="s">
        <v>129</v>
      </c>
      <c r="R121" s="30" t="s">
        <v>130</v>
      </c>
      <c r="S121" s="30" t="s">
        <v>131</v>
      </c>
      <c r="T121" s="31" t="s">
        <v>132</v>
      </c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</row>
    <row r="122" spans="1:65" s="1" customFormat="1" ht="22.9" customHeight="1" x14ac:dyDescent="0.25">
      <c r="A122" s="17"/>
      <c r="B122" s="18"/>
      <c r="C122" s="34" t="s">
        <v>113</v>
      </c>
      <c r="D122" s="19"/>
      <c r="E122" s="19"/>
      <c r="F122" s="19"/>
      <c r="G122" s="19"/>
      <c r="H122" s="19"/>
      <c r="I122" s="19"/>
      <c r="J122" s="94">
        <f>BK122</f>
        <v>0</v>
      </c>
      <c r="K122" s="19"/>
      <c r="L122" s="20"/>
      <c r="M122" s="32"/>
      <c r="N122" s="95"/>
      <c r="O122" s="33"/>
      <c r="P122" s="96">
        <f>P123</f>
        <v>6781.9273800000001</v>
      </c>
      <c r="Q122" s="33"/>
      <c r="R122" s="96">
        <f>R123</f>
        <v>7020.1128200000003</v>
      </c>
      <c r="S122" s="33"/>
      <c r="T122" s="97">
        <f>T123</f>
        <v>0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T122" s="10" t="s">
        <v>41</v>
      </c>
      <c r="AU122" s="10" t="s">
        <v>114</v>
      </c>
      <c r="BK122" s="98">
        <f>BK123</f>
        <v>0</v>
      </c>
    </row>
    <row r="123" spans="1:65" s="6" customFormat="1" ht="25.9" customHeight="1" x14ac:dyDescent="0.2">
      <c r="B123" s="99"/>
      <c r="C123" s="100"/>
      <c r="D123" s="101" t="s">
        <v>41</v>
      </c>
      <c r="E123" s="102" t="s">
        <v>133</v>
      </c>
      <c r="F123" s="102" t="s">
        <v>134</v>
      </c>
      <c r="G123" s="100"/>
      <c r="H123" s="100"/>
      <c r="I123" s="100"/>
      <c r="J123" s="103">
        <f>BK123</f>
        <v>0</v>
      </c>
      <c r="K123" s="100"/>
      <c r="L123" s="104"/>
      <c r="M123" s="105"/>
      <c r="N123" s="106"/>
      <c r="O123" s="106"/>
      <c r="P123" s="107">
        <f>P124+P208+P230+P261+P327</f>
        <v>6781.9273800000001</v>
      </c>
      <c r="Q123" s="106"/>
      <c r="R123" s="107">
        <f>R124+R208+R230+R261+R327</f>
        <v>7020.1128200000003</v>
      </c>
      <c r="S123" s="106"/>
      <c r="T123" s="108">
        <f>T124+T208+T230+T261+T327</f>
        <v>0</v>
      </c>
      <c r="AR123" s="109" t="s">
        <v>43</v>
      </c>
      <c r="AT123" s="110" t="s">
        <v>41</v>
      </c>
      <c r="AU123" s="110" t="s">
        <v>42</v>
      </c>
      <c r="AY123" s="109" t="s">
        <v>135</v>
      </c>
      <c r="BK123" s="111">
        <f>BK124+BK208+BK230+BK261+BK327</f>
        <v>0</v>
      </c>
    </row>
    <row r="124" spans="1:65" s="6" customFormat="1" ht="22.9" customHeight="1" x14ac:dyDescent="0.2">
      <c r="B124" s="99"/>
      <c r="C124" s="100"/>
      <c r="D124" s="101" t="s">
        <v>41</v>
      </c>
      <c r="E124" s="112" t="s">
        <v>43</v>
      </c>
      <c r="F124" s="112" t="s">
        <v>136</v>
      </c>
      <c r="G124" s="100"/>
      <c r="H124" s="100"/>
      <c r="I124" s="100"/>
      <c r="J124" s="113">
        <f>BK124</f>
        <v>0</v>
      </c>
      <c r="K124" s="100"/>
      <c r="L124" s="104"/>
      <c r="M124" s="105"/>
      <c r="N124" s="106"/>
      <c r="O124" s="106"/>
      <c r="P124" s="107">
        <f>SUM(P125:P207)</f>
        <v>4147.3999999999996</v>
      </c>
      <c r="Q124" s="106"/>
      <c r="R124" s="107">
        <f>SUM(R125:R207)</f>
        <v>1846.2491399999999</v>
      </c>
      <c r="S124" s="106"/>
      <c r="T124" s="108">
        <f>SUM(T125:T207)</f>
        <v>0</v>
      </c>
      <c r="AR124" s="109" t="s">
        <v>43</v>
      </c>
      <c r="AT124" s="110" t="s">
        <v>41</v>
      </c>
      <c r="AU124" s="110" t="s">
        <v>43</v>
      </c>
      <c r="AY124" s="109" t="s">
        <v>135</v>
      </c>
      <c r="BK124" s="111">
        <f>SUM(BK125:BK207)</f>
        <v>0</v>
      </c>
    </row>
    <row r="125" spans="1:65" s="1" customFormat="1" ht="36" x14ac:dyDescent="0.2">
      <c r="A125" s="17"/>
      <c r="B125" s="18"/>
      <c r="C125" s="114" t="s">
        <v>43</v>
      </c>
      <c r="D125" s="114" t="s">
        <v>137</v>
      </c>
      <c r="E125" s="115" t="s">
        <v>138</v>
      </c>
      <c r="F125" s="116" t="s">
        <v>139</v>
      </c>
      <c r="G125" s="117" t="s">
        <v>140</v>
      </c>
      <c r="H125" s="118">
        <v>343.64600000000002</v>
      </c>
      <c r="I125" s="119">
        <v>0</v>
      </c>
      <c r="J125" s="119">
        <f>ROUND(I125*H125,2)</f>
        <v>0</v>
      </c>
      <c r="K125" s="120"/>
      <c r="L125" s="20"/>
      <c r="M125" s="121" t="s">
        <v>0</v>
      </c>
      <c r="N125" s="122" t="s">
        <v>25</v>
      </c>
      <c r="O125" s="123">
        <v>1.2E-2</v>
      </c>
      <c r="P125" s="123">
        <f>O125*H125</f>
        <v>4.1237500000000002</v>
      </c>
      <c r="Q125" s="123">
        <v>0</v>
      </c>
      <c r="R125" s="123">
        <f>Q125*H125</f>
        <v>0</v>
      </c>
      <c r="S125" s="123">
        <v>0</v>
      </c>
      <c r="T125" s="124">
        <f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25" t="s">
        <v>141</v>
      </c>
      <c r="AT125" s="125" t="s">
        <v>137</v>
      </c>
      <c r="AU125" s="125" t="s">
        <v>74</v>
      </c>
      <c r="AY125" s="10" t="s">
        <v>135</v>
      </c>
      <c r="BE125" s="126">
        <f>IF(N125="základná",J125,0)</f>
        <v>0</v>
      </c>
      <c r="BF125" s="126">
        <f>IF(N125="znížená",J125,0)</f>
        <v>0</v>
      </c>
      <c r="BG125" s="126">
        <f>IF(N125="zákl. prenesená",J125,0)</f>
        <v>0</v>
      </c>
      <c r="BH125" s="126">
        <f>IF(N125="zníž. prenesená",J125,0)</f>
        <v>0</v>
      </c>
      <c r="BI125" s="126">
        <f>IF(N125="nulová",J125,0)</f>
        <v>0</v>
      </c>
      <c r="BJ125" s="10" t="s">
        <v>74</v>
      </c>
      <c r="BK125" s="126">
        <f>ROUND(I125*H125,2)</f>
        <v>0</v>
      </c>
      <c r="BL125" s="10" t="s">
        <v>141</v>
      </c>
      <c r="BM125" s="125" t="s">
        <v>142</v>
      </c>
    </row>
    <row r="126" spans="1:65" s="1" customFormat="1" ht="19.5" x14ac:dyDescent="0.2">
      <c r="A126" s="17"/>
      <c r="B126" s="18"/>
      <c r="C126" s="19"/>
      <c r="D126" s="127" t="s">
        <v>143</v>
      </c>
      <c r="E126" s="19"/>
      <c r="F126" s="128" t="s">
        <v>144</v>
      </c>
      <c r="G126" s="19"/>
      <c r="H126" s="19"/>
      <c r="I126" s="19"/>
      <c r="J126" s="19"/>
      <c r="K126" s="19"/>
      <c r="L126" s="20"/>
      <c r="M126" s="129"/>
      <c r="N126" s="130"/>
      <c r="O126" s="27"/>
      <c r="P126" s="27"/>
      <c r="Q126" s="27"/>
      <c r="R126" s="27"/>
      <c r="S126" s="27"/>
      <c r="T126" s="28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T126" s="10" t="s">
        <v>143</v>
      </c>
      <c r="AU126" s="10" t="s">
        <v>74</v>
      </c>
    </row>
    <row r="127" spans="1:65" s="7" customFormat="1" x14ac:dyDescent="0.2">
      <c r="B127" s="131"/>
      <c r="C127" s="132"/>
      <c r="D127" s="127" t="s">
        <v>145</v>
      </c>
      <c r="E127" s="133" t="s">
        <v>0</v>
      </c>
      <c r="F127" s="134" t="s">
        <v>146</v>
      </c>
      <c r="G127" s="132"/>
      <c r="H127" s="135">
        <v>343.64600000000002</v>
      </c>
      <c r="I127" s="132"/>
      <c r="J127" s="132"/>
      <c r="K127" s="132"/>
      <c r="L127" s="136"/>
      <c r="M127" s="137"/>
      <c r="N127" s="138"/>
      <c r="O127" s="138"/>
      <c r="P127" s="138"/>
      <c r="Q127" s="138"/>
      <c r="R127" s="138"/>
      <c r="S127" s="138"/>
      <c r="T127" s="139"/>
      <c r="AT127" s="140" t="s">
        <v>145</v>
      </c>
      <c r="AU127" s="140" t="s">
        <v>74</v>
      </c>
      <c r="AV127" s="7" t="s">
        <v>74</v>
      </c>
      <c r="AW127" s="7" t="s">
        <v>16</v>
      </c>
      <c r="AX127" s="7" t="s">
        <v>43</v>
      </c>
      <c r="AY127" s="140" t="s">
        <v>135</v>
      </c>
    </row>
    <row r="128" spans="1:65" s="1" customFormat="1" ht="24" x14ac:dyDescent="0.2">
      <c r="A128" s="17"/>
      <c r="B128" s="18"/>
      <c r="C128" s="114" t="s">
        <v>74</v>
      </c>
      <c r="D128" s="114" t="s">
        <v>137</v>
      </c>
      <c r="E128" s="115" t="s">
        <v>147</v>
      </c>
      <c r="F128" s="116" t="s">
        <v>148</v>
      </c>
      <c r="G128" s="117" t="s">
        <v>140</v>
      </c>
      <c r="H128" s="118">
        <v>1172.037</v>
      </c>
      <c r="I128" s="119">
        <v>0</v>
      </c>
      <c r="J128" s="119">
        <f>ROUND(I128*H128,2)</f>
        <v>0</v>
      </c>
      <c r="K128" s="120"/>
      <c r="L128" s="20"/>
      <c r="M128" s="121" t="s">
        <v>0</v>
      </c>
      <c r="N128" s="122" t="s">
        <v>25</v>
      </c>
      <c r="O128" s="123">
        <v>6.2E-2</v>
      </c>
      <c r="P128" s="123">
        <f>O128*H128</f>
        <v>72.666290000000004</v>
      </c>
      <c r="Q128" s="123">
        <v>0</v>
      </c>
      <c r="R128" s="123">
        <f>Q128*H128</f>
        <v>0</v>
      </c>
      <c r="S128" s="123">
        <v>0</v>
      </c>
      <c r="T128" s="124">
        <f>S128*H128</f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125" t="s">
        <v>141</v>
      </c>
      <c r="AT128" s="125" t="s">
        <v>137</v>
      </c>
      <c r="AU128" s="125" t="s">
        <v>74</v>
      </c>
      <c r="AY128" s="10" t="s">
        <v>135</v>
      </c>
      <c r="BE128" s="126">
        <f>IF(N128="základná",J128,0)</f>
        <v>0</v>
      </c>
      <c r="BF128" s="126">
        <f>IF(N128="znížená",J128,0)</f>
        <v>0</v>
      </c>
      <c r="BG128" s="126">
        <f>IF(N128="zákl. prenesená",J128,0)</f>
        <v>0</v>
      </c>
      <c r="BH128" s="126">
        <f>IF(N128="zníž. prenesená",J128,0)</f>
        <v>0</v>
      </c>
      <c r="BI128" s="126">
        <f>IF(N128="nulová",J128,0)</f>
        <v>0</v>
      </c>
      <c r="BJ128" s="10" t="s">
        <v>74</v>
      </c>
      <c r="BK128" s="126">
        <f>ROUND(I128*H128,2)</f>
        <v>0</v>
      </c>
      <c r="BL128" s="10" t="s">
        <v>141</v>
      </c>
      <c r="BM128" s="125" t="s">
        <v>149</v>
      </c>
    </row>
    <row r="129" spans="1:65" s="8" customFormat="1" ht="22.5" x14ac:dyDescent="0.2">
      <c r="B129" s="141"/>
      <c r="C129" s="142"/>
      <c r="D129" s="127" t="s">
        <v>145</v>
      </c>
      <c r="E129" s="143" t="s">
        <v>0</v>
      </c>
      <c r="F129" s="144" t="s">
        <v>150</v>
      </c>
      <c r="G129" s="142"/>
      <c r="H129" s="143" t="s">
        <v>0</v>
      </c>
      <c r="I129" s="142"/>
      <c r="J129" s="142"/>
      <c r="K129" s="142"/>
      <c r="L129" s="145"/>
      <c r="M129" s="146"/>
      <c r="N129" s="147"/>
      <c r="O129" s="147"/>
      <c r="P129" s="147"/>
      <c r="Q129" s="147"/>
      <c r="R129" s="147"/>
      <c r="S129" s="147"/>
      <c r="T129" s="148"/>
      <c r="AT129" s="149" t="s">
        <v>145</v>
      </c>
      <c r="AU129" s="149" t="s">
        <v>74</v>
      </c>
      <c r="AV129" s="8" t="s">
        <v>43</v>
      </c>
      <c r="AW129" s="8" t="s">
        <v>16</v>
      </c>
      <c r="AX129" s="8" t="s">
        <v>42</v>
      </c>
      <c r="AY129" s="149" t="s">
        <v>135</v>
      </c>
    </row>
    <row r="130" spans="1:65" s="7" customFormat="1" x14ac:dyDescent="0.2">
      <c r="B130" s="131"/>
      <c r="C130" s="132"/>
      <c r="D130" s="127" t="s">
        <v>145</v>
      </c>
      <c r="E130" s="133" t="s">
        <v>0</v>
      </c>
      <c r="F130" s="134" t="s">
        <v>151</v>
      </c>
      <c r="G130" s="132"/>
      <c r="H130" s="135">
        <v>446.73899999999998</v>
      </c>
      <c r="I130" s="132"/>
      <c r="J130" s="132"/>
      <c r="K130" s="132"/>
      <c r="L130" s="136"/>
      <c r="M130" s="137"/>
      <c r="N130" s="138"/>
      <c r="O130" s="138"/>
      <c r="P130" s="138"/>
      <c r="Q130" s="138"/>
      <c r="R130" s="138"/>
      <c r="S130" s="138"/>
      <c r="T130" s="139"/>
      <c r="AT130" s="140" t="s">
        <v>145</v>
      </c>
      <c r="AU130" s="140" t="s">
        <v>74</v>
      </c>
      <c r="AV130" s="7" t="s">
        <v>74</v>
      </c>
      <c r="AW130" s="7" t="s">
        <v>16</v>
      </c>
      <c r="AX130" s="7" t="s">
        <v>42</v>
      </c>
      <c r="AY130" s="140" t="s">
        <v>135</v>
      </c>
    </row>
    <row r="131" spans="1:65" s="8" customFormat="1" ht="22.5" x14ac:dyDescent="0.2">
      <c r="B131" s="141"/>
      <c r="C131" s="142"/>
      <c r="D131" s="127" t="s">
        <v>145</v>
      </c>
      <c r="E131" s="143" t="s">
        <v>0</v>
      </c>
      <c r="F131" s="144" t="s">
        <v>152</v>
      </c>
      <c r="G131" s="142"/>
      <c r="H131" s="143" t="s">
        <v>0</v>
      </c>
      <c r="I131" s="142"/>
      <c r="J131" s="142"/>
      <c r="K131" s="142"/>
      <c r="L131" s="145"/>
      <c r="M131" s="146"/>
      <c r="N131" s="147"/>
      <c r="O131" s="147"/>
      <c r="P131" s="147"/>
      <c r="Q131" s="147"/>
      <c r="R131" s="147"/>
      <c r="S131" s="147"/>
      <c r="T131" s="148"/>
      <c r="AT131" s="149" t="s">
        <v>145</v>
      </c>
      <c r="AU131" s="149" t="s">
        <v>74</v>
      </c>
      <c r="AV131" s="8" t="s">
        <v>43</v>
      </c>
      <c r="AW131" s="8" t="s">
        <v>16</v>
      </c>
      <c r="AX131" s="8" t="s">
        <v>42</v>
      </c>
      <c r="AY131" s="149" t="s">
        <v>135</v>
      </c>
    </row>
    <row r="132" spans="1:65" s="7" customFormat="1" x14ac:dyDescent="0.2">
      <c r="B132" s="131"/>
      <c r="C132" s="132"/>
      <c r="D132" s="127" t="s">
        <v>145</v>
      </c>
      <c r="E132" s="133" t="s">
        <v>0</v>
      </c>
      <c r="F132" s="134" t="s">
        <v>153</v>
      </c>
      <c r="G132" s="132"/>
      <c r="H132" s="135">
        <v>188.49600000000001</v>
      </c>
      <c r="I132" s="132"/>
      <c r="J132" s="132"/>
      <c r="K132" s="132"/>
      <c r="L132" s="136"/>
      <c r="M132" s="137"/>
      <c r="N132" s="138"/>
      <c r="O132" s="138"/>
      <c r="P132" s="138"/>
      <c r="Q132" s="138"/>
      <c r="R132" s="138"/>
      <c r="S132" s="138"/>
      <c r="T132" s="139"/>
      <c r="AT132" s="140" t="s">
        <v>145</v>
      </c>
      <c r="AU132" s="140" t="s">
        <v>74</v>
      </c>
      <c r="AV132" s="7" t="s">
        <v>74</v>
      </c>
      <c r="AW132" s="7" t="s">
        <v>16</v>
      </c>
      <c r="AX132" s="7" t="s">
        <v>42</v>
      </c>
      <c r="AY132" s="140" t="s">
        <v>135</v>
      </c>
    </row>
    <row r="133" spans="1:65" s="8" customFormat="1" x14ac:dyDescent="0.2">
      <c r="B133" s="141"/>
      <c r="C133" s="142"/>
      <c r="D133" s="127" t="s">
        <v>145</v>
      </c>
      <c r="E133" s="143" t="s">
        <v>0</v>
      </c>
      <c r="F133" s="144" t="s">
        <v>154</v>
      </c>
      <c r="G133" s="142"/>
      <c r="H133" s="143" t="s">
        <v>0</v>
      </c>
      <c r="I133" s="142"/>
      <c r="J133" s="142"/>
      <c r="K133" s="142"/>
      <c r="L133" s="145"/>
      <c r="M133" s="146"/>
      <c r="N133" s="147"/>
      <c r="O133" s="147"/>
      <c r="P133" s="147"/>
      <c r="Q133" s="147"/>
      <c r="R133" s="147"/>
      <c r="S133" s="147"/>
      <c r="T133" s="148"/>
      <c r="AT133" s="149" t="s">
        <v>145</v>
      </c>
      <c r="AU133" s="149" t="s">
        <v>74</v>
      </c>
      <c r="AV133" s="8" t="s">
        <v>43</v>
      </c>
      <c r="AW133" s="8" t="s">
        <v>16</v>
      </c>
      <c r="AX133" s="8" t="s">
        <v>42</v>
      </c>
      <c r="AY133" s="149" t="s">
        <v>135</v>
      </c>
    </row>
    <row r="134" spans="1:65" s="7" customFormat="1" x14ac:dyDescent="0.2">
      <c r="B134" s="131"/>
      <c r="C134" s="132"/>
      <c r="D134" s="127" t="s">
        <v>145</v>
      </c>
      <c r="E134" s="133" t="s">
        <v>0</v>
      </c>
      <c r="F134" s="134" t="s">
        <v>155</v>
      </c>
      <c r="G134" s="132"/>
      <c r="H134" s="135">
        <v>124.962</v>
      </c>
      <c r="I134" s="132"/>
      <c r="J134" s="132"/>
      <c r="K134" s="132"/>
      <c r="L134" s="136"/>
      <c r="M134" s="137"/>
      <c r="N134" s="138"/>
      <c r="O134" s="138"/>
      <c r="P134" s="138"/>
      <c r="Q134" s="138"/>
      <c r="R134" s="138"/>
      <c r="S134" s="138"/>
      <c r="T134" s="139"/>
      <c r="AT134" s="140" t="s">
        <v>145</v>
      </c>
      <c r="AU134" s="140" t="s">
        <v>74</v>
      </c>
      <c r="AV134" s="7" t="s">
        <v>74</v>
      </c>
      <c r="AW134" s="7" t="s">
        <v>16</v>
      </c>
      <c r="AX134" s="7" t="s">
        <v>42</v>
      </c>
      <c r="AY134" s="140" t="s">
        <v>135</v>
      </c>
    </row>
    <row r="135" spans="1:65" s="8" customFormat="1" x14ac:dyDescent="0.2">
      <c r="B135" s="141"/>
      <c r="C135" s="142"/>
      <c r="D135" s="127" t="s">
        <v>145</v>
      </c>
      <c r="E135" s="143" t="s">
        <v>0</v>
      </c>
      <c r="F135" s="144" t="s">
        <v>156</v>
      </c>
      <c r="G135" s="142"/>
      <c r="H135" s="143" t="s">
        <v>0</v>
      </c>
      <c r="I135" s="142"/>
      <c r="J135" s="142"/>
      <c r="K135" s="142"/>
      <c r="L135" s="145"/>
      <c r="M135" s="146"/>
      <c r="N135" s="147"/>
      <c r="O135" s="147"/>
      <c r="P135" s="147"/>
      <c r="Q135" s="147"/>
      <c r="R135" s="147"/>
      <c r="S135" s="147"/>
      <c r="T135" s="148"/>
      <c r="AT135" s="149" t="s">
        <v>145</v>
      </c>
      <c r="AU135" s="149" t="s">
        <v>74</v>
      </c>
      <c r="AV135" s="8" t="s">
        <v>43</v>
      </c>
      <c r="AW135" s="8" t="s">
        <v>16</v>
      </c>
      <c r="AX135" s="8" t="s">
        <v>42</v>
      </c>
      <c r="AY135" s="149" t="s">
        <v>135</v>
      </c>
    </row>
    <row r="136" spans="1:65" s="7" customFormat="1" x14ac:dyDescent="0.2">
      <c r="B136" s="131"/>
      <c r="C136" s="132"/>
      <c r="D136" s="127" t="s">
        <v>145</v>
      </c>
      <c r="E136" s="133" t="s">
        <v>0</v>
      </c>
      <c r="F136" s="134" t="s">
        <v>157</v>
      </c>
      <c r="G136" s="132"/>
      <c r="H136" s="135">
        <v>411.84</v>
      </c>
      <c r="I136" s="132"/>
      <c r="J136" s="132"/>
      <c r="K136" s="132"/>
      <c r="L136" s="136"/>
      <c r="M136" s="137"/>
      <c r="N136" s="138"/>
      <c r="O136" s="138"/>
      <c r="P136" s="138"/>
      <c r="Q136" s="138"/>
      <c r="R136" s="138"/>
      <c r="S136" s="138"/>
      <c r="T136" s="139"/>
      <c r="AT136" s="140" t="s">
        <v>145</v>
      </c>
      <c r="AU136" s="140" t="s">
        <v>74</v>
      </c>
      <c r="AV136" s="7" t="s">
        <v>74</v>
      </c>
      <c r="AW136" s="7" t="s">
        <v>16</v>
      </c>
      <c r="AX136" s="7" t="s">
        <v>42</v>
      </c>
      <c r="AY136" s="140" t="s">
        <v>135</v>
      </c>
    </row>
    <row r="137" spans="1:65" s="9" customFormat="1" x14ac:dyDescent="0.2">
      <c r="B137" s="150"/>
      <c r="C137" s="151"/>
      <c r="D137" s="127" t="s">
        <v>145</v>
      </c>
      <c r="E137" s="152" t="s">
        <v>0</v>
      </c>
      <c r="F137" s="153" t="s">
        <v>158</v>
      </c>
      <c r="G137" s="151"/>
      <c r="H137" s="154">
        <v>1172.037</v>
      </c>
      <c r="I137" s="151"/>
      <c r="J137" s="151"/>
      <c r="K137" s="151"/>
      <c r="L137" s="155"/>
      <c r="M137" s="156"/>
      <c r="N137" s="157"/>
      <c r="O137" s="157"/>
      <c r="P137" s="157"/>
      <c r="Q137" s="157"/>
      <c r="R137" s="157"/>
      <c r="S137" s="157"/>
      <c r="T137" s="158"/>
      <c r="AT137" s="159" t="s">
        <v>145</v>
      </c>
      <c r="AU137" s="159" t="s">
        <v>74</v>
      </c>
      <c r="AV137" s="9" t="s">
        <v>141</v>
      </c>
      <c r="AW137" s="9" t="s">
        <v>16</v>
      </c>
      <c r="AX137" s="9" t="s">
        <v>43</v>
      </c>
      <c r="AY137" s="159" t="s">
        <v>135</v>
      </c>
    </row>
    <row r="138" spans="1:65" s="1" customFormat="1" ht="24" x14ac:dyDescent="0.2">
      <c r="A138" s="17"/>
      <c r="B138" s="18"/>
      <c r="C138" s="114" t="s">
        <v>49</v>
      </c>
      <c r="D138" s="114" t="s">
        <v>137</v>
      </c>
      <c r="E138" s="115" t="s">
        <v>159</v>
      </c>
      <c r="F138" s="116" t="s">
        <v>160</v>
      </c>
      <c r="G138" s="117" t="s">
        <v>140</v>
      </c>
      <c r="H138" s="118">
        <v>1172.037</v>
      </c>
      <c r="I138" s="119">
        <v>0</v>
      </c>
      <c r="J138" s="119">
        <f>ROUND(I138*H138,2)</f>
        <v>0</v>
      </c>
      <c r="K138" s="120"/>
      <c r="L138" s="20"/>
      <c r="M138" s="121" t="s">
        <v>0</v>
      </c>
      <c r="N138" s="122" t="s">
        <v>25</v>
      </c>
      <c r="O138" s="123">
        <v>2.3E-2</v>
      </c>
      <c r="P138" s="123">
        <f>O138*H138</f>
        <v>26.956849999999999</v>
      </c>
      <c r="Q138" s="123">
        <v>0</v>
      </c>
      <c r="R138" s="123">
        <f>Q138*H138</f>
        <v>0</v>
      </c>
      <c r="S138" s="123">
        <v>0</v>
      </c>
      <c r="T138" s="124">
        <f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25" t="s">
        <v>141</v>
      </c>
      <c r="AT138" s="125" t="s">
        <v>137</v>
      </c>
      <c r="AU138" s="125" t="s">
        <v>74</v>
      </c>
      <c r="AY138" s="10" t="s">
        <v>135</v>
      </c>
      <c r="BE138" s="126">
        <f>IF(N138="základná",J138,0)</f>
        <v>0</v>
      </c>
      <c r="BF138" s="126">
        <f>IF(N138="znížená",J138,0)</f>
        <v>0</v>
      </c>
      <c r="BG138" s="126">
        <f>IF(N138="zákl. prenesená",J138,0)</f>
        <v>0</v>
      </c>
      <c r="BH138" s="126">
        <f>IF(N138="zníž. prenesená",J138,0)</f>
        <v>0</v>
      </c>
      <c r="BI138" s="126">
        <f>IF(N138="nulová",J138,0)</f>
        <v>0</v>
      </c>
      <c r="BJ138" s="10" t="s">
        <v>74</v>
      </c>
      <c r="BK138" s="126">
        <f>ROUND(I138*H138,2)</f>
        <v>0</v>
      </c>
      <c r="BL138" s="10" t="s">
        <v>141</v>
      </c>
      <c r="BM138" s="125" t="s">
        <v>161</v>
      </c>
    </row>
    <row r="139" spans="1:65" s="1" customFormat="1" ht="12" x14ac:dyDescent="0.2">
      <c r="A139" s="17"/>
      <c r="B139" s="18"/>
      <c r="C139" s="160" t="s">
        <v>141</v>
      </c>
      <c r="D139" s="160" t="s">
        <v>162</v>
      </c>
      <c r="E139" s="161" t="s">
        <v>163</v>
      </c>
      <c r="F139" s="162" t="s">
        <v>164</v>
      </c>
      <c r="G139" s="163" t="s">
        <v>165</v>
      </c>
      <c r="H139" s="164">
        <v>549.12</v>
      </c>
      <c r="I139" s="165">
        <v>0</v>
      </c>
      <c r="J139" s="165">
        <f>ROUND(I139*H139,2)</f>
        <v>0</v>
      </c>
      <c r="K139" s="166"/>
      <c r="L139" s="167"/>
      <c r="M139" s="168" t="s">
        <v>0</v>
      </c>
      <c r="N139" s="169" t="s">
        <v>25</v>
      </c>
      <c r="O139" s="123">
        <v>0</v>
      </c>
      <c r="P139" s="123">
        <f>O139*H139</f>
        <v>0</v>
      </c>
      <c r="Q139" s="123">
        <v>1</v>
      </c>
      <c r="R139" s="123">
        <f>Q139*H139</f>
        <v>549.12</v>
      </c>
      <c r="S139" s="123">
        <v>0</v>
      </c>
      <c r="T139" s="124">
        <f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125" t="s">
        <v>166</v>
      </c>
      <c r="AT139" s="125" t="s">
        <v>162</v>
      </c>
      <c r="AU139" s="125" t="s">
        <v>74</v>
      </c>
      <c r="AY139" s="10" t="s">
        <v>135</v>
      </c>
      <c r="BE139" s="126">
        <f>IF(N139="základná",J139,0)</f>
        <v>0</v>
      </c>
      <c r="BF139" s="126">
        <f>IF(N139="znížená",J139,0)</f>
        <v>0</v>
      </c>
      <c r="BG139" s="126">
        <f>IF(N139="zákl. prenesená",J139,0)</f>
        <v>0</v>
      </c>
      <c r="BH139" s="126">
        <f>IF(N139="zníž. prenesená",J139,0)</f>
        <v>0</v>
      </c>
      <c r="BI139" s="126">
        <f>IF(N139="nulová",J139,0)</f>
        <v>0</v>
      </c>
      <c r="BJ139" s="10" t="s">
        <v>74</v>
      </c>
      <c r="BK139" s="126">
        <f>ROUND(I139*H139,2)</f>
        <v>0</v>
      </c>
      <c r="BL139" s="10" t="s">
        <v>141</v>
      </c>
      <c r="BM139" s="125" t="s">
        <v>167</v>
      </c>
    </row>
    <row r="140" spans="1:65" s="1" customFormat="1" ht="19.5" x14ac:dyDescent="0.2">
      <c r="A140" s="17"/>
      <c r="B140" s="18"/>
      <c r="C140" s="19"/>
      <c r="D140" s="127" t="s">
        <v>143</v>
      </c>
      <c r="E140" s="19"/>
      <c r="F140" s="128" t="s">
        <v>168</v>
      </c>
      <c r="G140" s="19"/>
      <c r="H140" s="19"/>
      <c r="I140" s="19"/>
      <c r="J140" s="19"/>
      <c r="K140" s="19"/>
      <c r="L140" s="20"/>
      <c r="M140" s="129"/>
      <c r="N140" s="130"/>
      <c r="O140" s="27"/>
      <c r="P140" s="27"/>
      <c r="Q140" s="27"/>
      <c r="R140" s="27"/>
      <c r="S140" s="27"/>
      <c r="T140" s="28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T140" s="10" t="s">
        <v>143</v>
      </c>
      <c r="AU140" s="10" t="s">
        <v>74</v>
      </c>
    </row>
    <row r="141" spans="1:65" s="7" customFormat="1" x14ac:dyDescent="0.2">
      <c r="B141" s="131"/>
      <c r="C141" s="132"/>
      <c r="D141" s="127" t="s">
        <v>145</v>
      </c>
      <c r="E141" s="133" t="s">
        <v>0</v>
      </c>
      <c r="F141" s="134" t="s">
        <v>169</v>
      </c>
      <c r="G141" s="132"/>
      <c r="H141" s="135">
        <v>549.12</v>
      </c>
      <c r="I141" s="132"/>
      <c r="J141" s="132"/>
      <c r="K141" s="132"/>
      <c r="L141" s="136"/>
      <c r="M141" s="137"/>
      <c r="N141" s="138"/>
      <c r="O141" s="138"/>
      <c r="P141" s="138"/>
      <c r="Q141" s="138"/>
      <c r="R141" s="138"/>
      <c r="S141" s="138"/>
      <c r="T141" s="139"/>
      <c r="AT141" s="140" t="s">
        <v>145</v>
      </c>
      <c r="AU141" s="140" t="s">
        <v>74</v>
      </c>
      <c r="AV141" s="7" t="s">
        <v>74</v>
      </c>
      <c r="AW141" s="7" t="s">
        <v>16</v>
      </c>
      <c r="AX141" s="7" t="s">
        <v>43</v>
      </c>
      <c r="AY141" s="140" t="s">
        <v>135</v>
      </c>
    </row>
    <row r="142" spans="1:65" s="1" customFormat="1" ht="24" x14ac:dyDescent="0.2">
      <c r="A142" s="17"/>
      <c r="B142" s="18"/>
      <c r="C142" s="160" t="s">
        <v>61</v>
      </c>
      <c r="D142" s="160" t="s">
        <v>162</v>
      </c>
      <c r="E142" s="161" t="s">
        <v>170</v>
      </c>
      <c r="F142" s="162" t="s">
        <v>171</v>
      </c>
      <c r="G142" s="163" t="s">
        <v>165</v>
      </c>
      <c r="H142" s="164">
        <v>1297.0250000000001</v>
      </c>
      <c r="I142" s="165">
        <v>0</v>
      </c>
      <c r="J142" s="165">
        <f>ROUND(I142*H142,2)</f>
        <v>0</v>
      </c>
      <c r="K142" s="166"/>
      <c r="L142" s="167"/>
      <c r="M142" s="168" t="s">
        <v>0</v>
      </c>
      <c r="N142" s="169" t="s">
        <v>25</v>
      </c>
      <c r="O142" s="123">
        <v>0</v>
      </c>
      <c r="P142" s="123">
        <f>O142*H142</f>
        <v>0</v>
      </c>
      <c r="Q142" s="123">
        <v>1</v>
      </c>
      <c r="R142" s="123">
        <f>Q142*H142</f>
        <v>1297.0250000000001</v>
      </c>
      <c r="S142" s="123">
        <v>0</v>
      </c>
      <c r="T142" s="124">
        <f>S142*H142</f>
        <v>0</v>
      </c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R142" s="125" t="s">
        <v>166</v>
      </c>
      <c r="AT142" s="125" t="s">
        <v>162</v>
      </c>
      <c r="AU142" s="125" t="s">
        <v>74</v>
      </c>
      <c r="AY142" s="10" t="s">
        <v>135</v>
      </c>
      <c r="BE142" s="126">
        <f>IF(N142="základná",J142,0)</f>
        <v>0</v>
      </c>
      <c r="BF142" s="126">
        <f>IF(N142="znížená",J142,0)</f>
        <v>0</v>
      </c>
      <c r="BG142" s="126">
        <f>IF(N142="zákl. prenesená",J142,0)</f>
        <v>0</v>
      </c>
      <c r="BH142" s="126">
        <f>IF(N142="zníž. prenesená",J142,0)</f>
        <v>0</v>
      </c>
      <c r="BI142" s="126">
        <f>IF(N142="nulová",J142,0)</f>
        <v>0</v>
      </c>
      <c r="BJ142" s="10" t="s">
        <v>74</v>
      </c>
      <c r="BK142" s="126">
        <f>ROUND(I142*H142,2)</f>
        <v>0</v>
      </c>
      <c r="BL142" s="10" t="s">
        <v>141</v>
      </c>
      <c r="BM142" s="125" t="s">
        <v>172</v>
      </c>
    </row>
    <row r="143" spans="1:65" s="8" customFormat="1" ht="22.5" x14ac:dyDescent="0.2">
      <c r="B143" s="141"/>
      <c r="C143" s="142"/>
      <c r="D143" s="127" t="s">
        <v>145</v>
      </c>
      <c r="E143" s="143" t="s">
        <v>0</v>
      </c>
      <c r="F143" s="144" t="s">
        <v>150</v>
      </c>
      <c r="G143" s="142"/>
      <c r="H143" s="143" t="s">
        <v>0</v>
      </c>
      <c r="I143" s="142"/>
      <c r="J143" s="142"/>
      <c r="K143" s="142"/>
      <c r="L143" s="145"/>
      <c r="M143" s="146"/>
      <c r="N143" s="147"/>
      <c r="O143" s="147"/>
      <c r="P143" s="147"/>
      <c r="Q143" s="147"/>
      <c r="R143" s="147"/>
      <c r="S143" s="147"/>
      <c r="T143" s="148"/>
      <c r="AT143" s="149" t="s">
        <v>145</v>
      </c>
      <c r="AU143" s="149" t="s">
        <v>74</v>
      </c>
      <c r="AV143" s="8" t="s">
        <v>43</v>
      </c>
      <c r="AW143" s="8" t="s">
        <v>16</v>
      </c>
      <c r="AX143" s="8" t="s">
        <v>42</v>
      </c>
      <c r="AY143" s="149" t="s">
        <v>135</v>
      </c>
    </row>
    <row r="144" spans="1:65" s="7" customFormat="1" x14ac:dyDescent="0.2">
      <c r="B144" s="131"/>
      <c r="C144" s="132"/>
      <c r="D144" s="127" t="s">
        <v>145</v>
      </c>
      <c r="E144" s="133" t="s">
        <v>0</v>
      </c>
      <c r="F144" s="134" t="s">
        <v>173</v>
      </c>
      <c r="G144" s="132"/>
      <c r="H144" s="135">
        <v>670.10900000000004</v>
      </c>
      <c r="I144" s="132"/>
      <c r="J144" s="132"/>
      <c r="K144" s="132"/>
      <c r="L144" s="136"/>
      <c r="M144" s="137"/>
      <c r="N144" s="138"/>
      <c r="O144" s="138"/>
      <c r="P144" s="138"/>
      <c r="Q144" s="138"/>
      <c r="R144" s="138"/>
      <c r="S144" s="138"/>
      <c r="T144" s="139"/>
      <c r="AT144" s="140" t="s">
        <v>145</v>
      </c>
      <c r="AU144" s="140" t="s">
        <v>74</v>
      </c>
      <c r="AV144" s="7" t="s">
        <v>74</v>
      </c>
      <c r="AW144" s="7" t="s">
        <v>16</v>
      </c>
      <c r="AX144" s="7" t="s">
        <v>42</v>
      </c>
      <c r="AY144" s="140" t="s">
        <v>135</v>
      </c>
    </row>
    <row r="145" spans="1:65" s="8" customFormat="1" x14ac:dyDescent="0.2">
      <c r="B145" s="141"/>
      <c r="C145" s="142"/>
      <c r="D145" s="127" t="s">
        <v>145</v>
      </c>
      <c r="E145" s="143" t="s">
        <v>0</v>
      </c>
      <c r="F145" s="144" t="s">
        <v>174</v>
      </c>
      <c r="G145" s="142"/>
      <c r="H145" s="143" t="s">
        <v>0</v>
      </c>
      <c r="I145" s="142"/>
      <c r="J145" s="142"/>
      <c r="K145" s="142"/>
      <c r="L145" s="145"/>
      <c r="M145" s="146"/>
      <c r="N145" s="147"/>
      <c r="O145" s="147"/>
      <c r="P145" s="147"/>
      <c r="Q145" s="147"/>
      <c r="R145" s="147"/>
      <c r="S145" s="147"/>
      <c r="T145" s="148"/>
      <c r="AT145" s="149" t="s">
        <v>145</v>
      </c>
      <c r="AU145" s="149" t="s">
        <v>74</v>
      </c>
      <c r="AV145" s="8" t="s">
        <v>43</v>
      </c>
      <c r="AW145" s="8" t="s">
        <v>16</v>
      </c>
      <c r="AX145" s="8" t="s">
        <v>42</v>
      </c>
      <c r="AY145" s="149" t="s">
        <v>135</v>
      </c>
    </row>
    <row r="146" spans="1:65" s="7" customFormat="1" x14ac:dyDescent="0.2">
      <c r="B146" s="131"/>
      <c r="C146" s="132"/>
      <c r="D146" s="127" t="s">
        <v>145</v>
      </c>
      <c r="E146" s="133" t="s">
        <v>0</v>
      </c>
      <c r="F146" s="134" t="s">
        <v>175</v>
      </c>
      <c r="G146" s="132"/>
      <c r="H146" s="135">
        <v>376.99200000000002</v>
      </c>
      <c r="I146" s="132"/>
      <c r="J146" s="132"/>
      <c r="K146" s="132"/>
      <c r="L146" s="136"/>
      <c r="M146" s="137"/>
      <c r="N146" s="138"/>
      <c r="O146" s="138"/>
      <c r="P146" s="138"/>
      <c r="Q146" s="138"/>
      <c r="R146" s="138"/>
      <c r="S146" s="138"/>
      <c r="T146" s="139"/>
      <c r="AT146" s="140" t="s">
        <v>145</v>
      </c>
      <c r="AU146" s="140" t="s">
        <v>74</v>
      </c>
      <c r="AV146" s="7" t="s">
        <v>74</v>
      </c>
      <c r="AW146" s="7" t="s">
        <v>16</v>
      </c>
      <c r="AX146" s="7" t="s">
        <v>42</v>
      </c>
      <c r="AY146" s="140" t="s">
        <v>135</v>
      </c>
    </row>
    <row r="147" spans="1:65" s="8" customFormat="1" x14ac:dyDescent="0.2">
      <c r="B147" s="141"/>
      <c r="C147" s="142"/>
      <c r="D147" s="127" t="s">
        <v>145</v>
      </c>
      <c r="E147" s="143" t="s">
        <v>0</v>
      </c>
      <c r="F147" s="144" t="s">
        <v>154</v>
      </c>
      <c r="G147" s="142"/>
      <c r="H147" s="143" t="s">
        <v>0</v>
      </c>
      <c r="I147" s="142"/>
      <c r="J147" s="142"/>
      <c r="K147" s="142"/>
      <c r="L147" s="145"/>
      <c r="M147" s="146"/>
      <c r="N147" s="147"/>
      <c r="O147" s="147"/>
      <c r="P147" s="147"/>
      <c r="Q147" s="147"/>
      <c r="R147" s="147"/>
      <c r="S147" s="147"/>
      <c r="T147" s="148"/>
      <c r="AT147" s="149" t="s">
        <v>145</v>
      </c>
      <c r="AU147" s="149" t="s">
        <v>74</v>
      </c>
      <c r="AV147" s="8" t="s">
        <v>43</v>
      </c>
      <c r="AW147" s="8" t="s">
        <v>16</v>
      </c>
      <c r="AX147" s="8" t="s">
        <v>42</v>
      </c>
      <c r="AY147" s="149" t="s">
        <v>135</v>
      </c>
    </row>
    <row r="148" spans="1:65" s="7" customFormat="1" x14ac:dyDescent="0.2">
      <c r="B148" s="131"/>
      <c r="C148" s="132"/>
      <c r="D148" s="127" t="s">
        <v>145</v>
      </c>
      <c r="E148" s="133" t="s">
        <v>0</v>
      </c>
      <c r="F148" s="134" t="s">
        <v>176</v>
      </c>
      <c r="G148" s="132"/>
      <c r="H148" s="135">
        <v>249.92400000000001</v>
      </c>
      <c r="I148" s="132"/>
      <c r="J148" s="132"/>
      <c r="K148" s="132"/>
      <c r="L148" s="136"/>
      <c r="M148" s="137"/>
      <c r="N148" s="138"/>
      <c r="O148" s="138"/>
      <c r="P148" s="138"/>
      <c r="Q148" s="138"/>
      <c r="R148" s="138"/>
      <c r="S148" s="138"/>
      <c r="T148" s="139"/>
      <c r="AT148" s="140" t="s">
        <v>145</v>
      </c>
      <c r="AU148" s="140" t="s">
        <v>74</v>
      </c>
      <c r="AV148" s="7" t="s">
        <v>74</v>
      </c>
      <c r="AW148" s="7" t="s">
        <v>16</v>
      </c>
      <c r="AX148" s="7" t="s">
        <v>42</v>
      </c>
      <c r="AY148" s="140" t="s">
        <v>135</v>
      </c>
    </row>
    <row r="149" spans="1:65" s="9" customFormat="1" x14ac:dyDescent="0.2">
      <c r="B149" s="150"/>
      <c r="C149" s="151"/>
      <c r="D149" s="127" t="s">
        <v>145</v>
      </c>
      <c r="E149" s="152" t="s">
        <v>0</v>
      </c>
      <c r="F149" s="153" t="s">
        <v>158</v>
      </c>
      <c r="G149" s="151"/>
      <c r="H149" s="154">
        <v>1297.0250000000001</v>
      </c>
      <c r="I149" s="151"/>
      <c r="J149" s="151"/>
      <c r="K149" s="151"/>
      <c r="L149" s="155"/>
      <c r="M149" s="156"/>
      <c r="N149" s="157"/>
      <c r="O149" s="157"/>
      <c r="P149" s="157"/>
      <c r="Q149" s="157"/>
      <c r="R149" s="157"/>
      <c r="S149" s="157"/>
      <c r="T149" s="158"/>
      <c r="AT149" s="159" t="s">
        <v>145</v>
      </c>
      <c r="AU149" s="159" t="s">
        <v>74</v>
      </c>
      <c r="AV149" s="9" t="s">
        <v>141</v>
      </c>
      <c r="AW149" s="9" t="s">
        <v>16</v>
      </c>
      <c r="AX149" s="9" t="s">
        <v>43</v>
      </c>
      <c r="AY149" s="159" t="s">
        <v>135</v>
      </c>
    </row>
    <row r="150" spans="1:65" s="1" customFormat="1" ht="24" x14ac:dyDescent="0.2">
      <c r="A150" s="17"/>
      <c r="B150" s="18"/>
      <c r="C150" s="114" t="s">
        <v>177</v>
      </c>
      <c r="D150" s="114" t="s">
        <v>137</v>
      </c>
      <c r="E150" s="115" t="s">
        <v>178</v>
      </c>
      <c r="F150" s="116" t="s">
        <v>179</v>
      </c>
      <c r="G150" s="117" t="s">
        <v>140</v>
      </c>
      <c r="H150" s="118">
        <v>577.21500000000003</v>
      </c>
      <c r="I150" s="119">
        <v>0</v>
      </c>
      <c r="J150" s="119">
        <f>ROUND(I150*H150,2)</f>
        <v>0</v>
      </c>
      <c r="K150" s="120"/>
      <c r="L150" s="20"/>
      <c r="M150" s="121" t="s">
        <v>0</v>
      </c>
      <c r="N150" s="122" t="s">
        <v>25</v>
      </c>
      <c r="O150" s="123">
        <v>1.274</v>
      </c>
      <c r="P150" s="123">
        <f>O150*H150</f>
        <v>735.37190999999996</v>
      </c>
      <c r="Q150" s="123">
        <v>0</v>
      </c>
      <c r="R150" s="123">
        <f>Q150*H150</f>
        <v>0</v>
      </c>
      <c r="S150" s="123">
        <v>0</v>
      </c>
      <c r="T150" s="124">
        <f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25" t="s">
        <v>141</v>
      </c>
      <c r="AT150" s="125" t="s">
        <v>137</v>
      </c>
      <c r="AU150" s="125" t="s">
        <v>74</v>
      </c>
      <c r="AY150" s="10" t="s">
        <v>135</v>
      </c>
      <c r="BE150" s="126">
        <f>IF(N150="základná",J150,0)</f>
        <v>0</v>
      </c>
      <c r="BF150" s="126">
        <f>IF(N150="znížená",J150,0)</f>
        <v>0</v>
      </c>
      <c r="BG150" s="126">
        <f>IF(N150="zákl. prenesená",J150,0)</f>
        <v>0</v>
      </c>
      <c r="BH150" s="126">
        <f>IF(N150="zníž. prenesená",J150,0)</f>
        <v>0</v>
      </c>
      <c r="BI150" s="126">
        <f>IF(N150="nulová",J150,0)</f>
        <v>0</v>
      </c>
      <c r="BJ150" s="10" t="s">
        <v>74</v>
      </c>
      <c r="BK150" s="126">
        <f>ROUND(I150*H150,2)</f>
        <v>0</v>
      </c>
      <c r="BL150" s="10" t="s">
        <v>141</v>
      </c>
      <c r="BM150" s="125" t="s">
        <v>180</v>
      </c>
    </row>
    <row r="151" spans="1:65" s="7" customFormat="1" x14ac:dyDescent="0.2">
      <c r="B151" s="131"/>
      <c r="C151" s="132"/>
      <c r="D151" s="127" t="s">
        <v>145</v>
      </c>
      <c r="E151" s="133" t="s">
        <v>0</v>
      </c>
      <c r="F151" s="134" t="s">
        <v>181</v>
      </c>
      <c r="G151" s="132"/>
      <c r="H151" s="135">
        <v>577.21500000000003</v>
      </c>
      <c r="I151" s="132"/>
      <c r="J151" s="132"/>
      <c r="K151" s="132"/>
      <c r="L151" s="136"/>
      <c r="M151" s="137"/>
      <c r="N151" s="138"/>
      <c r="O151" s="138"/>
      <c r="P151" s="138"/>
      <c r="Q151" s="138"/>
      <c r="R151" s="138"/>
      <c r="S151" s="138"/>
      <c r="T151" s="139"/>
      <c r="AT151" s="140" t="s">
        <v>145</v>
      </c>
      <c r="AU151" s="140" t="s">
        <v>74</v>
      </c>
      <c r="AV151" s="7" t="s">
        <v>74</v>
      </c>
      <c r="AW151" s="7" t="s">
        <v>16</v>
      </c>
      <c r="AX151" s="7" t="s">
        <v>43</v>
      </c>
      <c r="AY151" s="140" t="s">
        <v>135</v>
      </c>
    </row>
    <row r="152" spans="1:65" s="1" customFormat="1" ht="36" x14ac:dyDescent="0.2">
      <c r="A152" s="17"/>
      <c r="B152" s="18"/>
      <c r="C152" s="114" t="s">
        <v>182</v>
      </c>
      <c r="D152" s="114" t="s">
        <v>137</v>
      </c>
      <c r="E152" s="115" t="s">
        <v>183</v>
      </c>
      <c r="F152" s="116" t="s">
        <v>184</v>
      </c>
      <c r="G152" s="117" t="s">
        <v>140</v>
      </c>
      <c r="H152" s="118">
        <v>577.21500000000003</v>
      </c>
      <c r="I152" s="119">
        <v>0</v>
      </c>
      <c r="J152" s="119">
        <f>ROUND(I152*H152,2)</f>
        <v>0</v>
      </c>
      <c r="K152" s="120"/>
      <c r="L152" s="20"/>
      <c r="M152" s="121" t="s">
        <v>0</v>
      </c>
      <c r="N152" s="122" t="s">
        <v>25</v>
      </c>
      <c r="O152" s="123">
        <v>0.61299999999999999</v>
      </c>
      <c r="P152" s="123">
        <f>O152*H152</f>
        <v>353.83280000000002</v>
      </c>
      <c r="Q152" s="123">
        <v>0</v>
      </c>
      <c r="R152" s="123">
        <f>Q152*H152</f>
        <v>0</v>
      </c>
      <c r="S152" s="123">
        <v>0</v>
      </c>
      <c r="T152" s="124">
        <f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25" t="s">
        <v>141</v>
      </c>
      <c r="AT152" s="125" t="s">
        <v>137</v>
      </c>
      <c r="AU152" s="125" t="s">
        <v>74</v>
      </c>
      <c r="AY152" s="10" t="s">
        <v>135</v>
      </c>
      <c r="BE152" s="126">
        <f>IF(N152="základná",J152,0)</f>
        <v>0</v>
      </c>
      <c r="BF152" s="126">
        <f>IF(N152="znížená",J152,0)</f>
        <v>0</v>
      </c>
      <c r="BG152" s="126">
        <f>IF(N152="zákl. prenesená",J152,0)</f>
        <v>0</v>
      </c>
      <c r="BH152" s="126">
        <f>IF(N152="zníž. prenesená",J152,0)</f>
        <v>0</v>
      </c>
      <c r="BI152" s="126">
        <f>IF(N152="nulová",J152,0)</f>
        <v>0</v>
      </c>
      <c r="BJ152" s="10" t="s">
        <v>74</v>
      </c>
      <c r="BK152" s="126">
        <f>ROUND(I152*H152,2)</f>
        <v>0</v>
      </c>
      <c r="BL152" s="10" t="s">
        <v>141</v>
      </c>
      <c r="BM152" s="125" t="s">
        <v>185</v>
      </c>
    </row>
    <row r="153" spans="1:65" s="7" customFormat="1" x14ac:dyDescent="0.2">
      <c r="B153" s="131"/>
      <c r="C153" s="132"/>
      <c r="D153" s="127" t="s">
        <v>145</v>
      </c>
      <c r="E153" s="133" t="s">
        <v>0</v>
      </c>
      <c r="F153" s="134" t="s">
        <v>181</v>
      </c>
      <c r="G153" s="132"/>
      <c r="H153" s="135">
        <v>577.21500000000003</v>
      </c>
      <c r="I153" s="132"/>
      <c r="J153" s="132"/>
      <c r="K153" s="132"/>
      <c r="L153" s="136"/>
      <c r="M153" s="137"/>
      <c r="N153" s="138"/>
      <c r="O153" s="138"/>
      <c r="P153" s="138"/>
      <c r="Q153" s="138"/>
      <c r="R153" s="138"/>
      <c r="S153" s="138"/>
      <c r="T153" s="139"/>
      <c r="AT153" s="140" t="s">
        <v>145</v>
      </c>
      <c r="AU153" s="140" t="s">
        <v>74</v>
      </c>
      <c r="AV153" s="7" t="s">
        <v>74</v>
      </c>
      <c r="AW153" s="7" t="s">
        <v>16</v>
      </c>
      <c r="AX153" s="7" t="s">
        <v>43</v>
      </c>
      <c r="AY153" s="140" t="s">
        <v>135</v>
      </c>
    </row>
    <row r="154" spans="1:65" s="1" customFormat="1" ht="24" x14ac:dyDescent="0.2">
      <c r="A154" s="17"/>
      <c r="B154" s="18"/>
      <c r="C154" s="114" t="s">
        <v>166</v>
      </c>
      <c r="D154" s="114" t="s">
        <v>137</v>
      </c>
      <c r="E154" s="115" t="s">
        <v>186</v>
      </c>
      <c r="F154" s="116" t="s">
        <v>187</v>
      </c>
      <c r="G154" s="117" t="s">
        <v>140</v>
      </c>
      <c r="H154" s="118">
        <v>14.74</v>
      </c>
      <c r="I154" s="119">
        <v>0</v>
      </c>
      <c r="J154" s="119">
        <f>ROUND(I154*H154,2)</f>
        <v>0</v>
      </c>
      <c r="K154" s="120"/>
      <c r="L154" s="20"/>
      <c r="M154" s="121" t="s">
        <v>0</v>
      </c>
      <c r="N154" s="122" t="s">
        <v>25</v>
      </c>
      <c r="O154" s="123">
        <v>1.5089999999999999</v>
      </c>
      <c r="P154" s="123">
        <f>O154*H154</f>
        <v>22.242660000000001</v>
      </c>
      <c r="Q154" s="123">
        <v>0</v>
      </c>
      <c r="R154" s="123">
        <f>Q154*H154</f>
        <v>0</v>
      </c>
      <c r="S154" s="123">
        <v>0</v>
      </c>
      <c r="T154" s="124">
        <f>S154*H154</f>
        <v>0</v>
      </c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R154" s="125" t="s">
        <v>141</v>
      </c>
      <c r="AT154" s="125" t="s">
        <v>137</v>
      </c>
      <c r="AU154" s="125" t="s">
        <v>74</v>
      </c>
      <c r="AY154" s="10" t="s">
        <v>135</v>
      </c>
      <c r="BE154" s="126">
        <f>IF(N154="základná",J154,0)</f>
        <v>0</v>
      </c>
      <c r="BF154" s="126">
        <f>IF(N154="znížená",J154,0)</f>
        <v>0</v>
      </c>
      <c r="BG154" s="126">
        <f>IF(N154="zákl. prenesená",J154,0)</f>
        <v>0</v>
      </c>
      <c r="BH154" s="126">
        <f>IF(N154="zníž. prenesená",J154,0)</f>
        <v>0</v>
      </c>
      <c r="BI154" s="126">
        <f>IF(N154="nulová",J154,0)</f>
        <v>0</v>
      </c>
      <c r="BJ154" s="10" t="s">
        <v>74</v>
      </c>
      <c r="BK154" s="126">
        <f>ROUND(I154*H154,2)</f>
        <v>0</v>
      </c>
      <c r="BL154" s="10" t="s">
        <v>141</v>
      </c>
      <c r="BM154" s="125" t="s">
        <v>188</v>
      </c>
    </row>
    <row r="155" spans="1:65" s="7" customFormat="1" x14ac:dyDescent="0.2">
      <c r="B155" s="131"/>
      <c r="C155" s="132"/>
      <c r="D155" s="127" t="s">
        <v>145</v>
      </c>
      <c r="E155" s="133" t="s">
        <v>0</v>
      </c>
      <c r="F155" s="134" t="s">
        <v>189</v>
      </c>
      <c r="G155" s="132"/>
      <c r="H155" s="135">
        <v>14.74</v>
      </c>
      <c r="I155" s="132"/>
      <c r="J155" s="132"/>
      <c r="K155" s="132"/>
      <c r="L155" s="136"/>
      <c r="M155" s="137"/>
      <c r="N155" s="138"/>
      <c r="O155" s="138"/>
      <c r="P155" s="138"/>
      <c r="Q155" s="138"/>
      <c r="R155" s="138"/>
      <c r="S155" s="138"/>
      <c r="T155" s="139"/>
      <c r="AT155" s="140" t="s">
        <v>145</v>
      </c>
      <c r="AU155" s="140" t="s">
        <v>74</v>
      </c>
      <c r="AV155" s="7" t="s">
        <v>74</v>
      </c>
      <c r="AW155" s="7" t="s">
        <v>16</v>
      </c>
      <c r="AX155" s="7" t="s">
        <v>43</v>
      </c>
      <c r="AY155" s="140" t="s">
        <v>135</v>
      </c>
    </row>
    <row r="156" spans="1:65" s="1" customFormat="1" ht="24" x14ac:dyDescent="0.2">
      <c r="A156" s="17"/>
      <c r="B156" s="18"/>
      <c r="C156" s="114" t="s">
        <v>190</v>
      </c>
      <c r="D156" s="114" t="s">
        <v>137</v>
      </c>
      <c r="E156" s="115" t="s">
        <v>191</v>
      </c>
      <c r="F156" s="116" t="s">
        <v>192</v>
      </c>
      <c r="G156" s="117" t="s">
        <v>140</v>
      </c>
      <c r="H156" s="118">
        <v>749.77200000000005</v>
      </c>
      <c r="I156" s="119">
        <v>0</v>
      </c>
      <c r="J156" s="119">
        <f>ROUND(I156*H156,2)</f>
        <v>0</v>
      </c>
      <c r="K156" s="120"/>
      <c r="L156" s="20"/>
      <c r="M156" s="121" t="s">
        <v>0</v>
      </c>
      <c r="N156" s="122" t="s">
        <v>25</v>
      </c>
      <c r="O156" s="123">
        <v>0.81100000000000005</v>
      </c>
      <c r="P156" s="123">
        <f>O156*H156</f>
        <v>608.06509000000005</v>
      </c>
      <c r="Q156" s="123">
        <v>0</v>
      </c>
      <c r="R156" s="123">
        <f>Q156*H156</f>
        <v>0</v>
      </c>
      <c r="S156" s="123">
        <v>0</v>
      </c>
      <c r="T156" s="124">
        <f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25" t="s">
        <v>141</v>
      </c>
      <c r="AT156" s="125" t="s">
        <v>137</v>
      </c>
      <c r="AU156" s="125" t="s">
        <v>74</v>
      </c>
      <c r="AY156" s="10" t="s">
        <v>135</v>
      </c>
      <c r="BE156" s="126">
        <f>IF(N156="základná",J156,0)</f>
        <v>0</v>
      </c>
      <c r="BF156" s="126">
        <f>IF(N156="znížená",J156,0)</f>
        <v>0</v>
      </c>
      <c r="BG156" s="126">
        <f>IF(N156="zákl. prenesená",J156,0)</f>
        <v>0</v>
      </c>
      <c r="BH156" s="126">
        <f>IF(N156="zníž. prenesená",J156,0)</f>
        <v>0</v>
      </c>
      <c r="BI156" s="126">
        <f>IF(N156="nulová",J156,0)</f>
        <v>0</v>
      </c>
      <c r="BJ156" s="10" t="s">
        <v>74</v>
      </c>
      <c r="BK156" s="126">
        <f>ROUND(I156*H156,2)</f>
        <v>0</v>
      </c>
      <c r="BL156" s="10" t="s">
        <v>141</v>
      </c>
      <c r="BM156" s="125" t="s">
        <v>193</v>
      </c>
    </row>
    <row r="157" spans="1:65" s="7" customFormat="1" x14ac:dyDescent="0.2">
      <c r="B157" s="131"/>
      <c r="C157" s="132"/>
      <c r="D157" s="127" t="s">
        <v>145</v>
      </c>
      <c r="E157" s="133" t="s">
        <v>0</v>
      </c>
      <c r="F157" s="134" t="s">
        <v>194</v>
      </c>
      <c r="G157" s="132"/>
      <c r="H157" s="135">
        <v>749.77200000000005</v>
      </c>
      <c r="I157" s="132"/>
      <c r="J157" s="132"/>
      <c r="K157" s="132"/>
      <c r="L157" s="136"/>
      <c r="M157" s="137"/>
      <c r="N157" s="138"/>
      <c r="O157" s="138"/>
      <c r="P157" s="138"/>
      <c r="Q157" s="138"/>
      <c r="R157" s="138"/>
      <c r="S157" s="138"/>
      <c r="T157" s="139"/>
      <c r="AT157" s="140" t="s">
        <v>145</v>
      </c>
      <c r="AU157" s="140" t="s">
        <v>74</v>
      </c>
      <c r="AV157" s="7" t="s">
        <v>74</v>
      </c>
      <c r="AW157" s="7" t="s">
        <v>16</v>
      </c>
      <c r="AX157" s="7" t="s">
        <v>43</v>
      </c>
      <c r="AY157" s="140" t="s">
        <v>135</v>
      </c>
    </row>
    <row r="158" spans="1:65" s="1" customFormat="1" ht="36" x14ac:dyDescent="0.2">
      <c r="A158" s="17"/>
      <c r="B158" s="18"/>
      <c r="C158" s="114" t="s">
        <v>195</v>
      </c>
      <c r="D158" s="114" t="s">
        <v>137</v>
      </c>
      <c r="E158" s="115" t="s">
        <v>196</v>
      </c>
      <c r="F158" s="116" t="s">
        <v>197</v>
      </c>
      <c r="G158" s="117" t="s">
        <v>140</v>
      </c>
      <c r="H158" s="118">
        <v>764.51199999999994</v>
      </c>
      <c r="I158" s="119">
        <v>0</v>
      </c>
      <c r="J158" s="119">
        <f>ROUND(I158*H158,2)</f>
        <v>0</v>
      </c>
      <c r="K158" s="120"/>
      <c r="L158" s="20"/>
      <c r="M158" s="121" t="s">
        <v>0</v>
      </c>
      <c r="N158" s="122" t="s">
        <v>25</v>
      </c>
      <c r="O158" s="123">
        <v>0.08</v>
      </c>
      <c r="P158" s="123">
        <f>O158*H158</f>
        <v>61.160960000000003</v>
      </c>
      <c r="Q158" s="123">
        <v>0</v>
      </c>
      <c r="R158" s="123">
        <f>Q158*H158</f>
        <v>0</v>
      </c>
      <c r="S158" s="123">
        <v>0</v>
      </c>
      <c r="T158" s="124">
        <f>S158*H158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25" t="s">
        <v>141</v>
      </c>
      <c r="AT158" s="125" t="s">
        <v>137</v>
      </c>
      <c r="AU158" s="125" t="s">
        <v>74</v>
      </c>
      <c r="AY158" s="10" t="s">
        <v>135</v>
      </c>
      <c r="BE158" s="126">
        <f>IF(N158="základná",J158,0)</f>
        <v>0</v>
      </c>
      <c r="BF158" s="126">
        <f>IF(N158="znížená",J158,0)</f>
        <v>0</v>
      </c>
      <c r="BG158" s="126">
        <f>IF(N158="zákl. prenesená",J158,0)</f>
        <v>0</v>
      </c>
      <c r="BH158" s="126">
        <f>IF(N158="zníž. prenesená",J158,0)</f>
        <v>0</v>
      </c>
      <c r="BI158" s="126">
        <f>IF(N158="nulová",J158,0)</f>
        <v>0</v>
      </c>
      <c r="BJ158" s="10" t="s">
        <v>74</v>
      </c>
      <c r="BK158" s="126">
        <f>ROUND(I158*H158,2)</f>
        <v>0</v>
      </c>
      <c r="BL158" s="10" t="s">
        <v>141</v>
      </c>
      <c r="BM158" s="125" t="s">
        <v>198</v>
      </c>
    </row>
    <row r="159" spans="1:65" s="7" customFormat="1" x14ac:dyDescent="0.2">
      <c r="B159" s="131"/>
      <c r="C159" s="132"/>
      <c r="D159" s="127" t="s">
        <v>145</v>
      </c>
      <c r="E159" s="133" t="s">
        <v>0</v>
      </c>
      <c r="F159" s="134" t="s">
        <v>199</v>
      </c>
      <c r="G159" s="132"/>
      <c r="H159" s="135">
        <v>764.51199999999994</v>
      </c>
      <c r="I159" s="132"/>
      <c r="J159" s="132"/>
      <c r="K159" s="132"/>
      <c r="L159" s="136"/>
      <c r="M159" s="137"/>
      <c r="N159" s="138"/>
      <c r="O159" s="138"/>
      <c r="P159" s="138"/>
      <c r="Q159" s="138"/>
      <c r="R159" s="138"/>
      <c r="S159" s="138"/>
      <c r="T159" s="139"/>
      <c r="AT159" s="140" t="s">
        <v>145</v>
      </c>
      <c r="AU159" s="140" t="s">
        <v>74</v>
      </c>
      <c r="AV159" s="7" t="s">
        <v>74</v>
      </c>
      <c r="AW159" s="7" t="s">
        <v>16</v>
      </c>
      <c r="AX159" s="7" t="s">
        <v>43</v>
      </c>
      <c r="AY159" s="140" t="s">
        <v>135</v>
      </c>
    </row>
    <row r="160" spans="1:65" s="1" customFormat="1" ht="36" x14ac:dyDescent="0.2">
      <c r="A160" s="17"/>
      <c r="B160" s="18"/>
      <c r="C160" s="114" t="s">
        <v>200</v>
      </c>
      <c r="D160" s="114" t="s">
        <v>137</v>
      </c>
      <c r="E160" s="115" t="s">
        <v>201</v>
      </c>
      <c r="F160" s="116" t="s">
        <v>202</v>
      </c>
      <c r="G160" s="117" t="s">
        <v>140</v>
      </c>
      <c r="H160" s="118">
        <v>1034.7570000000001</v>
      </c>
      <c r="I160" s="119">
        <v>0</v>
      </c>
      <c r="J160" s="119">
        <f>ROUND(I160*H160,2)</f>
        <v>0</v>
      </c>
      <c r="K160" s="120"/>
      <c r="L160" s="20"/>
      <c r="M160" s="121" t="s">
        <v>0</v>
      </c>
      <c r="N160" s="122" t="s">
        <v>25</v>
      </c>
      <c r="O160" s="123">
        <v>4.4999999999999998E-2</v>
      </c>
      <c r="P160" s="123">
        <f>O160*H160</f>
        <v>46.564070000000001</v>
      </c>
      <c r="Q160" s="123">
        <v>0</v>
      </c>
      <c r="R160" s="123">
        <f>Q160*H160</f>
        <v>0</v>
      </c>
      <c r="S160" s="123">
        <v>0</v>
      </c>
      <c r="T160" s="124">
        <f>S160*H160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25" t="s">
        <v>141</v>
      </c>
      <c r="AT160" s="125" t="s">
        <v>137</v>
      </c>
      <c r="AU160" s="125" t="s">
        <v>74</v>
      </c>
      <c r="AY160" s="10" t="s">
        <v>135</v>
      </c>
      <c r="BE160" s="126">
        <f>IF(N160="základná",J160,0)</f>
        <v>0</v>
      </c>
      <c r="BF160" s="126">
        <f>IF(N160="znížená",J160,0)</f>
        <v>0</v>
      </c>
      <c r="BG160" s="126">
        <f>IF(N160="zákl. prenesená",J160,0)</f>
        <v>0</v>
      </c>
      <c r="BH160" s="126">
        <f>IF(N160="zníž. prenesená",J160,0)</f>
        <v>0</v>
      </c>
      <c r="BI160" s="126">
        <f>IF(N160="nulová",J160,0)</f>
        <v>0</v>
      </c>
      <c r="BJ160" s="10" t="s">
        <v>74</v>
      </c>
      <c r="BK160" s="126">
        <f>ROUND(I160*H160,2)</f>
        <v>0</v>
      </c>
      <c r="BL160" s="10" t="s">
        <v>141</v>
      </c>
      <c r="BM160" s="125" t="s">
        <v>203</v>
      </c>
    </row>
    <row r="161" spans="1:65" s="8" customFormat="1" x14ac:dyDescent="0.2">
      <c r="B161" s="141"/>
      <c r="C161" s="142"/>
      <c r="D161" s="127" t="s">
        <v>145</v>
      </c>
      <c r="E161" s="143" t="s">
        <v>0</v>
      </c>
      <c r="F161" s="144" t="s">
        <v>204</v>
      </c>
      <c r="G161" s="142"/>
      <c r="H161" s="143" t="s">
        <v>0</v>
      </c>
      <c r="I161" s="142"/>
      <c r="J161" s="142"/>
      <c r="K161" s="142"/>
      <c r="L161" s="145"/>
      <c r="M161" s="146"/>
      <c r="N161" s="147"/>
      <c r="O161" s="147"/>
      <c r="P161" s="147"/>
      <c r="Q161" s="147"/>
      <c r="R161" s="147"/>
      <c r="S161" s="147"/>
      <c r="T161" s="148"/>
      <c r="AT161" s="149" t="s">
        <v>145</v>
      </c>
      <c r="AU161" s="149" t="s">
        <v>74</v>
      </c>
      <c r="AV161" s="8" t="s">
        <v>43</v>
      </c>
      <c r="AW161" s="8" t="s">
        <v>16</v>
      </c>
      <c r="AX161" s="8" t="s">
        <v>42</v>
      </c>
      <c r="AY161" s="149" t="s">
        <v>135</v>
      </c>
    </row>
    <row r="162" spans="1:65" s="7" customFormat="1" x14ac:dyDescent="0.2">
      <c r="B162" s="131"/>
      <c r="C162" s="132"/>
      <c r="D162" s="127" t="s">
        <v>145</v>
      </c>
      <c r="E162" s="133" t="s">
        <v>0</v>
      </c>
      <c r="F162" s="134" t="s">
        <v>205</v>
      </c>
      <c r="G162" s="132"/>
      <c r="H162" s="135">
        <v>274.56</v>
      </c>
      <c r="I162" s="132"/>
      <c r="J162" s="132"/>
      <c r="K162" s="132"/>
      <c r="L162" s="136"/>
      <c r="M162" s="137"/>
      <c r="N162" s="138"/>
      <c r="O162" s="138"/>
      <c r="P162" s="138"/>
      <c r="Q162" s="138"/>
      <c r="R162" s="138"/>
      <c r="S162" s="138"/>
      <c r="T162" s="139"/>
      <c r="AT162" s="140" t="s">
        <v>145</v>
      </c>
      <c r="AU162" s="140" t="s">
        <v>74</v>
      </c>
      <c r="AV162" s="7" t="s">
        <v>74</v>
      </c>
      <c r="AW162" s="7" t="s">
        <v>16</v>
      </c>
      <c r="AX162" s="7" t="s">
        <v>42</v>
      </c>
      <c r="AY162" s="140" t="s">
        <v>135</v>
      </c>
    </row>
    <row r="163" spans="1:65" s="8" customFormat="1" ht="22.5" x14ac:dyDescent="0.2">
      <c r="B163" s="141"/>
      <c r="C163" s="142"/>
      <c r="D163" s="127" t="s">
        <v>145</v>
      </c>
      <c r="E163" s="143" t="s">
        <v>0</v>
      </c>
      <c r="F163" s="144" t="s">
        <v>150</v>
      </c>
      <c r="G163" s="142"/>
      <c r="H163" s="143" t="s">
        <v>0</v>
      </c>
      <c r="I163" s="142"/>
      <c r="J163" s="142"/>
      <c r="K163" s="142"/>
      <c r="L163" s="145"/>
      <c r="M163" s="146"/>
      <c r="N163" s="147"/>
      <c r="O163" s="147"/>
      <c r="P163" s="147"/>
      <c r="Q163" s="147"/>
      <c r="R163" s="147"/>
      <c r="S163" s="147"/>
      <c r="T163" s="148"/>
      <c r="AT163" s="149" t="s">
        <v>145</v>
      </c>
      <c r="AU163" s="149" t="s">
        <v>74</v>
      </c>
      <c r="AV163" s="8" t="s">
        <v>43</v>
      </c>
      <c r="AW163" s="8" t="s">
        <v>16</v>
      </c>
      <c r="AX163" s="8" t="s">
        <v>42</v>
      </c>
      <c r="AY163" s="149" t="s">
        <v>135</v>
      </c>
    </row>
    <row r="164" spans="1:65" s="7" customFormat="1" x14ac:dyDescent="0.2">
      <c r="B164" s="131"/>
      <c r="C164" s="132"/>
      <c r="D164" s="127" t="s">
        <v>145</v>
      </c>
      <c r="E164" s="133" t="s">
        <v>0</v>
      </c>
      <c r="F164" s="134" t="s">
        <v>151</v>
      </c>
      <c r="G164" s="132"/>
      <c r="H164" s="135">
        <v>446.73899999999998</v>
      </c>
      <c r="I164" s="132"/>
      <c r="J164" s="132"/>
      <c r="K164" s="132"/>
      <c r="L164" s="136"/>
      <c r="M164" s="137"/>
      <c r="N164" s="138"/>
      <c r="O164" s="138"/>
      <c r="P164" s="138"/>
      <c r="Q164" s="138"/>
      <c r="R164" s="138"/>
      <c r="S164" s="138"/>
      <c r="T164" s="139"/>
      <c r="AT164" s="140" t="s">
        <v>145</v>
      </c>
      <c r="AU164" s="140" t="s">
        <v>74</v>
      </c>
      <c r="AV164" s="7" t="s">
        <v>74</v>
      </c>
      <c r="AW164" s="7" t="s">
        <v>16</v>
      </c>
      <c r="AX164" s="7" t="s">
        <v>42</v>
      </c>
      <c r="AY164" s="140" t="s">
        <v>135</v>
      </c>
    </row>
    <row r="165" spans="1:65" s="8" customFormat="1" ht="22.5" x14ac:dyDescent="0.2">
      <c r="B165" s="141"/>
      <c r="C165" s="142"/>
      <c r="D165" s="127" t="s">
        <v>145</v>
      </c>
      <c r="E165" s="143" t="s">
        <v>0</v>
      </c>
      <c r="F165" s="144" t="s">
        <v>152</v>
      </c>
      <c r="G165" s="142"/>
      <c r="H165" s="143" t="s">
        <v>0</v>
      </c>
      <c r="I165" s="142"/>
      <c r="J165" s="142"/>
      <c r="K165" s="142"/>
      <c r="L165" s="145"/>
      <c r="M165" s="146"/>
      <c r="N165" s="147"/>
      <c r="O165" s="147"/>
      <c r="P165" s="147"/>
      <c r="Q165" s="147"/>
      <c r="R165" s="147"/>
      <c r="S165" s="147"/>
      <c r="T165" s="148"/>
      <c r="AT165" s="149" t="s">
        <v>145</v>
      </c>
      <c r="AU165" s="149" t="s">
        <v>74</v>
      </c>
      <c r="AV165" s="8" t="s">
        <v>43</v>
      </c>
      <c r="AW165" s="8" t="s">
        <v>16</v>
      </c>
      <c r="AX165" s="8" t="s">
        <v>42</v>
      </c>
      <c r="AY165" s="149" t="s">
        <v>135</v>
      </c>
    </row>
    <row r="166" spans="1:65" s="7" customFormat="1" x14ac:dyDescent="0.2">
      <c r="B166" s="131"/>
      <c r="C166" s="132"/>
      <c r="D166" s="127" t="s">
        <v>145</v>
      </c>
      <c r="E166" s="133" t="s">
        <v>0</v>
      </c>
      <c r="F166" s="134" t="s">
        <v>153</v>
      </c>
      <c r="G166" s="132"/>
      <c r="H166" s="135">
        <v>188.49600000000001</v>
      </c>
      <c r="I166" s="132"/>
      <c r="J166" s="132"/>
      <c r="K166" s="132"/>
      <c r="L166" s="136"/>
      <c r="M166" s="137"/>
      <c r="N166" s="138"/>
      <c r="O166" s="138"/>
      <c r="P166" s="138"/>
      <c r="Q166" s="138"/>
      <c r="R166" s="138"/>
      <c r="S166" s="138"/>
      <c r="T166" s="139"/>
      <c r="AT166" s="140" t="s">
        <v>145</v>
      </c>
      <c r="AU166" s="140" t="s">
        <v>74</v>
      </c>
      <c r="AV166" s="7" t="s">
        <v>74</v>
      </c>
      <c r="AW166" s="7" t="s">
        <v>16</v>
      </c>
      <c r="AX166" s="7" t="s">
        <v>42</v>
      </c>
      <c r="AY166" s="140" t="s">
        <v>135</v>
      </c>
    </row>
    <row r="167" spans="1:65" s="8" customFormat="1" x14ac:dyDescent="0.2">
      <c r="B167" s="141"/>
      <c r="C167" s="142"/>
      <c r="D167" s="127" t="s">
        <v>145</v>
      </c>
      <c r="E167" s="143" t="s">
        <v>0</v>
      </c>
      <c r="F167" s="144" t="s">
        <v>154</v>
      </c>
      <c r="G167" s="142"/>
      <c r="H167" s="143" t="s">
        <v>0</v>
      </c>
      <c r="I167" s="142"/>
      <c r="J167" s="142"/>
      <c r="K167" s="142"/>
      <c r="L167" s="145"/>
      <c r="M167" s="146"/>
      <c r="N167" s="147"/>
      <c r="O167" s="147"/>
      <c r="P167" s="147"/>
      <c r="Q167" s="147"/>
      <c r="R167" s="147"/>
      <c r="S167" s="147"/>
      <c r="T167" s="148"/>
      <c r="AT167" s="149" t="s">
        <v>145</v>
      </c>
      <c r="AU167" s="149" t="s">
        <v>74</v>
      </c>
      <c r="AV167" s="8" t="s">
        <v>43</v>
      </c>
      <c r="AW167" s="8" t="s">
        <v>16</v>
      </c>
      <c r="AX167" s="8" t="s">
        <v>42</v>
      </c>
      <c r="AY167" s="149" t="s">
        <v>135</v>
      </c>
    </row>
    <row r="168" spans="1:65" s="7" customFormat="1" x14ac:dyDescent="0.2">
      <c r="B168" s="131"/>
      <c r="C168" s="132"/>
      <c r="D168" s="127" t="s">
        <v>145</v>
      </c>
      <c r="E168" s="133" t="s">
        <v>0</v>
      </c>
      <c r="F168" s="134" t="s">
        <v>155</v>
      </c>
      <c r="G168" s="132"/>
      <c r="H168" s="135">
        <v>124.962</v>
      </c>
      <c r="I168" s="132"/>
      <c r="J168" s="132"/>
      <c r="K168" s="132"/>
      <c r="L168" s="136"/>
      <c r="M168" s="137"/>
      <c r="N168" s="138"/>
      <c r="O168" s="138"/>
      <c r="P168" s="138"/>
      <c r="Q168" s="138"/>
      <c r="R168" s="138"/>
      <c r="S168" s="138"/>
      <c r="T168" s="139"/>
      <c r="AT168" s="140" t="s">
        <v>145</v>
      </c>
      <c r="AU168" s="140" t="s">
        <v>74</v>
      </c>
      <c r="AV168" s="7" t="s">
        <v>74</v>
      </c>
      <c r="AW168" s="7" t="s">
        <v>16</v>
      </c>
      <c r="AX168" s="7" t="s">
        <v>42</v>
      </c>
      <c r="AY168" s="140" t="s">
        <v>135</v>
      </c>
    </row>
    <row r="169" spans="1:65" s="9" customFormat="1" x14ac:dyDescent="0.2">
      <c r="B169" s="150"/>
      <c r="C169" s="151"/>
      <c r="D169" s="127" t="s">
        <v>145</v>
      </c>
      <c r="E169" s="152" t="s">
        <v>0</v>
      </c>
      <c r="F169" s="153" t="s">
        <v>158</v>
      </c>
      <c r="G169" s="151"/>
      <c r="H169" s="154">
        <v>1034.7570000000001</v>
      </c>
      <c r="I169" s="151"/>
      <c r="J169" s="151"/>
      <c r="K169" s="151"/>
      <c r="L169" s="155"/>
      <c r="M169" s="156"/>
      <c r="N169" s="157"/>
      <c r="O169" s="157"/>
      <c r="P169" s="157"/>
      <c r="Q169" s="157"/>
      <c r="R169" s="157"/>
      <c r="S169" s="157"/>
      <c r="T169" s="158"/>
      <c r="AT169" s="159" t="s">
        <v>145</v>
      </c>
      <c r="AU169" s="159" t="s">
        <v>74</v>
      </c>
      <c r="AV169" s="9" t="s">
        <v>141</v>
      </c>
      <c r="AW169" s="9" t="s">
        <v>16</v>
      </c>
      <c r="AX169" s="9" t="s">
        <v>43</v>
      </c>
      <c r="AY169" s="159" t="s">
        <v>135</v>
      </c>
    </row>
    <row r="170" spans="1:65" s="1" customFormat="1" ht="36" x14ac:dyDescent="0.2">
      <c r="A170" s="17"/>
      <c r="B170" s="18"/>
      <c r="C170" s="114" t="s">
        <v>103</v>
      </c>
      <c r="D170" s="114" t="s">
        <v>137</v>
      </c>
      <c r="E170" s="115" t="s">
        <v>206</v>
      </c>
      <c r="F170" s="116" t="s">
        <v>207</v>
      </c>
      <c r="G170" s="117" t="s">
        <v>140</v>
      </c>
      <c r="H170" s="118">
        <v>3106.22</v>
      </c>
      <c r="I170" s="119">
        <v>0</v>
      </c>
      <c r="J170" s="119">
        <f>ROUND(I170*H170,2)</f>
        <v>0</v>
      </c>
      <c r="K170" s="120"/>
      <c r="L170" s="20"/>
      <c r="M170" s="121" t="s">
        <v>0</v>
      </c>
      <c r="N170" s="122" t="s">
        <v>25</v>
      </c>
      <c r="O170" s="123">
        <v>7.2999999999999995E-2</v>
      </c>
      <c r="P170" s="123">
        <f>O170*H170</f>
        <v>226.75406000000001</v>
      </c>
      <c r="Q170" s="123">
        <v>0</v>
      </c>
      <c r="R170" s="123">
        <f>Q170*H170</f>
        <v>0</v>
      </c>
      <c r="S170" s="123">
        <v>0</v>
      </c>
      <c r="T170" s="124">
        <f>S170*H170</f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25" t="s">
        <v>141</v>
      </c>
      <c r="AT170" s="125" t="s">
        <v>137</v>
      </c>
      <c r="AU170" s="125" t="s">
        <v>74</v>
      </c>
      <c r="AY170" s="10" t="s">
        <v>135</v>
      </c>
      <c r="BE170" s="126">
        <f>IF(N170="základná",J170,0)</f>
        <v>0</v>
      </c>
      <c r="BF170" s="126">
        <f>IF(N170="znížená",J170,0)</f>
        <v>0</v>
      </c>
      <c r="BG170" s="126">
        <f>IF(N170="zákl. prenesená",J170,0)</f>
        <v>0</v>
      </c>
      <c r="BH170" s="126">
        <f>IF(N170="zníž. prenesená",J170,0)</f>
        <v>0</v>
      </c>
      <c r="BI170" s="126">
        <f>IF(N170="nulová",J170,0)</f>
        <v>0</v>
      </c>
      <c r="BJ170" s="10" t="s">
        <v>74</v>
      </c>
      <c r="BK170" s="126">
        <f>ROUND(I170*H170,2)</f>
        <v>0</v>
      </c>
      <c r="BL170" s="10" t="s">
        <v>141</v>
      </c>
      <c r="BM170" s="125" t="s">
        <v>208</v>
      </c>
    </row>
    <row r="171" spans="1:65" s="8" customFormat="1" x14ac:dyDescent="0.2">
      <c r="B171" s="141"/>
      <c r="C171" s="142"/>
      <c r="D171" s="127" t="s">
        <v>145</v>
      </c>
      <c r="E171" s="143" t="s">
        <v>0</v>
      </c>
      <c r="F171" s="144" t="s">
        <v>209</v>
      </c>
      <c r="G171" s="142"/>
      <c r="H171" s="143" t="s">
        <v>0</v>
      </c>
      <c r="I171" s="142"/>
      <c r="J171" s="142"/>
      <c r="K171" s="142"/>
      <c r="L171" s="145"/>
      <c r="M171" s="146"/>
      <c r="N171" s="147"/>
      <c r="O171" s="147"/>
      <c r="P171" s="147"/>
      <c r="Q171" s="147"/>
      <c r="R171" s="147"/>
      <c r="S171" s="147"/>
      <c r="T171" s="148"/>
      <c r="AT171" s="149" t="s">
        <v>145</v>
      </c>
      <c r="AU171" s="149" t="s">
        <v>74</v>
      </c>
      <c r="AV171" s="8" t="s">
        <v>43</v>
      </c>
      <c r="AW171" s="8" t="s">
        <v>16</v>
      </c>
      <c r="AX171" s="8" t="s">
        <v>42</v>
      </c>
      <c r="AY171" s="149" t="s">
        <v>135</v>
      </c>
    </row>
    <row r="172" spans="1:65" s="7" customFormat="1" x14ac:dyDescent="0.2">
      <c r="B172" s="131"/>
      <c r="C172" s="132"/>
      <c r="D172" s="127" t="s">
        <v>145</v>
      </c>
      <c r="E172" s="133" t="s">
        <v>0</v>
      </c>
      <c r="F172" s="134" t="s">
        <v>210</v>
      </c>
      <c r="G172" s="132"/>
      <c r="H172" s="135">
        <v>570</v>
      </c>
      <c r="I172" s="132"/>
      <c r="J172" s="132"/>
      <c r="K172" s="132"/>
      <c r="L172" s="136"/>
      <c r="M172" s="137"/>
      <c r="N172" s="138"/>
      <c r="O172" s="138"/>
      <c r="P172" s="138"/>
      <c r="Q172" s="138"/>
      <c r="R172" s="138"/>
      <c r="S172" s="138"/>
      <c r="T172" s="139"/>
      <c r="AT172" s="140" t="s">
        <v>145</v>
      </c>
      <c r="AU172" s="140" t="s">
        <v>74</v>
      </c>
      <c r="AV172" s="7" t="s">
        <v>74</v>
      </c>
      <c r="AW172" s="7" t="s">
        <v>16</v>
      </c>
      <c r="AX172" s="7" t="s">
        <v>42</v>
      </c>
      <c r="AY172" s="140" t="s">
        <v>135</v>
      </c>
    </row>
    <row r="173" spans="1:65" s="8" customFormat="1" x14ac:dyDescent="0.2">
      <c r="B173" s="141"/>
      <c r="C173" s="142"/>
      <c r="D173" s="127" t="s">
        <v>145</v>
      </c>
      <c r="E173" s="143" t="s">
        <v>0</v>
      </c>
      <c r="F173" s="144" t="s">
        <v>211</v>
      </c>
      <c r="G173" s="142"/>
      <c r="H173" s="143" t="s">
        <v>0</v>
      </c>
      <c r="I173" s="142"/>
      <c r="J173" s="142"/>
      <c r="K173" s="142"/>
      <c r="L173" s="145"/>
      <c r="M173" s="146"/>
      <c r="N173" s="147"/>
      <c r="O173" s="147"/>
      <c r="P173" s="147"/>
      <c r="Q173" s="147"/>
      <c r="R173" s="147"/>
      <c r="S173" s="147"/>
      <c r="T173" s="148"/>
      <c r="AT173" s="149" t="s">
        <v>145</v>
      </c>
      <c r="AU173" s="149" t="s">
        <v>74</v>
      </c>
      <c r="AV173" s="8" t="s">
        <v>43</v>
      </c>
      <c r="AW173" s="8" t="s">
        <v>16</v>
      </c>
      <c r="AX173" s="8" t="s">
        <v>42</v>
      </c>
      <c r="AY173" s="149" t="s">
        <v>135</v>
      </c>
    </row>
    <row r="174" spans="1:65" s="7" customFormat="1" x14ac:dyDescent="0.2">
      <c r="B174" s="131"/>
      <c r="C174" s="132"/>
      <c r="D174" s="127" t="s">
        <v>145</v>
      </c>
      <c r="E174" s="133" t="s">
        <v>0</v>
      </c>
      <c r="F174" s="134" t="s">
        <v>212</v>
      </c>
      <c r="G174" s="132"/>
      <c r="H174" s="135">
        <v>1124.6579999999999</v>
      </c>
      <c r="I174" s="132"/>
      <c r="J174" s="132"/>
      <c r="K174" s="132"/>
      <c r="L174" s="136"/>
      <c r="M174" s="137"/>
      <c r="N174" s="138"/>
      <c r="O174" s="138"/>
      <c r="P174" s="138"/>
      <c r="Q174" s="138"/>
      <c r="R174" s="138"/>
      <c r="S174" s="138"/>
      <c r="T174" s="139"/>
      <c r="AT174" s="140" t="s">
        <v>145</v>
      </c>
      <c r="AU174" s="140" t="s">
        <v>74</v>
      </c>
      <c r="AV174" s="7" t="s">
        <v>74</v>
      </c>
      <c r="AW174" s="7" t="s">
        <v>16</v>
      </c>
      <c r="AX174" s="7" t="s">
        <v>42</v>
      </c>
      <c r="AY174" s="140" t="s">
        <v>135</v>
      </c>
    </row>
    <row r="175" spans="1:65" s="8" customFormat="1" ht="22.5" x14ac:dyDescent="0.2">
      <c r="B175" s="141"/>
      <c r="C175" s="142"/>
      <c r="D175" s="127" t="s">
        <v>145</v>
      </c>
      <c r="E175" s="143" t="s">
        <v>0</v>
      </c>
      <c r="F175" s="144" t="s">
        <v>213</v>
      </c>
      <c r="G175" s="142"/>
      <c r="H175" s="143" t="s">
        <v>0</v>
      </c>
      <c r="I175" s="142"/>
      <c r="J175" s="142"/>
      <c r="K175" s="142"/>
      <c r="L175" s="145"/>
      <c r="M175" s="146"/>
      <c r="N175" s="147"/>
      <c r="O175" s="147"/>
      <c r="P175" s="147"/>
      <c r="Q175" s="147"/>
      <c r="R175" s="147"/>
      <c r="S175" s="147"/>
      <c r="T175" s="148"/>
      <c r="AT175" s="149" t="s">
        <v>145</v>
      </c>
      <c r="AU175" s="149" t="s">
        <v>74</v>
      </c>
      <c r="AV175" s="8" t="s">
        <v>43</v>
      </c>
      <c r="AW175" s="8" t="s">
        <v>16</v>
      </c>
      <c r="AX175" s="8" t="s">
        <v>42</v>
      </c>
      <c r="AY175" s="149" t="s">
        <v>135</v>
      </c>
    </row>
    <row r="176" spans="1:65" s="7" customFormat="1" x14ac:dyDescent="0.2">
      <c r="B176" s="131"/>
      <c r="C176" s="132"/>
      <c r="D176" s="127" t="s">
        <v>145</v>
      </c>
      <c r="E176" s="133" t="s">
        <v>0</v>
      </c>
      <c r="F176" s="134" t="s">
        <v>214</v>
      </c>
      <c r="G176" s="132"/>
      <c r="H176" s="135">
        <v>104.13500000000001</v>
      </c>
      <c r="I176" s="132"/>
      <c r="J176" s="132"/>
      <c r="K176" s="132"/>
      <c r="L176" s="136"/>
      <c r="M176" s="137"/>
      <c r="N176" s="138"/>
      <c r="O176" s="138"/>
      <c r="P176" s="138"/>
      <c r="Q176" s="138"/>
      <c r="R176" s="138"/>
      <c r="S176" s="138"/>
      <c r="T176" s="139"/>
      <c r="AT176" s="140" t="s">
        <v>145</v>
      </c>
      <c r="AU176" s="140" t="s">
        <v>74</v>
      </c>
      <c r="AV176" s="7" t="s">
        <v>74</v>
      </c>
      <c r="AW176" s="7" t="s">
        <v>16</v>
      </c>
      <c r="AX176" s="7" t="s">
        <v>42</v>
      </c>
      <c r="AY176" s="140" t="s">
        <v>135</v>
      </c>
    </row>
    <row r="177" spans="1:65" s="8" customFormat="1" ht="22.5" x14ac:dyDescent="0.2">
      <c r="B177" s="141"/>
      <c r="C177" s="142"/>
      <c r="D177" s="127" t="s">
        <v>145</v>
      </c>
      <c r="E177" s="143" t="s">
        <v>0</v>
      </c>
      <c r="F177" s="144" t="s">
        <v>215</v>
      </c>
      <c r="G177" s="142"/>
      <c r="H177" s="143" t="s">
        <v>0</v>
      </c>
      <c r="I177" s="142"/>
      <c r="J177" s="142"/>
      <c r="K177" s="142"/>
      <c r="L177" s="145"/>
      <c r="M177" s="146"/>
      <c r="N177" s="147"/>
      <c r="O177" s="147"/>
      <c r="P177" s="147"/>
      <c r="Q177" s="147"/>
      <c r="R177" s="147"/>
      <c r="S177" s="147"/>
      <c r="T177" s="148"/>
      <c r="AT177" s="149" t="s">
        <v>145</v>
      </c>
      <c r="AU177" s="149" t="s">
        <v>74</v>
      </c>
      <c r="AV177" s="8" t="s">
        <v>43</v>
      </c>
      <c r="AW177" s="8" t="s">
        <v>16</v>
      </c>
      <c r="AX177" s="8" t="s">
        <v>42</v>
      </c>
      <c r="AY177" s="149" t="s">
        <v>135</v>
      </c>
    </row>
    <row r="178" spans="1:65" s="7" customFormat="1" x14ac:dyDescent="0.2">
      <c r="B178" s="131"/>
      <c r="C178" s="132"/>
      <c r="D178" s="127" t="s">
        <v>145</v>
      </c>
      <c r="E178" s="133" t="s">
        <v>0</v>
      </c>
      <c r="F178" s="134" t="s">
        <v>216</v>
      </c>
      <c r="G178" s="132"/>
      <c r="H178" s="135">
        <v>687.29100000000005</v>
      </c>
      <c r="I178" s="132"/>
      <c r="J178" s="132"/>
      <c r="K178" s="132"/>
      <c r="L178" s="136"/>
      <c r="M178" s="137"/>
      <c r="N178" s="138"/>
      <c r="O178" s="138"/>
      <c r="P178" s="138"/>
      <c r="Q178" s="138"/>
      <c r="R178" s="138"/>
      <c r="S178" s="138"/>
      <c r="T178" s="139"/>
      <c r="AT178" s="140" t="s">
        <v>145</v>
      </c>
      <c r="AU178" s="140" t="s">
        <v>74</v>
      </c>
      <c r="AV178" s="7" t="s">
        <v>74</v>
      </c>
      <c r="AW178" s="7" t="s">
        <v>16</v>
      </c>
      <c r="AX178" s="7" t="s">
        <v>42</v>
      </c>
      <c r="AY178" s="140" t="s">
        <v>135</v>
      </c>
    </row>
    <row r="179" spans="1:65" s="8" customFormat="1" ht="22.5" x14ac:dyDescent="0.2">
      <c r="B179" s="141"/>
      <c r="C179" s="142"/>
      <c r="D179" s="127" t="s">
        <v>145</v>
      </c>
      <c r="E179" s="143" t="s">
        <v>0</v>
      </c>
      <c r="F179" s="144" t="s">
        <v>217</v>
      </c>
      <c r="G179" s="142"/>
      <c r="H179" s="143" t="s">
        <v>0</v>
      </c>
      <c r="I179" s="142"/>
      <c r="J179" s="142"/>
      <c r="K179" s="142"/>
      <c r="L179" s="145"/>
      <c r="M179" s="146"/>
      <c r="N179" s="147"/>
      <c r="O179" s="147"/>
      <c r="P179" s="147"/>
      <c r="Q179" s="147"/>
      <c r="R179" s="147"/>
      <c r="S179" s="147"/>
      <c r="T179" s="148"/>
      <c r="AT179" s="149" t="s">
        <v>145</v>
      </c>
      <c r="AU179" s="149" t="s">
        <v>74</v>
      </c>
      <c r="AV179" s="8" t="s">
        <v>43</v>
      </c>
      <c r="AW179" s="8" t="s">
        <v>16</v>
      </c>
      <c r="AX179" s="8" t="s">
        <v>42</v>
      </c>
      <c r="AY179" s="149" t="s">
        <v>135</v>
      </c>
    </row>
    <row r="180" spans="1:65" s="7" customFormat="1" x14ac:dyDescent="0.2">
      <c r="B180" s="131"/>
      <c r="C180" s="132"/>
      <c r="D180" s="127" t="s">
        <v>145</v>
      </c>
      <c r="E180" s="133" t="s">
        <v>0</v>
      </c>
      <c r="F180" s="134" t="s">
        <v>218</v>
      </c>
      <c r="G180" s="132"/>
      <c r="H180" s="135">
        <v>620.13599999999997</v>
      </c>
      <c r="I180" s="132"/>
      <c r="J180" s="132"/>
      <c r="K180" s="132"/>
      <c r="L180" s="136"/>
      <c r="M180" s="137"/>
      <c r="N180" s="138"/>
      <c r="O180" s="138"/>
      <c r="P180" s="138"/>
      <c r="Q180" s="138"/>
      <c r="R180" s="138"/>
      <c r="S180" s="138"/>
      <c r="T180" s="139"/>
      <c r="AT180" s="140" t="s">
        <v>145</v>
      </c>
      <c r="AU180" s="140" t="s">
        <v>74</v>
      </c>
      <c r="AV180" s="7" t="s">
        <v>74</v>
      </c>
      <c r="AW180" s="7" t="s">
        <v>16</v>
      </c>
      <c r="AX180" s="7" t="s">
        <v>42</v>
      </c>
      <c r="AY180" s="140" t="s">
        <v>135</v>
      </c>
    </row>
    <row r="181" spans="1:65" s="9" customFormat="1" x14ac:dyDescent="0.2">
      <c r="B181" s="150"/>
      <c r="C181" s="151"/>
      <c r="D181" s="127" t="s">
        <v>145</v>
      </c>
      <c r="E181" s="152" t="s">
        <v>0</v>
      </c>
      <c r="F181" s="153" t="s">
        <v>158</v>
      </c>
      <c r="G181" s="151"/>
      <c r="H181" s="154">
        <v>3106.22</v>
      </c>
      <c r="I181" s="151"/>
      <c r="J181" s="151"/>
      <c r="K181" s="151"/>
      <c r="L181" s="155"/>
      <c r="M181" s="156"/>
      <c r="N181" s="157"/>
      <c r="O181" s="157"/>
      <c r="P181" s="157"/>
      <c r="Q181" s="157"/>
      <c r="R181" s="157"/>
      <c r="S181" s="157"/>
      <c r="T181" s="158"/>
      <c r="AT181" s="159" t="s">
        <v>145</v>
      </c>
      <c r="AU181" s="159" t="s">
        <v>74</v>
      </c>
      <c r="AV181" s="9" t="s">
        <v>141</v>
      </c>
      <c r="AW181" s="9" t="s">
        <v>16</v>
      </c>
      <c r="AX181" s="9" t="s">
        <v>43</v>
      </c>
      <c r="AY181" s="159" t="s">
        <v>135</v>
      </c>
    </row>
    <row r="182" spans="1:65" s="1" customFormat="1" ht="24" x14ac:dyDescent="0.2">
      <c r="A182" s="17"/>
      <c r="B182" s="18"/>
      <c r="C182" s="114" t="s">
        <v>219</v>
      </c>
      <c r="D182" s="114" t="s">
        <v>137</v>
      </c>
      <c r="E182" s="115" t="s">
        <v>220</v>
      </c>
      <c r="F182" s="116" t="s">
        <v>221</v>
      </c>
      <c r="G182" s="117" t="s">
        <v>140</v>
      </c>
      <c r="H182" s="118">
        <v>3106.22</v>
      </c>
      <c r="I182" s="119">
        <v>0</v>
      </c>
      <c r="J182" s="119">
        <f>ROUND(I182*H182,2)</f>
        <v>0</v>
      </c>
      <c r="K182" s="120"/>
      <c r="L182" s="20"/>
      <c r="M182" s="121" t="s">
        <v>0</v>
      </c>
      <c r="N182" s="122" t="s">
        <v>25</v>
      </c>
      <c r="O182" s="123">
        <v>5.3999999999999999E-2</v>
      </c>
      <c r="P182" s="123">
        <f>O182*H182</f>
        <v>167.73588000000001</v>
      </c>
      <c r="Q182" s="123">
        <v>0</v>
      </c>
      <c r="R182" s="123">
        <f>Q182*H182</f>
        <v>0</v>
      </c>
      <c r="S182" s="123">
        <v>0</v>
      </c>
      <c r="T182" s="124">
        <f>S182*H182</f>
        <v>0</v>
      </c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R182" s="125" t="s">
        <v>141</v>
      </c>
      <c r="AT182" s="125" t="s">
        <v>137</v>
      </c>
      <c r="AU182" s="125" t="s">
        <v>74</v>
      </c>
      <c r="AY182" s="10" t="s">
        <v>135</v>
      </c>
      <c r="BE182" s="126">
        <f>IF(N182="základná",J182,0)</f>
        <v>0</v>
      </c>
      <c r="BF182" s="126">
        <f>IF(N182="znížená",J182,0)</f>
        <v>0</v>
      </c>
      <c r="BG182" s="126">
        <f>IF(N182="zákl. prenesená",J182,0)</f>
        <v>0</v>
      </c>
      <c r="BH182" s="126">
        <f>IF(N182="zníž. prenesená",J182,0)</f>
        <v>0</v>
      </c>
      <c r="BI182" s="126">
        <f>IF(N182="nulová",J182,0)</f>
        <v>0</v>
      </c>
      <c r="BJ182" s="10" t="s">
        <v>74</v>
      </c>
      <c r="BK182" s="126">
        <f>ROUND(I182*H182,2)</f>
        <v>0</v>
      </c>
      <c r="BL182" s="10" t="s">
        <v>141</v>
      </c>
      <c r="BM182" s="125" t="s">
        <v>222</v>
      </c>
    </row>
    <row r="183" spans="1:65" s="8" customFormat="1" x14ac:dyDescent="0.2">
      <c r="B183" s="141"/>
      <c r="C183" s="142"/>
      <c r="D183" s="127" t="s">
        <v>145</v>
      </c>
      <c r="E183" s="143" t="s">
        <v>0</v>
      </c>
      <c r="F183" s="144" t="s">
        <v>209</v>
      </c>
      <c r="G183" s="142"/>
      <c r="H183" s="143" t="s">
        <v>0</v>
      </c>
      <c r="I183" s="142"/>
      <c r="J183" s="142"/>
      <c r="K183" s="142"/>
      <c r="L183" s="145"/>
      <c r="M183" s="146"/>
      <c r="N183" s="147"/>
      <c r="O183" s="147"/>
      <c r="P183" s="147"/>
      <c r="Q183" s="147"/>
      <c r="R183" s="147"/>
      <c r="S183" s="147"/>
      <c r="T183" s="148"/>
      <c r="AT183" s="149" t="s">
        <v>145</v>
      </c>
      <c r="AU183" s="149" t="s">
        <v>74</v>
      </c>
      <c r="AV183" s="8" t="s">
        <v>43</v>
      </c>
      <c r="AW183" s="8" t="s">
        <v>16</v>
      </c>
      <c r="AX183" s="8" t="s">
        <v>42</v>
      </c>
      <c r="AY183" s="149" t="s">
        <v>135</v>
      </c>
    </row>
    <row r="184" spans="1:65" s="7" customFormat="1" x14ac:dyDescent="0.2">
      <c r="B184" s="131"/>
      <c r="C184" s="132"/>
      <c r="D184" s="127" t="s">
        <v>145</v>
      </c>
      <c r="E184" s="133" t="s">
        <v>0</v>
      </c>
      <c r="F184" s="134" t="s">
        <v>210</v>
      </c>
      <c r="G184" s="132"/>
      <c r="H184" s="135">
        <v>570</v>
      </c>
      <c r="I184" s="132"/>
      <c r="J184" s="132"/>
      <c r="K184" s="132"/>
      <c r="L184" s="136"/>
      <c r="M184" s="137"/>
      <c r="N184" s="138"/>
      <c r="O184" s="138"/>
      <c r="P184" s="138"/>
      <c r="Q184" s="138"/>
      <c r="R184" s="138"/>
      <c r="S184" s="138"/>
      <c r="T184" s="139"/>
      <c r="AT184" s="140" t="s">
        <v>145</v>
      </c>
      <c r="AU184" s="140" t="s">
        <v>74</v>
      </c>
      <c r="AV184" s="7" t="s">
        <v>74</v>
      </c>
      <c r="AW184" s="7" t="s">
        <v>16</v>
      </c>
      <c r="AX184" s="7" t="s">
        <v>42</v>
      </c>
      <c r="AY184" s="140" t="s">
        <v>135</v>
      </c>
    </row>
    <row r="185" spans="1:65" s="8" customFormat="1" x14ac:dyDescent="0.2">
      <c r="B185" s="141"/>
      <c r="C185" s="142"/>
      <c r="D185" s="127" t="s">
        <v>145</v>
      </c>
      <c r="E185" s="143" t="s">
        <v>0</v>
      </c>
      <c r="F185" s="144" t="s">
        <v>211</v>
      </c>
      <c r="G185" s="142"/>
      <c r="H185" s="143" t="s">
        <v>0</v>
      </c>
      <c r="I185" s="142"/>
      <c r="J185" s="142"/>
      <c r="K185" s="142"/>
      <c r="L185" s="145"/>
      <c r="M185" s="146"/>
      <c r="N185" s="147"/>
      <c r="O185" s="147"/>
      <c r="P185" s="147"/>
      <c r="Q185" s="147"/>
      <c r="R185" s="147"/>
      <c r="S185" s="147"/>
      <c r="T185" s="148"/>
      <c r="AT185" s="149" t="s">
        <v>145</v>
      </c>
      <c r="AU185" s="149" t="s">
        <v>74</v>
      </c>
      <c r="AV185" s="8" t="s">
        <v>43</v>
      </c>
      <c r="AW185" s="8" t="s">
        <v>16</v>
      </c>
      <c r="AX185" s="8" t="s">
        <v>42</v>
      </c>
      <c r="AY185" s="149" t="s">
        <v>135</v>
      </c>
    </row>
    <row r="186" spans="1:65" s="7" customFormat="1" x14ac:dyDescent="0.2">
      <c r="B186" s="131"/>
      <c r="C186" s="132"/>
      <c r="D186" s="127" t="s">
        <v>145</v>
      </c>
      <c r="E186" s="133" t="s">
        <v>0</v>
      </c>
      <c r="F186" s="134" t="s">
        <v>212</v>
      </c>
      <c r="G186" s="132"/>
      <c r="H186" s="135">
        <v>1124.6579999999999</v>
      </c>
      <c r="I186" s="132"/>
      <c r="J186" s="132"/>
      <c r="K186" s="132"/>
      <c r="L186" s="136"/>
      <c r="M186" s="137"/>
      <c r="N186" s="138"/>
      <c r="O186" s="138"/>
      <c r="P186" s="138"/>
      <c r="Q186" s="138"/>
      <c r="R186" s="138"/>
      <c r="S186" s="138"/>
      <c r="T186" s="139"/>
      <c r="AT186" s="140" t="s">
        <v>145</v>
      </c>
      <c r="AU186" s="140" t="s">
        <v>74</v>
      </c>
      <c r="AV186" s="7" t="s">
        <v>74</v>
      </c>
      <c r="AW186" s="7" t="s">
        <v>16</v>
      </c>
      <c r="AX186" s="7" t="s">
        <v>42</v>
      </c>
      <c r="AY186" s="140" t="s">
        <v>135</v>
      </c>
    </row>
    <row r="187" spans="1:65" s="8" customFormat="1" ht="22.5" x14ac:dyDescent="0.2">
      <c r="B187" s="141"/>
      <c r="C187" s="142"/>
      <c r="D187" s="127" t="s">
        <v>145</v>
      </c>
      <c r="E187" s="143" t="s">
        <v>0</v>
      </c>
      <c r="F187" s="144" t="s">
        <v>213</v>
      </c>
      <c r="G187" s="142"/>
      <c r="H187" s="143" t="s">
        <v>0</v>
      </c>
      <c r="I187" s="142"/>
      <c r="J187" s="142"/>
      <c r="K187" s="142"/>
      <c r="L187" s="145"/>
      <c r="M187" s="146"/>
      <c r="N187" s="147"/>
      <c r="O187" s="147"/>
      <c r="P187" s="147"/>
      <c r="Q187" s="147"/>
      <c r="R187" s="147"/>
      <c r="S187" s="147"/>
      <c r="T187" s="148"/>
      <c r="AT187" s="149" t="s">
        <v>145</v>
      </c>
      <c r="AU187" s="149" t="s">
        <v>74</v>
      </c>
      <c r="AV187" s="8" t="s">
        <v>43</v>
      </c>
      <c r="AW187" s="8" t="s">
        <v>16</v>
      </c>
      <c r="AX187" s="8" t="s">
        <v>42</v>
      </c>
      <c r="AY187" s="149" t="s">
        <v>135</v>
      </c>
    </row>
    <row r="188" spans="1:65" s="7" customFormat="1" x14ac:dyDescent="0.2">
      <c r="B188" s="131"/>
      <c r="C188" s="132"/>
      <c r="D188" s="127" t="s">
        <v>145</v>
      </c>
      <c r="E188" s="133" t="s">
        <v>0</v>
      </c>
      <c r="F188" s="134" t="s">
        <v>214</v>
      </c>
      <c r="G188" s="132"/>
      <c r="H188" s="135">
        <v>104.13500000000001</v>
      </c>
      <c r="I188" s="132"/>
      <c r="J188" s="132"/>
      <c r="K188" s="132"/>
      <c r="L188" s="136"/>
      <c r="M188" s="137"/>
      <c r="N188" s="138"/>
      <c r="O188" s="138"/>
      <c r="P188" s="138"/>
      <c r="Q188" s="138"/>
      <c r="R188" s="138"/>
      <c r="S188" s="138"/>
      <c r="T188" s="139"/>
      <c r="AT188" s="140" t="s">
        <v>145</v>
      </c>
      <c r="AU188" s="140" t="s">
        <v>74</v>
      </c>
      <c r="AV188" s="7" t="s">
        <v>74</v>
      </c>
      <c r="AW188" s="7" t="s">
        <v>16</v>
      </c>
      <c r="AX188" s="7" t="s">
        <v>42</v>
      </c>
      <c r="AY188" s="140" t="s">
        <v>135</v>
      </c>
    </row>
    <row r="189" spans="1:65" s="8" customFormat="1" ht="22.5" x14ac:dyDescent="0.2">
      <c r="B189" s="141"/>
      <c r="C189" s="142"/>
      <c r="D189" s="127" t="s">
        <v>145</v>
      </c>
      <c r="E189" s="143" t="s">
        <v>0</v>
      </c>
      <c r="F189" s="144" t="s">
        <v>215</v>
      </c>
      <c r="G189" s="142"/>
      <c r="H189" s="143" t="s">
        <v>0</v>
      </c>
      <c r="I189" s="142"/>
      <c r="J189" s="142"/>
      <c r="K189" s="142"/>
      <c r="L189" s="145"/>
      <c r="M189" s="146"/>
      <c r="N189" s="147"/>
      <c r="O189" s="147"/>
      <c r="P189" s="147"/>
      <c r="Q189" s="147"/>
      <c r="R189" s="147"/>
      <c r="S189" s="147"/>
      <c r="T189" s="148"/>
      <c r="AT189" s="149" t="s">
        <v>145</v>
      </c>
      <c r="AU189" s="149" t="s">
        <v>74</v>
      </c>
      <c r="AV189" s="8" t="s">
        <v>43</v>
      </c>
      <c r="AW189" s="8" t="s">
        <v>16</v>
      </c>
      <c r="AX189" s="8" t="s">
        <v>42</v>
      </c>
      <c r="AY189" s="149" t="s">
        <v>135</v>
      </c>
    </row>
    <row r="190" spans="1:65" s="7" customFormat="1" x14ac:dyDescent="0.2">
      <c r="B190" s="131"/>
      <c r="C190" s="132"/>
      <c r="D190" s="127" t="s">
        <v>145</v>
      </c>
      <c r="E190" s="133" t="s">
        <v>0</v>
      </c>
      <c r="F190" s="134" t="s">
        <v>216</v>
      </c>
      <c r="G190" s="132"/>
      <c r="H190" s="135">
        <v>687.29100000000005</v>
      </c>
      <c r="I190" s="132"/>
      <c r="J190" s="132"/>
      <c r="K190" s="132"/>
      <c r="L190" s="136"/>
      <c r="M190" s="137"/>
      <c r="N190" s="138"/>
      <c r="O190" s="138"/>
      <c r="P190" s="138"/>
      <c r="Q190" s="138"/>
      <c r="R190" s="138"/>
      <c r="S190" s="138"/>
      <c r="T190" s="139"/>
      <c r="AT190" s="140" t="s">
        <v>145</v>
      </c>
      <c r="AU190" s="140" t="s">
        <v>74</v>
      </c>
      <c r="AV190" s="7" t="s">
        <v>74</v>
      </c>
      <c r="AW190" s="7" t="s">
        <v>16</v>
      </c>
      <c r="AX190" s="7" t="s">
        <v>42</v>
      </c>
      <c r="AY190" s="140" t="s">
        <v>135</v>
      </c>
    </row>
    <row r="191" spans="1:65" s="8" customFormat="1" ht="22.5" x14ac:dyDescent="0.2">
      <c r="B191" s="141"/>
      <c r="C191" s="142"/>
      <c r="D191" s="127" t="s">
        <v>145</v>
      </c>
      <c r="E191" s="143" t="s">
        <v>0</v>
      </c>
      <c r="F191" s="144" t="s">
        <v>217</v>
      </c>
      <c r="G191" s="142"/>
      <c r="H191" s="143" t="s">
        <v>0</v>
      </c>
      <c r="I191" s="142"/>
      <c r="J191" s="142"/>
      <c r="K191" s="142"/>
      <c r="L191" s="145"/>
      <c r="M191" s="146"/>
      <c r="N191" s="147"/>
      <c r="O191" s="147"/>
      <c r="P191" s="147"/>
      <c r="Q191" s="147"/>
      <c r="R191" s="147"/>
      <c r="S191" s="147"/>
      <c r="T191" s="148"/>
      <c r="AT191" s="149" t="s">
        <v>145</v>
      </c>
      <c r="AU191" s="149" t="s">
        <v>74</v>
      </c>
      <c r="AV191" s="8" t="s">
        <v>43</v>
      </c>
      <c r="AW191" s="8" t="s">
        <v>16</v>
      </c>
      <c r="AX191" s="8" t="s">
        <v>42</v>
      </c>
      <c r="AY191" s="149" t="s">
        <v>135</v>
      </c>
    </row>
    <row r="192" spans="1:65" s="7" customFormat="1" x14ac:dyDescent="0.2">
      <c r="B192" s="131"/>
      <c r="C192" s="132"/>
      <c r="D192" s="127" t="s">
        <v>145</v>
      </c>
      <c r="E192" s="133" t="s">
        <v>0</v>
      </c>
      <c r="F192" s="134" t="s">
        <v>218</v>
      </c>
      <c r="G192" s="132"/>
      <c r="H192" s="135">
        <v>620.13599999999997</v>
      </c>
      <c r="I192" s="132"/>
      <c r="J192" s="132"/>
      <c r="K192" s="132"/>
      <c r="L192" s="136"/>
      <c r="M192" s="137"/>
      <c r="N192" s="138"/>
      <c r="O192" s="138"/>
      <c r="P192" s="138"/>
      <c r="Q192" s="138"/>
      <c r="R192" s="138"/>
      <c r="S192" s="138"/>
      <c r="T192" s="139"/>
      <c r="AT192" s="140" t="s">
        <v>145</v>
      </c>
      <c r="AU192" s="140" t="s">
        <v>74</v>
      </c>
      <c r="AV192" s="7" t="s">
        <v>74</v>
      </c>
      <c r="AW192" s="7" t="s">
        <v>16</v>
      </c>
      <c r="AX192" s="7" t="s">
        <v>42</v>
      </c>
      <c r="AY192" s="140" t="s">
        <v>135</v>
      </c>
    </row>
    <row r="193" spans="1:65" s="9" customFormat="1" x14ac:dyDescent="0.2">
      <c r="B193" s="150"/>
      <c r="C193" s="151"/>
      <c r="D193" s="127" t="s">
        <v>145</v>
      </c>
      <c r="E193" s="152" t="s">
        <v>0</v>
      </c>
      <c r="F193" s="153" t="s">
        <v>158</v>
      </c>
      <c r="G193" s="151"/>
      <c r="H193" s="154">
        <v>3106.22</v>
      </c>
      <c r="I193" s="151"/>
      <c r="J193" s="151"/>
      <c r="K193" s="151"/>
      <c r="L193" s="155"/>
      <c r="M193" s="156"/>
      <c r="N193" s="157"/>
      <c r="O193" s="157"/>
      <c r="P193" s="157"/>
      <c r="Q193" s="157"/>
      <c r="R193" s="157"/>
      <c r="S193" s="157"/>
      <c r="T193" s="158"/>
      <c r="AT193" s="159" t="s">
        <v>145</v>
      </c>
      <c r="AU193" s="159" t="s">
        <v>74</v>
      </c>
      <c r="AV193" s="9" t="s">
        <v>141</v>
      </c>
      <c r="AW193" s="9" t="s">
        <v>16</v>
      </c>
      <c r="AX193" s="9" t="s">
        <v>43</v>
      </c>
      <c r="AY193" s="159" t="s">
        <v>135</v>
      </c>
    </row>
    <row r="194" spans="1:65" s="1" customFormat="1" ht="24" x14ac:dyDescent="0.2">
      <c r="A194" s="17"/>
      <c r="B194" s="18"/>
      <c r="C194" s="114" t="s">
        <v>223</v>
      </c>
      <c r="D194" s="114" t="s">
        <v>137</v>
      </c>
      <c r="E194" s="115" t="s">
        <v>224</v>
      </c>
      <c r="F194" s="116" t="s">
        <v>225</v>
      </c>
      <c r="G194" s="117" t="s">
        <v>140</v>
      </c>
      <c r="H194" s="118">
        <v>343.64600000000002</v>
      </c>
      <c r="I194" s="119">
        <v>0</v>
      </c>
      <c r="J194" s="119">
        <f>ROUND(I194*H194,2)</f>
        <v>0</v>
      </c>
      <c r="K194" s="120"/>
      <c r="L194" s="20"/>
      <c r="M194" s="121" t="s">
        <v>0</v>
      </c>
      <c r="N194" s="122" t="s">
        <v>25</v>
      </c>
      <c r="O194" s="123">
        <v>1.0860000000000001</v>
      </c>
      <c r="P194" s="123">
        <f>O194*H194</f>
        <v>373.19956000000002</v>
      </c>
      <c r="Q194" s="123">
        <v>0</v>
      </c>
      <c r="R194" s="123">
        <f>Q194*H194</f>
        <v>0</v>
      </c>
      <c r="S194" s="123">
        <v>0</v>
      </c>
      <c r="T194" s="124">
        <f>S194*H194</f>
        <v>0</v>
      </c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R194" s="125" t="s">
        <v>141</v>
      </c>
      <c r="AT194" s="125" t="s">
        <v>137</v>
      </c>
      <c r="AU194" s="125" t="s">
        <v>74</v>
      </c>
      <c r="AY194" s="10" t="s">
        <v>135</v>
      </c>
      <c r="BE194" s="126">
        <f>IF(N194="základná",J194,0)</f>
        <v>0</v>
      </c>
      <c r="BF194" s="126">
        <f>IF(N194="znížená",J194,0)</f>
        <v>0</v>
      </c>
      <c r="BG194" s="126">
        <f>IF(N194="zákl. prenesená",J194,0)</f>
        <v>0</v>
      </c>
      <c r="BH194" s="126">
        <f>IF(N194="zníž. prenesená",J194,0)</f>
        <v>0</v>
      </c>
      <c r="BI194" s="126">
        <f>IF(N194="nulová",J194,0)</f>
        <v>0</v>
      </c>
      <c r="BJ194" s="10" t="s">
        <v>74</v>
      </c>
      <c r="BK194" s="126">
        <f>ROUND(I194*H194,2)</f>
        <v>0</v>
      </c>
      <c r="BL194" s="10" t="s">
        <v>141</v>
      </c>
      <c r="BM194" s="125" t="s">
        <v>226</v>
      </c>
    </row>
    <row r="195" spans="1:65" s="7" customFormat="1" x14ac:dyDescent="0.2">
      <c r="B195" s="131"/>
      <c r="C195" s="132"/>
      <c r="D195" s="127" t="s">
        <v>145</v>
      </c>
      <c r="E195" s="133" t="s">
        <v>0</v>
      </c>
      <c r="F195" s="134" t="s">
        <v>146</v>
      </c>
      <c r="G195" s="132"/>
      <c r="H195" s="135">
        <v>343.64600000000002</v>
      </c>
      <c r="I195" s="132"/>
      <c r="J195" s="132"/>
      <c r="K195" s="132"/>
      <c r="L195" s="136"/>
      <c r="M195" s="137"/>
      <c r="N195" s="138"/>
      <c r="O195" s="138"/>
      <c r="P195" s="138"/>
      <c r="Q195" s="138"/>
      <c r="R195" s="138"/>
      <c r="S195" s="138"/>
      <c r="T195" s="139"/>
      <c r="AT195" s="140" t="s">
        <v>145</v>
      </c>
      <c r="AU195" s="140" t="s">
        <v>74</v>
      </c>
      <c r="AV195" s="7" t="s">
        <v>74</v>
      </c>
      <c r="AW195" s="7" t="s">
        <v>16</v>
      </c>
      <c r="AX195" s="7" t="s">
        <v>43</v>
      </c>
      <c r="AY195" s="140" t="s">
        <v>135</v>
      </c>
    </row>
    <row r="196" spans="1:65" s="1" customFormat="1" ht="24" x14ac:dyDescent="0.2">
      <c r="A196" s="17"/>
      <c r="B196" s="18"/>
      <c r="C196" s="114" t="s">
        <v>227</v>
      </c>
      <c r="D196" s="114" t="s">
        <v>137</v>
      </c>
      <c r="E196" s="115" t="s">
        <v>228</v>
      </c>
      <c r="F196" s="116" t="s">
        <v>229</v>
      </c>
      <c r="G196" s="117" t="s">
        <v>47</v>
      </c>
      <c r="H196" s="118">
        <v>2082.6999999999998</v>
      </c>
      <c r="I196" s="119">
        <v>0</v>
      </c>
      <c r="J196" s="119">
        <f>ROUND(I196*H196,2)</f>
        <v>0</v>
      </c>
      <c r="K196" s="120"/>
      <c r="L196" s="20"/>
      <c r="M196" s="121" t="s">
        <v>0</v>
      </c>
      <c r="N196" s="122" t="s">
        <v>25</v>
      </c>
      <c r="O196" s="123">
        <v>6.0999999999999999E-2</v>
      </c>
      <c r="P196" s="123">
        <f>O196*H196</f>
        <v>127.04470000000001</v>
      </c>
      <c r="Q196" s="123">
        <v>0</v>
      </c>
      <c r="R196" s="123">
        <f>Q196*H196</f>
        <v>0</v>
      </c>
      <c r="S196" s="123">
        <v>0</v>
      </c>
      <c r="T196" s="124">
        <f>S196*H196</f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25" t="s">
        <v>141</v>
      </c>
      <c r="AT196" s="125" t="s">
        <v>137</v>
      </c>
      <c r="AU196" s="125" t="s">
        <v>74</v>
      </c>
      <c r="AY196" s="10" t="s">
        <v>135</v>
      </c>
      <c r="BE196" s="126">
        <f>IF(N196="základná",J196,0)</f>
        <v>0</v>
      </c>
      <c r="BF196" s="126">
        <f>IF(N196="znížená",J196,0)</f>
        <v>0</v>
      </c>
      <c r="BG196" s="126">
        <f>IF(N196="zákl. prenesená",J196,0)</f>
        <v>0</v>
      </c>
      <c r="BH196" s="126">
        <f>IF(N196="zníž. prenesená",J196,0)</f>
        <v>0</v>
      </c>
      <c r="BI196" s="126">
        <f>IF(N196="nulová",J196,0)</f>
        <v>0</v>
      </c>
      <c r="BJ196" s="10" t="s">
        <v>74</v>
      </c>
      <c r="BK196" s="126">
        <f>ROUND(I196*H196,2)</f>
        <v>0</v>
      </c>
      <c r="BL196" s="10" t="s">
        <v>141</v>
      </c>
      <c r="BM196" s="125" t="s">
        <v>230</v>
      </c>
    </row>
    <row r="197" spans="1:65" s="7" customFormat="1" x14ac:dyDescent="0.2">
      <c r="B197" s="131"/>
      <c r="C197" s="132"/>
      <c r="D197" s="127" t="s">
        <v>145</v>
      </c>
      <c r="E197" s="133" t="s">
        <v>0</v>
      </c>
      <c r="F197" s="134" t="s">
        <v>83</v>
      </c>
      <c r="G197" s="132"/>
      <c r="H197" s="135">
        <v>2082.6999999999998</v>
      </c>
      <c r="I197" s="132"/>
      <c r="J197" s="132"/>
      <c r="K197" s="132"/>
      <c r="L197" s="136"/>
      <c r="M197" s="137"/>
      <c r="N197" s="138"/>
      <c r="O197" s="138"/>
      <c r="P197" s="138"/>
      <c r="Q197" s="138"/>
      <c r="R197" s="138"/>
      <c r="S197" s="138"/>
      <c r="T197" s="139"/>
      <c r="AT197" s="140" t="s">
        <v>145</v>
      </c>
      <c r="AU197" s="140" t="s">
        <v>74</v>
      </c>
      <c r="AV197" s="7" t="s">
        <v>74</v>
      </c>
      <c r="AW197" s="7" t="s">
        <v>16</v>
      </c>
      <c r="AX197" s="7" t="s">
        <v>43</v>
      </c>
      <c r="AY197" s="140" t="s">
        <v>135</v>
      </c>
    </row>
    <row r="198" spans="1:65" s="1" customFormat="1" ht="12" x14ac:dyDescent="0.2">
      <c r="A198" s="17"/>
      <c r="B198" s="18"/>
      <c r="C198" s="160" t="s">
        <v>67</v>
      </c>
      <c r="D198" s="160" t="s">
        <v>162</v>
      </c>
      <c r="E198" s="161" t="s">
        <v>231</v>
      </c>
      <c r="F198" s="162" t="s">
        <v>232</v>
      </c>
      <c r="G198" s="163" t="s">
        <v>233</v>
      </c>
      <c r="H198" s="164">
        <v>104.13500000000001</v>
      </c>
      <c r="I198" s="165">
        <v>0</v>
      </c>
      <c r="J198" s="165">
        <f>ROUND(I198*H198,2)</f>
        <v>0</v>
      </c>
      <c r="K198" s="166"/>
      <c r="L198" s="167"/>
      <c r="M198" s="168" t="s">
        <v>0</v>
      </c>
      <c r="N198" s="169" t="s">
        <v>25</v>
      </c>
      <c r="O198" s="123">
        <v>0</v>
      </c>
      <c r="P198" s="123">
        <f>O198*H198</f>
        <v>0</v>
      </c>
      <c r="Q198" s="123">
        <v>1E-3</v>
      </c>
      <c r="R198" s="123">
        <f>Q198*H198</f>
        <v>0.10414</v>
      </c>
      <c r="S198" s="123">
        <v>0</v>
      </c>
      <c r="T198" s="124">
        <f>S198*H198</f>
        <v>0</v>
      </c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R198" s="125" t="s">
        <v>166</v>
      </c>
      <c r="AT198" s="125" t="s">
        <v>162</v>
      </c>
      <c r="AU198" s="125" t="s">
        <v>74</v>
      </c>
      <c r="AY198" s="10" t="s">
        <v>135</v>
      </c>
      <c r="BE198" s="126">
        <f>IF(N198="základná",J198,0)</f>
        <v>0</v>
      </c>
      <c r="BF198" s="126">
        <f>IF(N198="znížená",J198,0)</f>
        <v>0</v>
      </c>
      <c r="BG198" s="126">
        <f>IF(N198="zákl. prenesená",J198,0)</f>
        <v>0</v>
      </c>
      <c r="BH198" s="126">
        <f>IF(N198="zníž. prenesená",J198,0)</f>
        <v>0</v>
      </c>
      <c r="BI198" s="126">
        <f>IF(N198="nulová",J198,0)</f>
        <v>0</v>
      </c>
      <c r="BJ198" s="10" t="s">
        <v>74</v>
      </c>
      <c r="BK198" s="126">
        <f>ROUND(I198*H198,2)</f>
        <v>0</v>
      </c>
      <c r="BL198" s="10" t="s">
        <v>141</v>
      </c>
      <c r="BM198" s="125" t="s">
        <v>234</v>
      </c>
    </row>
    <row r="199" spans="1:65" s="7" customFormat="1" x14ac:dyDescent="0.2">
      <c r="B199" s="131"/>
      <c r="C199" s="132"/>
      <c r="D199" s="127" t="s">
        <v>145</v>
      </c>
      <c r="E199" s="133" t="s">
        <v>0</v>
      </c>
      <c r="F199" s="134" t="s">
        <v>235</v>
      </c>
      <c r="G199" s="132"/>
      <c r="H199" s="135">
        <v>104.13500000000001</v>
      </c>
      <c r="I199" s="132"/>
      <c r="J199" s="132"/>
      <c r="K199" s="132"/>
      <c r="L199" s="136"/>
      <c r="M199" s="137"/>
      <c r="N199" s="138"/>
      <c r="O199" s="138"/>
      <c r="P199" s="138"/>
      <c r="Q199" s="138"/>
      <c r="R199" s="138"/>
      <c r="S199" s="138"/>
      <c r="T199" s="139"/>
      <c r="AT199" s="140" t="s">
        <v>145</v>
      </c>
      <c r="AU199" s="140" t="s">
        <v>74</v>
      </c>
      <c r="AV199" s="7" t="s">
        <v>74</v>
      </c>
      <c r="AW199" s="7" t="s">
        <v>16</v>
      </c>
      <c r="AX199" s="7" t="s">
        <v>43</v>
      </c>
      <c r="AY199" s="140" t="s">
        <v>135</v>
      </c>
    </row>
    <row r="200" spans="1:65" s="1" customFormat="1" ht="24" x14ac:dyDescent="0.2">
      <c r="A200" s="17"/>
      <c r="B200" s="18"/>
      <c r="C200" s="114" t="s">
        <v>236</v>
      </c>
      <c r="D200" s="114" t="s">
        <v>137</v>
      </c>
      <c r="E200" s="115" t="s">
        <v>237</v>
      </c>
      <c r="F200" s="116" t="s">
        <v>238</v>
      </c>
      <c r="G200" s="117" t="s">
        <v>47</v>
      </c>
      <c r="H200" s="118">
        <v>4581.9399999999996</v>
      </c>
      <c r="I200" s="119">
        <v>0</v>
      </c>
      <c r="J200" s="119">
        <f>ROUND(I200*H200,2)</f>
        <v>0</v>
      </c>
      <c r="K200" s="120"/>
      <c r="L200" s="20"/>
      <c r="M200" s="121" t="s">
        <v>0</v>
      </c>
      <c r="N200" s="122" t="s">
        <v>25</v>
      </c>
      <c r="O200" s="123">
        <v>1.7000000000000001E-2</v>
      </c>
      <c r="P200" s="123">
        <f>O200*H200</f>
        <v>77.892979999999994</v>
      </c>
      <c r="Q200" s="123">
        <v>0</v>
      </c>
      <c r="R200" s="123">
        <f>Q200*H200</f>
        <v>0</v>
      </c>
      <c r="S200" s="123">
        <v>0</v>
      </c>
      <c r="T200" s="124">
        <f>S200*H200</f>
        <v>0</v>
      </c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R200" s="125" t="s">
        <v>141</v>
      </c>
      <c r="AT200" s="125" t="s">
        <v>137</v>
      </c>
      <c r="AU200" s="125" t="s">
        <v>74</v>
      </c>
      <c r="AY200" s="10" t="s">
        <v>135</v>
      </c>
      <c r="BE200" s="126">
        <f>IF(N200="základná",J200,0)</f>
        <v>0</v>
      </c>
      <c r="BF200" s="126">
        <f>IF(N200="znížená",J200,0)</f>
        <v>0</v>
      </c>
      <c r="BG200" s="126">
        <f>IF(N200="zákl. prenesená",J200,0)</f>
        <v>0</v>
      </c>
      <c r="BH200" s="126">
        <f>IF(N200="zníž. prenesená",J200,0)</f>
        <v>0</v>
      </c>
      <c r="BI200" s="126">
        <f>IF(N200="nulová",J200,0)</f>
        <v>0</v>
      </c>
      <c r="BJ200" s="10" t="s">
        <v>74</v>
      </c>
      <c r="BK200" s="126">
        <f>ROUND(I200*H200,2)</f>
        <v>0</v>
      </c>
      <c r="BL200" s="10" t="s">
        <v>141</v>
      </c>
      <c r="BM200" s="125" t="s">
        <v>239</v>
      </c>
    </row>
    <row r="201" spans="1:65" s="7" customFormat="1" x14ac:dyDescent="0.2">
      <c r="B201" s="131"/>
      <c r="C201" s="132"/>
      <c r="D201" s="127" t="s">
        <v>145</v>
      </c>
      <c r="E201" s="133" t="s">
        <v>0</v>
      </c>
      <c r="F201" s="134" t="s">
        <v>69</v>
      </c>
      <c r="G201" s="132"/>
      <c r="H201" s="135">
        <v>4581.9399999999996</v>
      </c>
      <c r="I201" s="132"/>
      <c r="J201" s="132"/>
      <c r="K201" s="132"/>
      <c r="L201" s="136"/>
      <c r="M201" s="137"/>
      <c r="N201" s="138"/>
      <c r="O201" s="138"/>
      <c r="P201" s="138"/>
      <c r="Q201" s="138"/>
      <c r="R201" s="138"/>
      <c r="S201" s="138"/>
      <c r="T201" s="139"/>
      <c r="AT201" s="140" t="s">
        <v>145</v>
      </c>
      <c r="AU201" s="140" t="s">
        <v>74</v>
      </c>
      <c r="AV201" s="7" t="s">
        <v>74</v>
      </c>
      <c r="AW201" s="7" t="s">
        <v>16</v>
      </c>
      <c r="AX201" s="7" t="s">
        <v>43</v>
      </c>
      <c r="AY201" s="140" t="s">
        <v>135</v>
      </c>
    </row>
    <row r="202" spans="1:65" s="1" customFormat="1" ht="36" x14ac:dyDescent="0.2">
      <c r="A202" s="17"/>
      <c r="B202" s="18"/>
      <c r="C202" s="114" t="s">
        <v>240</v>
      </c>
      <c r="D202" s="114" t="s">
        <v>137</v>
      </c>
      <c r="E202" s="115" t="s">
        <v>241</v>
      </c>
      <c r="F202" s="116" t="s">
        <v>242</v>
      </c>
      <c r="G202" s="117" t="s">
        <v>47</v>
      </c>
      <c r="H202" s="118">
        <v>2082.6999999999998</v>
      </c>
      <c r="I202" s="119">
        <v>0</v>
      </c>
      <c r="J202" s="119">
        <f>ROUND(I202*H202,2)</f>
        <v>0</v>
      </c>
      <c r="K202" s="120"/>
      <c r="L202" s="20"/>
      <c r="M202" s="121" t="s">
        <v>0</v>
      </c>
      <c r="N202" s="122" t="s">
        <v>25</v>
      </c>
      <c r="O202" s="123">
        <v>0.123</v>
      </c>
      <c r="P202" s="123">
        <f>O202*H202</f>
        <v>256.1721</v>
      </c>
      <c r="Q202" s="123">
        <v>0</v>
      </c>
      <c r="R202" s="123">
        <f>Q202*H202</f>
        <v>0</v>
      </c>
      <c r="S202" s="123">
        <v>0</v>
      </c>
      <c r="T202" s="124">
        <f>S202*H202</f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25" t="s">
        <v>141</v>
      </c>
      <c r="AT202" s="125" t="s">
        <v>137</v>
      </c>
      <c r="AU202" s="125" t="s">
        <v>74</v>
      </c>
      <c r="AY202" s="10" t="s">
        <v>135</v>
      </c>
      <c r="BE202" s="126">
        <f>IF(N202="základná",J202,0)</f>
        <v>0</v>
      </c>
      <c r="BF202" s="126">
        <f>IF(N202="znížená",J202,0)</f>
        <v>0</v>
      </c>
      <c r="BG202" s="126">
        <f>IF(N202="zákl. prenesená",J202,0)</f>
        <v>0</v>
      </c>
      <c r="BH202" s="126">
        <f>IF(N202="zníž. prenesená",J202,0)</f>
        <v>0</v>
      </c>
      <c r="BI202" s="126">
        <f>IF(N202="nulová",J202,0)</f>
        <v>0</v>
      </c>
      <c r="BJ202" s="10" t="s">
        <v>74</v>
      </c>
      <c r="BK202" s="126">
        <f>ROUND(I202*H202,2)</f>
        <v>0</v>
      </c>
      <c r="BL202" s="10" t="s">
        <v>141</v>
      </c>
      <c r="BM202" s="125" t="s">
        <v>243</v>
      </c>
    </row>
    <row r="203" spans="1:65" s="7" customFormat="1" x14ac:dyDescent="0.2">
      <c r="B203" s="131"/>
      <c r="C203" s="132"/>
      <c r="D203" s="127" t="s">
        <v>145</v>
      </c>
      <c r="E203" s="133" t="s">
        <v>0</v>
      </c>
      <c r="F203" s="134" t="s">
        <v>83</v>
      </c>
      <c r="G203" s="132"/>
      <c r="H203" s="135">
        <v>2082.6999999999998</v>
      </c>
      <c r="I203" s="132"/>
      <c r="J203" s="132"/>
      <c r="K203" s="132"/>
      <c r="L203" s="136"/>
      <c r="M203" s="137"/>
      <c r="N203" s="138"/>
      <c r="O203" s="138"/>
      <c r="P203" s="138"/>
      <c r="Q203" s="138"/>
      <c r="R203" s="138"/>
      <c r="S203" s="138"/>
      <c r="T203" s="139"/>
      <c r="AT203" s="140" t="s">
        <v>145</v>
      </c>
      <c r="AU203" s="140" t="s">
        <v>74</v>
      </c>
      <c r="AV203" s="7" t="s">
        <v>74</v>
      </c>
      <c r="AW203" s="7" t="s">
        <v>16</v>
      </c>
      <c r="AX203" s="7" t="s">
        <v>43</v>
      </c>
      <c r="AY203" s="140" t="s">
        <v>135</v>
      </c>
    </row>
    <row r="204" spans="1:65" s="1" customFormat="1" ht="24" x14ac:dyDescent="0.2">
      <c r="A204" s="17"/>
      <c r="B204" s="18"/>
      <c r="C204" s="114" t="s">
        <v>244</v>
      </c>
      <c r="D204" s="114" t="s">
        <v>137</v>
      </c>
      <c r="E204" s="115" t="s">
        <v>245</v>
      </c>
      <c r="F204" s="116" t="s">
        <v>246</v>
      </c>
      <c r="G204" s="117" t="s">
        <v>47</v>
      </c>
      <c r="H204" s="118">
        <v>3332.32</v>
      </c>
      <c r="I204" s="119">
        <v>0</v>
      </c>
      <c r="J204" s="119">
        <f>ROUND(I204*H204,2)</f>
        <v>0</v>
      </c>
      <c r="K204" s="120"/>
      <c r="L204" s="20"/>
      <c r="M204" s="121" t="s">
        <v>0</v>
      </c>
      <c r="N204" s="122" t="s">
        <v>25</v>
      </c>
      <c r="O204" s="123">
        <v>0.11700000000000001</v>
      </c>
      <c r="P204" s="123">
        <f>O204*H204</f>
        <v>389.88144</v>
      </c>
      <c r="Q204" s="123">
        <v>0</v>
      </c>
      <c r="R204" s="123">
        <f>Q204*H204</f>
        <v>0</v>
      </c>
      <c r="S204" s="123">
        <v>0</v>
      </c>
      <c r="T204" s="124">
        <f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25" t="s">
        <v>141</v>
      </c>
      <c r="AT204" s="125" t="s">
        <v>137</v>
      </c>
      <c r="AU204" s="125" t="s">
        <v>74</v>
      </c>
      <c r="AY204" s="10" t="s">
        <v>135</v>
      </c>
      <c r="BE204" s="126">
        <f>IF(N204="základná",J204,0)</f>
        <v>0</v>
      </c>
      <c r="BF204" s="126">
        <f>IF(N204="znížená",J204,0)</f>
        <v>0</v>
      </c>
      <c r="BG204" s="126">
        <f>IF(N204="zákl. prenesená",J204,0)</f>
        <v>0</v>
      </c>
      <c r="BH204" s="126">
        <f>IF(N204="zníž. prenesená",J204,0)</f>
        <v>0</v>
      </c>
      <c r="BI204" s="126">
        <f>IF(N204="nulová",J204,0)</f>
        <v>0</v>
      </c>
      <c r="BJ204" s="10" t="s">
        <v>74</v>
      </c>
      <c r="BK204" s="126">
        <f>ROUND(I204*H204,2)</f>
        <v>0</v>
      </c>
      <c r="BL204" s="10" t="s">
        <v>141</v>
      </c>
      <c r="BM204" s="125" t="s">
        <v>247</v>
      </c>
    </row>
    <row r="205" spans="1:65" s="7" customFormat="1" x14ac:dyDescent="0.2">
      <c r="B205" s="131"/>
      <c r="C205" s="132"/>
      <c r="D205" s="127" t="s">
        <v>145</v>
      </c>
      <c r="E205" s="133" t="s">
        <v>0</v>
      </c>
      <c r="F205" s="134" t="s">
        <v>248</v>
      </c>
      <c r="G205" s="132"/>
      <c r="H205" s="135">
        <v>3332.32</v>
      </c>
      <c r="I205" s="132"/>
      <c r="J205" s="132"/>
      <c r="K205" s="132"/>
      <c r="L205" s="136"/>
      <c r="M205" s="137"/>
      <c r="N205" s="138"/>
      <c r="O205" s="138"/>
      <c r="P205" s="138"/>
      <c r="Q205" s="138"/>
      <c r="R205" s="138"/>
      <c r="S205" s="138"/>
      <c r="T205" s="139"/>
      <c r="AT205" s="140" t="s">
        <v>145</v>
      </c>
      <c r="AU205" s="140" t="s">
        <v>74</v>
      </c>
      <c r="AV205" s="7" t="s">
        <v>74</v>
      </c>
      <c r="AW205" s="7" t="s">
        <v>16</v>
      </c>
      <c r="AX205" s="7" t="s">
        <v>43</v>
      </c>
      <c r="AY205" s="140" t="s">
        <v>135</v>
      </c>
    </row>
    <row r="206" spans="1:65" s="1" customFormat="1" ht="36" x14ac:dyDescent="0.2">
      <c r="A206" s="17"/>
      <c r="B206" s="18"/>
      <c r="C206" s="114" t="s">
        <v>2</v>
      </c>
      <c r="D206" s="114" t="s">
        <v>137</v>
      </c>
      <c r="E206" s="115" t="s">
        <v>249</v>
      </c>
      <c r="F206" s="116" t="s">
        <v>250</v>
      </c>
      <c r="G206" s="117" t="s">
        <v>47</v>
      </c>
      <c r="H206" s="118">
        <v>2082.6999999999998</v>
      </c>
      <c r="I206" s="119">
        <v>0</v>
      </c>
      <c r="J206" s="119">
        <f>ROUND(I206*H206,2)</f>
        <v>0</v>
      </c>
      <c r="K206" s="120"/>
      <c r="L206" s="20"/>
      <c r="M206" s="121" t="s">
        <v>0</v>
      </c>
      <c r="N206" s="122" t="s">
        <v>25</v>
      </c>
      <c r="O206" s="123">
        <v>0.28699999999999998</v>
      </c>
      <c r="P206" s="123">
        <f>O206*H206</f>
        <v>597.73490000000004</v>
      </c>
      <c r="Q206" s="123">
        <v>0</v>
      </c>
      <c r="R206" s="123">
        <f>Q206*H206</f>
        <v>0</v>
      </c>
      <c r="S206" s="123">
        <v>0</v>
      </c>
      <c r="T206" s="124">
        <f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125" t="s">
        <v>141</v>
      </c>
      <c r="AT206" s="125" t="s">
        <v>137</v>
      </c>
      <c r="AU206" s="125" t="s">
        <v>74</v>
      </c>
      <c r="AY206" s="10" t="s">
        <v>135</v>
      </c>
      <c r="BE206" s="126">
        <f>IF(N206="základná",J206,0)</f>
        <v>0</v>
      </c>
      <c r="BF206" s="126">
        <f>IF(N206="znížená",J206,0)</f>
        <v>0</v>
      </c>
      <c r="BG206" s="126">
        <f>IF(N206="zákl. prenesená",J206,0)</f>
        <v>0</v>
      </c>
      <c r="BH206" s="126">
        <f>IF(N206="zníž. prenesená",J206,0)</f>
        <v>0</v>
      </c>
      <c r="BI206" s="126">
        <f>IF(N206="nulová",J206,0)</f>
        <v>0</v>
      </c>
      <c r="BJ206" s="10" t="s">
        <v>74</v>
      </c>
      <c r="BK206" s="126">
        <f>ROUND(I206*H206,2)</f>
        <v>0</v>
      </c>
      <c r="BL206" s="10" t="s">
        <v>141</v>
      </c>
      <c r="BM206" s="125" t="s">
        <v>251</v>
      </c>
    </row>
    <row r="207" spans="1:65" s="7" customFormat="1" x14ac:dyDescent="0.2">
      <c r="B207" s="131"/>
      <c r="C207" s="132"/>
      <c r="D207" s="127" t="s">
        <v>145</v>
      </c>
      <c r="E207" s="133" t="s">
        <v>0</v>
      </c>
      <c r="F207" s="134" t="s">
        <v>83</v>
      </c>
      <c r="G207" s="132"/>
      <c r="H207" s="135">
        <v>2082.6999999999998</v>
      </c>
      <c r="I207" s="132"/>
      <c r="J207" s="132"/>
      <c r="K207" s="132"/>
      <c r="L207" s="136"/>
      <c r="M207" s="137"/>
      <c r="N207" s="138"/>
      <c r="O207" s="138"/>
      <c r="P207" s="138"/>
      <c r="Q207" s="138"/>
      <c r="R207" s="138"/>
      <c r="S207" s="138"/>
      <c r="T207" s="139"/>
      <c r="AT207" s="140" t="s">
        <v>145</v>
      </c>
      <c r="AU207" s="140" t="s">
        <v>74</v>
      </c>
      <c r="AV207" s="7" t="s">
        <v>74</v>
      </c>
      <c r="AW207" s="7" t="s">
        <v>16</v>
      </c>
      <c r="AX207" s="7" t="s">
        <v>43</v>
      </c>
      <c r="AY207" s="140" t="s">
        <v>135</v>
      </c>
    </row>
    <row r="208" spans="1:65" s="6" customFormat="1" ht="12.75" x14ac:dyDescent="0.2">
      <c r="B208" s="99"/>
      <c r="C208" s="100"/>
      <c r="D208" s="101" t="s">
        <v>41</v>
      </c>
      <c r="E208" s="112" t="s">
        <v>74</v>
      </c>
      <c r="F208" s="112" t="s">
        <v>252</v>
      </c>
      <c r="G208" s="100"/>
      <c r="H208" s="100"/>
      <c r="I208" s="100"/>
      <c r="J208" s="113">
        <f>BK208</f>
        <v>0</v>
      </c>
      <c r="K208" s="100"/>
      <c r="L208" s="104"/>
      <c r="M208" s="105"/>
      <c r="N208" s="106"/>
      <c r="O208" s="106"/>
      <c r="P208" s="107">
        <f>SUM(P209:P229)</f>
        <v>267.49236000000002</v>
      </c>
      <c r="Q208" s="106"/>
      <c r="R208" s="107">
        <f>SUM(R209:R229)</f>
        <v>55.559710000000003</v>
      </c>
      <c r="S208" s="106"/>
      <c r="T208" s="108">
        <f>SUM(T209:T229)</f>
        <v>0</v>
      </c>
      <c r="AR208" s="109" t="s">
        <v>43</v>
      </c>
      <c r="AT208" s="110" t="s">
        <v>41</v>
      </c>
      <c r="AU208" s="110" t="s">
        <v>43</v>
      </c>
      <c r="AY208" s="109" t="s">
        <v>135</v>
      </c>
      <c r="BK208" s="111">
        <f>SUM(BK209:BK229)</f>
        <v>0</v>
      </c>
    </row>
    <row r="209" spans="1:65" s="1" customFormat="1" ht="36" x14ac:dyDescent="0.2">
      <c r="A209" s="17"/>
      <c r="B209" s="18"/>
      <c r="C209" s="114" t="s">
        <v>253</v>
      </c>
      <c r="D209" s="114" t="s">
        <v>137</v>
      </c>
      <c r="E209" s="115" t="s">
        <v>254</v>
      </c>
      <c r="F209" s="116" t="s">
        <v>255</v>
      </c>
      <c r="G209" s="117" t="s">
        <v>140</v>
      </c>
      <c r="H209" s="118">
        <v>6.8250000000000002</v>
      </c>
      <c r="I209" s="119">
        <v>0</v>
      </c>
      <c r="J209" s="119">
        <f>ROUND(I209*H209,2)</f>
        <v>0</v>
      </c>
      <c r="K209" s="120"/>
      <c r="L209" s="20"/>
      <c r="M209" s="121" t="s">
        <v>0</v>
      </c>
      <c r="N209" s="122" t="s">
        <v>25</v>
      </c>
      <c r="O209" s="123">
        <v>0.90800000000000003</v>
      </c>
      <c r="P209" s="123">
        <f>O209*H209</f>
        <v>6.1970999999999998</v>
      </c>
      <c r="Q209" s="123">
        <v>1.63</v>
      </c>
      <c r="R209" s="123">
        <f>Q209*H209</f>
        <v>11.124750000000001</v>
      </c>
      <c r="S209" s="123">
        <v>0</v>
      </c>
      <c r="T209" s="124">
        <f>S209*H209</f>
        <v>0</v>
      </c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R209" s="125" t="s">
        <v>141</v>
      </c>
      <c r="AT209" s="125" t="s">
        <v>137</v>
      </c>
      <c r="AU209" s="125" t="s">
        <v>74</v>
      </c>
      <c r="AY209" s="10" t="s">
        <v>135</v>
      </c>
      <c r="BE209" s="126">
        <f>IF(N209="základná",J209,0)</f>
        <v>0</v>
      </c>
      <c r="BF209" s="126">
        <f>IF(N209="znížená",J209,0)</f>
        <v>0</v>
      </c>
      <c r="BG209" s="126">
        <f>IF(N209="zákl. prenesená",J209,0)</f>
        <v>0</v>
      </c>
      <c r="BH209" s="126">
        <f>IF(N209="zníž. prenesená",J209,0)</f>
        <v>0</v>
      </c>
      <c r="BI209" s="126">
        <f>IF(N209="nulová",J209,0)</f>
        <v>0</v>
      </c>
      <c r="BJ209" s="10" t="s">
        <v>74</v>
      </c>
      <c r="BK209" s="126">
        <f>ROUND(I209*H209,2)</f>
        <v>0</v>
      </c>
      <c r="BL209" s="10" t="s">
        <v>141</v>
      </c>
      <c r="BM209" s="125" t="s">
        <v>256</v>
      </c>
    </row>
    <row r="210" spans="1:65" s="1" customFormat="1" ht="19.5" x14ac:dyDescent="0.2">
      <c r="A210" s="17"/>
      <c r="B210" s="18"/>
      <c r="C210" s="19"/>
      <c r="D210" s="127" t="s">
        <v>143</v>
      </c>
      <c r="E210" s="19"/>
      <c r="F210" s="128" t="s">
        <v>257</v>
      </c>
      <c r="G210" s="19"/>
      <c r="H210" s="19"/>
      <c r="I210" s="19"/>
      <c r="J210" s="19"/>
      <c r="K210" s="19"/>
      <c r="L210" s="20"/>
      <c r="M210" s="129"/>
      <c r="N210" s="130"/>
      <c r="O210" s="27"/>
      <c r="P210" s="27"/>
      <c r="Q210" s="27"/>
      <c r="R210" s="27"/>
      <c r="S210" s="27"/>
      <c r="T210" s="28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T210" s="10" t="s">
        <v>143</v>
      </c>
      <c r="AU210" s="10" t="s">
        <v>74</v>
      </c>
    </row>
    <row r="211" spans="1:65" s="7" customFormat="1" x14ac:dyDescent="0.2">
      <c r="B211" s="131"/>
      <c r="C211" s="132"/>
      <c r="D211" s="127" t="s">
        <v>145</v>
      </c>
      <c r="E211" s="133" t="s">
        <v>0</v>
      </c>
      <c r="F211" s="134" t="s">
        <v>258</v>
      </c>
      <c r="G211" s="132"/>
      <c r="H211" s="135">
        <v>6.8250000000000002</v>
      </c>
      <c r="I211" s="132"/>
      <c r="J211" s="132"/>
      <c r="K211" s="132"/>
      <c r="L211" s="136"/>
      <c r="M211" s="137"/>
      <c r="N211" s="138"/>
      <c r="O211" s="138"/>
      <c r="P211" s="138"/>
      <c r="Q211" s="138"/>
      <c r="R211" s="138"/>
      <c r="S211" s="138"/>
      <c r="T211" s="139"/>
      <c r="AT211" s="140" t="s">
        <v>145</v>
      </c>
      <c r="AU211" s="140" t="s">
        <v>74</v>
      </c>
      <c r="AV211" s="7" t="s">
        <v>74</v>
      </c>
      <c r="AW211" s="7" t="s">
        <v>16</v>
      </c>
      <c r="AX211" s="7" t="s">
        <v>43</v>
      </c>
      <c r="AY211" s="140" t="s">
        <v>135</v>
      </c>
    </row>
    <row r="212" spans="1:65" s="1" customFormat="1" ht="36" x14ac:dyDescent="0.2">
      <c r="A212" s="17"/>
      <c r="B212" s="18"/>
      <c r="C212" s="114" t="s">
        <v>259</v>
      </c>
      <c r="D212" s="114" t="s">
        <v>137</v>
      </c>
      <c r="E212" s="115" t="s">
        <v>260</v>
      </c>
      <c r="F212" s="116" t="s">
        <v>261</v>
      </c>
      <c r="G212" s="117" t="s">
        <v>47</v>
      </c>
      <c r="H212" s="118">
        <v>19.5</v>
      </c>
      <c r="I212" s="119">
        <v>0</v>
      </c>
      <c r="J212" s="119">
        <f>ROUND(I212*H212,2)</f>
        <v>0</v>
      </c>
      <c r="K212" s="120"/>
      <c r="L212" s="20"/>
      <c r="M212" s="121" t="s">
        <v>0</v>
      </c>
      <c r="N212" s="122" t="s">
        <v>25</v>
      </c>
      <c r="O212" s="123">
        <v>7.0999999999999994E-2</v>
      </c>
      <c r="P212" s="123">
        <f>O212*H212</f>
        <v>1.3845000000000001</v>
      </c>
      <c r="Q212" s="123">
        <v>1.8000000000000001E-4</v>
      </c>
      <c r="R212" s="123">
        <f>Q212*H212</f>
        <v>3.5100000000000001E-3</v>
      </c>
      <c r="S212" s="123">
        <v>0</v>
      </c>
      <c r="T212" s="124">
        <f>S212*H212</f>
        <v>0</v>
      </c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R212" s="125" t="s">
        <v>141</v>
      </c>
      <c r="AT212" s="125" t="s">
        <v>137</v>
      </c>
      <c r="AU212" s="125" t="s">
        <v>74</v>
      </c>
      <c r="AY212" s="10" t="s">
        <v>135</v>
      </c>
      <c r="BE212" s="126">
        <f>IF(N212="základná",J212,0)</f>
        <v>0</v>
      </c>
      <c r="BF212" s="126">
        <f>IF(N212="znížená",J212,0)</f>
        <v>0</v>
      </c>
      <c r="BG212" s="126">
        <f>IF(N212="zákl. prenesená",J212,0)</f>
        <v>0</v>
      </c>
      <c r="BH212" s="126">
        <f>IF(N212="zníž. prenesená",J212,0)</f>
        <v>0</v>
      </c>
      <c r="BI212" s="126">
        <f>IF(N212="nulová",J212,0)</f>
        <v>0</v>
      </c>
      <c r="BJ212" s="10" t="s">
        <v>74</v>
      </c>
      <c r="BK212" s="126">
        <f>ROUND(I212*H212,2)</f>
        <v>0</v>
      </c>
      <c r="BL212" s="10" t="s">
        <v>141</v>
      </c>
      <c r="BM212" s="125" t="s">
        <v>262</v>
      </c>
    </row>
    <row r="213" spans="1:65" s="7" customFormat="1" x14ac:dyDescent="0.2">
      <c r="B213" s="131"/>
      <c r="C213" s="132"/>
      <c r="D213" s="127" t="s">
        <v>145</v>
      </c>
      <c r="E213" s="133" t="s">
        <v>0</v>
      </c>
      <c r="F213" s="134" t="s">
        <v>263</v>
      </c>
      <c r="G213" s="132"/>
      <c r="H213" s="135">
        <v>19.5</v>
      </c>
      <c r="I213" s="132"/>
      <c r="J213" s="132"/>
      <c r="K213" s="132"/>
      <c r="L213" s="136"/>
      <c r="M213" s="137"/>
      <c r="N213" s="138"/>
      <c r="O213" s="138"/>
      <c r="P213" s="138"/>
      <c r="Q213" s="138"/>
      <c r="R213" s="138"/>
      <c r="S213" s="138"/>
      <c r="T213" s="139"/>
      <c r="AT213" s="140" t="s">
        <v>145</v>
      </c>
      <c r="AU213" s="140" t="s">
        <v>74</v>
      </c>
      <c r="AV213" s="7" t="s">
        <v>74</v>
      </c>
      <c r="AW213" s="7" t="s">
        <v>16</v>
      </c>
      <c r="AX213" s="7" t="s">
        <v>43</v>
      </c>
      <c r="AY213" s="140" t="s">
        <v>135</v>
      </c>
    </row>
    <row r="214" spans="1:65" s="1" customFormat="1" ht="24" x14ac:dyDescent="0.2">
      <c r="A214" s="17"/>
      <c r="B214" s="18"/>
      <c r="C214" s="160" t="s">
        <v>264</v>
      </c>
      <c r="D214" s="160" t="s">
        <v>162</v>
      </c>
      <c r="E214" s="161" t="s">
        <v>265</v>
      </c>
      <c r="F214" s="162" t="s">
        <v>266</v>
      </c>
      <c r="G214" s="163" t="s">
        <v>47</v>
      </c>
      <c r="H214" s="164">
        <v>19.5</v>
      </c>
      <c r="I214" s="165">
        <v>0</v>
      </c>
      <c r="J214" s="165">
        <f>ROUND(I214*H214,2)</f>
        <v>0</v>
      </c>
      <c r="K214" s="166"/>
      <c r="L214" s="167"/>
      <c r="M214" s="168" t="s">
        <v>0</v>
      </c>
      <c r="N214" s="169" t="s">
        <v>25</v>
      </c>
      <c r="O214" s="123">
        <v>0</v>
      </c>
      <c r="P214" s="123">
        <f>O214*H214</f>
        <v>0</v>
      </c>
      <c r="Q214" s="123">
        <v>2.9999999999999997E-4</v>
      </c>
      <c r="R214" s="123">
        <f>Q214*H214</f>
        <v>5.8500000000000002E-3</v>
      </c>
      <c r="S214" s="123">
        <v>0</v>
      </c>
      <c r="T214" s="124">
        <f>S214*H214</f>
        <v>0</v>
      </c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R214" s="125" t="s">
        <v>166</v>
      </c>
      <c r="AT214" s="125" t="s">
        <v>162</v>
      </c>
      <c r="AU214" s="125" t="s">
        <v>74</v>
      </c>
      <c r="AY214" s="10" t="s">
        <v>135</v>
      </c>
      <c r="BE214" s="126">
        <f>IF(N214="základná",J214,0)</f>
        <v>0</v>
      </c>
      <c r="BF214" s="126">
        <f>IF(N214="znížená",J214,0)</f>
        <v>0</v>
      </c>
      <c r="BG214" s="126">
        <f>IF(N214="zákl. prenesená",J214,0)</f>
        <v>0</v>
      </c>
      <c r="BH214" s="126">
        <f>IF(N214="zníž. prenesená",J214,0)</f>
        <v>0</v>
      </c>
      <c r="BI214" s="126">
        <f>IF(N214="nulová",J214,0)</f>
        <v>0</v>
      </c>
      <c r="BJ214" s="10" t="s">
        <v>74</v>
      </c>
      <c r="BK214" s="126">
        <f>ROUND(I214*H214,2)</f>
        <v>0</v>
      </c>
      <c r="BL214" s="10" t="s">
        <v>141</v>
      </c>
      <c r="BM214" s="125" t="s">
        <v>267</v>
      </c>
    </row>
    <row r="215" spans="1:65" s="1" customFormat="1" ht="12" x14ac:dyDescent="0.2">
      <c r="A215" s="17"/>
      <c r="B215" s="18"/>
      <c r="C215" s="114" t="s">
        <v>268</v>
      </c>
      <c r="D215" s="114" t="s">
        <v>137</v>
      </c>
      <c r="E215" s="115" t="s">
        <v>269</v>
      </c>
      <c r="F215" s="116" t="s">
        <v>270</v>
      </c>
      <c r="G215" s="117" t="s">
        <v>140</v>
      </c>
      <c r="H215" s="118">
        <v>10.25</v>
      </c>
      <c r="I215" s="119">
        <v>0</v>
      </c>
      <c r="J215" s="119">
        <f>ROUND(I215*H215,2)</f>
        <v>0</v>
      </c>
      <c r="K215" s="120"/>
      <c r="L215" s="20"/>
      <c r="M215" s="121" t="s">
        <v>0</v>
      </c>
      <c r="N215" s="122" t="s">
        <v>25</v>
      </c>
      <c r="O215" s="123">
        <v>1.788</v>
      </c>
      <c r="P215" s="123">
        <f>O215*H215</f>
        <v>18.327000000000002</v>
      </c>
      <c r="Q215" s="123">
        <v>2.1050399999999998</v>
      </c>
      <c r="R215" s="123">
        <f>Q215*H215</f>
        <v>21.57666</v>
      </c>
      <c r="S215" s="123">
        <v>0</v>
      </c>
      <c r="T215" s="124">
        <f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125" t="s">
        <v>141</v>
      </c>
      <c r="AT215" s="125" t="s">
        <v>137</v>
      </c>
      <c r="AU215" s="125" t="s">
        <v>74</v>
      </c>
      <c r="AY215" s="10" t="s">
        <v>135</v>
      </c>
      <c r="BE215" s="126">
        <f>IF(N215="základná",J215,0)</f>
        <v>0</v>
      </c>
      <c r="BF215" s="126">
        <f>IF(N215="znížená",J215,0)</f>
        <v>0</v>
      </c>
      <c r="BG215" s="126">
        <f>IF(N215="zákl. prenesená",J215,0)</f>
        <v>0</v>
      </c>
      <c r="BH215" s="126">
        <f>IF(N215="zníž. prenesená",J215,0)</f>
        <v>0</v>
      </c>
      <c r="BI215" s="126">
        <f>IF(N215="nulová",J215,0)</f>
        <v>0</v>
      </c>
      <c r="BJ215" s="10" t="s">
        <v>74</v>
      </c>
      <c r="BK215" s="126">
        <f>ROUND(I215*H215,2)</f>
        <v>0</v>
      </c>
      <c r="BL215" s="10" t="s">
        <v>141</v>
      </c>
      <c r="BM215" s="125" t="s">
        <v>271</v>
      </c>
    </row>
    <row r="216" spans="1:65" s="7" customFormat="1" x14ac:dyDescent="0.2">
      <c r="B216" s="131"/>
      <c r="C216" s="132"/>
      <c r="D216" s="127" t="s">
        <v>145</v>
      </c>
      <c r="E216" s="133" t="s">
        <v>0</v>
      </c>
      <c r="F216" s="134" t="s">
        <v>272</v>
      </c>
      <c r="G216" s="132"/>
      <c r="H216" s="135">
        <v>10.25</v>
      </c>
      <c r="I216" s="132"/>
      <c r="J216" s="132"/>
      <c r="K216" s="132"/>
      <c r="L216" s="136"/>
      <c r="M216" s="137"/>
      <c r="N216" s="138"/>
      <c r="O216" s="138"/>
      <c r="P216" s="138"/>
      <c r="Q216" s="138"/>
      <c r="R216" s="138"/>
      <c r="S216" s="138"/>
      <c r="T216" s="139"/>
      <c r="AT216" s="140" t="s">
        <v>145</v>
      </c>
      <c r="AU216" s="140" t="s">
        <v>74</v>
      </c>
      <c r="AV216" s="7" t="s">
        <v>74</v>
      </c>
      <c r="AW216" s="7" t="s">
        <v>16</v>
      </c>
      <c r="AX216" s="7" t="s">
        <v>43</v>
      </c>
      <c r="AY216" s="140" t="s">
        <v>135</v>
      </c>
    </row>
    <row r="217" spans="1:65" s="1" customFormat="1" ht="12" x14ac:dyDescent="0.2">
      <c r="A217" s="17"/>
      <c r="B217" s="18"/>
      <c r="C217" s="114" t="s">
        <v>273</v>
      </c>
      <c r="D217" s="114" t="s">
        <v>137</v>
      </c>
      <c r="E217" s="115" t="s">
        <v>274</v>
      </c>
      <c r="F217" s="116" t="s">
        <v>275</v>
      </c>
      <c r="G217" s="117" t="s">
        <v>140</v>
      </c>
      <c r="H217" s="118">
        <v>10.25</v>
      </c>
      <c r="I217" s="119">
        <v>0</v>
      </c>
      <c r="J217" s="119">
        <f>ROUND(I217*H217,2)</f>
        <v>0</v>
      </c>
      <c r="K217" s="120"/>
      <c r="L217" s="20"/>
      <c r="M217" s="121" t="s">
        <v>0</v>
      </c>
      <c r="N217" s="122" t="s">
        <v>25</v>
      </c>
      <c r="O217" s="123">
        <v>1.1639999999999999</v>
      </c>
      <c r="P217" s="123">
        <f>O217*H217</f>
        <v>11.930999999999999</v>
      </c>
      <c r="Q217" s="123">
        <v>1.9205000000000001</v>
      </c>
      <c r="R217" s="123">
        <f>Q217*H217</f>
        <v>19.685130000000001</v>
      </c>
      <c r="S217" s="123">
        <v>0</v>
      </c>
      <c r="T217" s="124">
        <f>S217*H217</f>
        <v>0</v>
      </c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R217" s="125" t="s">
        <v>141</v>
      </c>
      <c r="AT217" s="125" t="s">
        <v>137</v>
      </c>
      <c r="AU217" s="125" t="s">
        <v>74</v>
      </c>
      <c r="AY217" s="10" t="s">
        <v>135</v>
      </c>
      <c r="BE217" s="126">
        <f>IF(N217="základná",J217,0)</f>
        <v>0</v>
      </c>
      <c r="BF217" s="126">
        <f>IF(N217="znížená",J217,0)</f>
        <v>0</v>
      </c>
      <c r="BG217" s="126">
        <f>IF(N217="zákl. prenesená",J217,0)</f>
        <v>0</v>
      </c>
      <c r="BH217" s="126">
        <f>IF(N217="zníž. prenesená",J217,0)</f>
        <v>0</v>
      </c>
      <c r="BI217" s="126">
        <f>IF(N217="nulová",J217,0)</f>
        <v>0</v>
      </c>
      <c r="BJ217" s="10" t="s">
        <v>74</v>
      </c>
      <c r="BK217" s="126">
        <f>ROUND(I217*H217,2)</f>
        <v>0</v>
      </c>
      <c r="BL217" s="10" t="s">
        <v>141</v>
      </c>
      <c r="BM217" s="125" t="s">
        <v>276</v>
      </c>
    </row>
    <row r="218" spans="1:65" s="7" customFormat="1" x14ac:dyDescent="0.2">
      <c r="B218" s="131"/>
      <c r="C218" s="132"/>
      <c r="D218" s="127" t="s">
        <v>145</v>
      </c>
      <c r="E218" s="133" t="s">
        <v>0</v>
      </c>
      <c r="F218" s="134" t="s">
        <v>272</v>
      </c>
      <c r="G218" s="132"/>
      <c r="H218" s="135">
        <v>10.25</v>
      </c>
      <c r="I218" s="132"/>
      <c r="J218" s="132"/>
      <c r="K218" s="132"/>
      <c r="L218" s="136"/>
      <c r="M218" s="137"/>
      <c r="N218" s="138"/>
      <c r="O218" s="138"/>
      <c r="P218" s="138"/>
      <c r="Q218" s="138"/>
      <c r="R218" s="138"/>
      <c r="S218" s="138"/>
      <c r="T218" s="139"/>
      <c r="AT218" s="140" t="s">
        <v>145</v>
      </c>
      <c r="AU218" s="140" t="s">
        <v>74</v>
      </c>
      <c r="AV218" s="7" t="s">
        <v>74</v>
      </c>
      <c r="AW218" s="7" t="s">
        <v>16</v>
      </c>
      <c r="AX218" s="7" t="s">
        <v>43</v>
      </c>
      <c r="AY218" s="140" t="s">
        <v>135</v>
      </c>
    </row>
    <row r="219" spans="1:65" s="1" customFormat="1" ht="24" x14ac:dyDescent="0.2">
      <c r="A219" s="17"/>
      <c r="B219" s="18"/>
      <c r="C219" s="114" t="s">
        <v>277</v>
      </c>
      <c r="D219" s="114" t="s">
        <v>137</v>
      </c>
      <c r="E219" s="115" t="s">
        <v>278</v>
      </c>
      <c r="F219" s="116" t="s">
        <v>279</v>
      </c>
      <c r="G219" s="117" t="s">
        <v>56</v>
      </c>
      <c r="H219" s="118">
        <v>19.5</v>
      </c>
      <c r="I219" s="119">
        <v>0</v>
      </c>
      <c r="J219" s="119">
        <f>ROUND(I219*H219,2)</f>
        <v>0</v>
      </c>
      <c r="K219" s="120"/>
      <c r="L219" s="20"/>
      <c r="M219" s="121" t="s">
        <v>0</v>
      </c>
      <c r="N219" s="122" t="s">
        <v>25</v>
      </c>
      <c r="O219" s="123">
        <v>4.7E-2</v>
      </c>
      <c r="P219" s="123">
        <f>O219*H219</f>
        <v>0.91649999999999998</v>
      </c>
      <c r="Q219" s="123">
        <v>9.92E-3</v>
      </c>
      <c r="R219" s="123">
        <f>Q219*H219</f>
        <v>0.19344</v>
      </c>
      <c r="S219" s="123">
        <v>0</v>
      </c>
      <c r="T219" s="124">
        <f>S219*H219</f>
        <v>0</v>
      </c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R219" s="125" t="s">
        <v>141</v>
      </c>
      <c r="AT219" s="125" t="s">
        <v>137</v>
      </c>
      <c r="AU219" s="125" t="s">
        <v>74</v>
      </c>
      <c r="AY219" s="10" t="s">
        <v>135</v>
      </c>
      <c r="BE219" s="126">
        <f>IF(N219="základná",J219,0)</f>
        <v>0</v>
      </c>
      <c r="BF219" s="126">
        <f>IF(N219="znížená",J219,0)</f>
        <v>0</v>
      </c>
      <c r="BG219" s="126">
        <f>IF(N219="zákl. prenesená",J219,0)</f>
        <v>0</v>
      </c>
      <c r="BH219" s="126">
        <f>IF(N219="zníž. prenesená",J219,0)</f>
        <v>0</v>
      </c>
      <c r="BI219" s="126">
        <f>IF(N219="nulová",J219,0)</f>
        <v>0</v>
      </c>
      <c r="BJ219" s="10" t="s">
        <v>74</v>
      </c>
      <c r="BK219" s="126">
        <f>ROUND(I219*H219,2)</f>
        <v>0</v>
      </c>
      <c r="BL219" s="10" t="s">
        <v>141</v>
      </c>
      <c r="BM219" s="125" t="s">
        <v>280</v>
      </c>
    </row>
    <row r="220" spans="1:65" s="7" customFormat="1" x14ac:dyDescent="0.2">
      <c r="B220" s="131"/>
      <c r="C220" s="132"/>
      <c r="D220" s="127" t="s">
        <v>145</v>
      </c>
      <c r="E220" s="133" t="s">
        <v>0</v>
      </c>
      <c r="F220" s="134" t="s">
        <v>85</v>
      </c>
      <c r="G220" s="132"/>
      <c r="H220" s="135">
        <v>19.5</v>
      </c>
      <c r="I220" s="132"/>
      <c r="J220" s="132"/>
      <c r="K220" s="132"/>
      <c r="L220" s="136"/>
      <c r="M220" s="137"/>
      <c r="N220" s="138"/>
      <c r="O220" s="138"/>
      <c r="P220" s="138"/>
      <c r="Q220" s="138"/>
      <c r="R220" s="138"/>
      <c r="S220" s="138"/>
      <c r="T220" s="139"/>
      <c r="AT220" s="140" t="s">
        <v>145</v>
      </c>
      <c r="AU220" s="140" t="s">
        <v>74</v>
      </c>
      <c r="AV220" s="7" t="s">
        <v>74</v>
      </c>
      <c r="AW220" s="7" t="s">
        <v>16</v>
      </c>
      <c r="AX220" s="7" t="s">
        <v>43</v>
      </c>
      <c r="AY220" s="140" t="s">
        <v>135</v>
      </c>
    </row>
    <row r="221" spans="1:65" s="1" customFormat="1" ht="36" x14ac:dyDescent="0.2">
      <c r="A221" s="17"/>
      <c r="B221" s="18"/>
      <c r="C221" s="114" t="s">
        <v>281</v>
      </c>
      <c r="D221" s="114" t="s">
        <v>137</v>
      </c>
      <c r="E221" s="115" t="s">
        <v>282</v>
      </c>
      <c r="F221" s="116" t="s">
        <v>283</v>
      </c>
      <c r="G221" s="117" t="s">
        <v>47</v>
      </c>
      <c r="H221" s="118">
        <v>20</v>
      </c>
      <c r="I221" s="119">
        <v>0</v>
      </c>
      <c r="J221" s="119">
        <f>ROUND(I221*H221,2)</f>
        <v>0</v>
      </c>
      <c r="K221" s="120"/>
      <c r="L221" s="20"/>
      <c r="M221" s="121" t="s">
        <v>0</v>
      </c>
      <c r="N221" s="122" t="s">
        <v>25</v>
      </c>
      <c r="O221" s="123">
        <v>4.1000000000000002E-2</v>
      </c>
      <c r="P221" s="123">
        <f>O221*H221</f>
        <v>0.82</v>
      </c>
      <c r="Q221" s="123">
        <v>3.4299999999999999E-3</v>
      </c>
      <c r="R221" s="123">
        <f>Q221*H221</f>
        <v>6.8599999999999994E-2</v>
      </c>
      <c r="S221" s="123">
        <v>0</v>
      </c>
      <c r="T221" s="124">
        <f>S221*H221</f>
        <v>0</v>
      </c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R221" s="125" t="s">
        <v>141</v>
      </c>
      <c r="AT221" s="125" t="s">
        <v>137</v>
      </c>
      <c r="AU221" s="125" t="s">
        <v>74</v>
      </c>
      <c r="AY221" s="10" t="s">
        <v>135</v>
      </c>
      <c r="BE221" s="126">
        <f>IF(N221="základná",J221,0)</f>
        <v>0</v>
      </c>
      <c r="BF221" s="126">
        <f>IF(N221="znížená",J221,0)</f>
        <v>0</v>
      </c>
      <c r="BG221" s="126">
        <f>IF(N221="zákl. prenesená",J221,0)</f>
        <v>0</v>
      </c>
      <c r="BH221" s="126">
        <f>IF(N221="zníž. prenesená",J221,0)</f>
        <v>0</v>
      </c>
      <c r="BI221" s="126">
        <f>IF(N221="nulová",J221,0)</f>
        <v>0</v>
      </c>
      <c r="BJ221" s="10" t="s">
        <v>74</v>
      </c>
      <c r="BK221" s="126">
        <f>ROUND(I221*H221,2)</f>
        <v>0</v>
      </c>
      <c r="BL221" s="10" t="s">
        <v>141</v>
      </c>
      <c r="BM221" s="125" t="s">
        <v>284</v>
      </c>
    </row>
    <row r="222" spans="1:65" s="7" customFormat="1" x14ac:dyDescent="0.2">
      <c r="B222" s="131"/>
      <c r="C222" s="132"/>
      <c r="D222" s="127" t="s">
        <v>145</v>
      </c>
      <c r="E222" s="133" t="s">
        <v>0</v>
      </c>
      <c r="F222" s="134" t="s">
        <v>285</v>
      </c>
      <c r="G222" s="132"/>
      <c r="H222" s="135">
        <v>20</v>
      </c>
      <c r="I222" s="132"/>
      <c r="J222" s="132"/>
      <c r="K222" s="132"/>
      <c r="L222" s="136"/>
      <c r="M222" s="137"/>
      <c r="N222" s="138"/>
      <c r="O222" s="138"/>
      <c r="P222" s="138"/>
      <c r="Q222" s="138"/>
      <c r="R222" s="138"/>
      <c r="S222" s="138"/>
      <c r="T222" s="139"/>
      <c r="AT222" s="140" t="s">
        <v>145</v>
      </c>
      <c r="AU222" s="140" t="s">
        <v>74</v>
      </c>
      <c r="AV222" s="7" t="s">
        <v>74</v>
      </c>
      <c r="AW222" s="7" t="s">
        <v>16</v>
      </c>
      <c r="AX222" s="7" t="s">
        <v>43</v>
      </c>
      <c r="AY222" s="140" t="s">
        <v>135</v>
      </c>
    </row>
    <row r="223" spans="1:65" s="1" customFormat="1" ht="24" x14ac:dyDescent="0.2">
      <c r="A223" s="17"/>
      <c r="B223" s="18"/>
      <c r="C223" s="114" t="s">
        <v>286</v>
      </c>
      <c r="D223" s="114" t="s">
        <v>137</v>
      </c>
      <c r="E223" s="115" t="s">
        <v>287</v>
      </c>
      <c r="F223" s="116" t="s">
        <v>288</v>
      </c>
      <c r="G223" s="117" t="s">
        <v>47</v>
      </c>
      <c r="H223" s="118">
        <v>4581.9399999999996</v>
      </c>
      <c r="I223" s="119">
        <v>0</v>
      </c>
      <c r="J223" s="119">
        <f>ROUND(I223*H223,2)</f>
        <v>0</v>
      </c>
      <c r="K223" s="120"/>
      <c r="L223" s="20"/>
      <c r="M223" s="121" t="s">
        <v>0</v>
      </c>
      <c r="N223" s="122" t="s">
        <v>25</v>
      </c>
      <c r="O223" s="123">
        <v>2.9000000000000001E-2</v>
      </c>
      <c r="P223" s="123">
        <f>O223*H223</f>
        <v>132.87626</v>
      </c>
      <c r="Q223" s="123">
        <v>3.0000000000000001E-5</v>
      </c>
      <c r="R223" s="123">
        <f>Q223*H223</f>
        <v>0.13746</v>
      </c>
      <c r="S223" s="123">
        <v>0</v>
      </c>
      <c r="T223" s="124">
        <f>S223*H223</f>
        <v>0</v>
      </c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R223" s="125" t="s">
        <v>141</v>
      </c>
      <c r="AT223" s="125" t="s">
        <v>137</v>
      </c>
      <c r="AU223" s="125" t="s">
        <v>74</v>
      </c>
      <c r="AY223" s="10" t="s">
        <v>135</v>
      </c>
      <c r="BE223" s="126">
        <f>IF(N223="základná",J223,0)</f>
        <v>0</v>
      </c>
      <c r="BF223" s="126">
        <f>IF(N223="znížená",J223,0)</f>
        <v>0</v>
      </c>
      <c r="BG223" s="126">
        <f>IF(N223="zákl. prenesená",J223,0)</f>
        <v>0</v>
      </c>
      <c r="BH223" s="126">
        <f>IF(N223="zníž. prenesená",J223,0)</f>
        <v>0</v>
      </c>
      <c r="BI223" s="126">
        <f>IF(N223="nulová",J223,0)</f>
        <v>0</v>
      </c>
      <c r="BJ223" s="10" t="s">
        <v>74</v>
      </c>
      <c r="BK223" s="126">
        <f>ROUND(I223*H223,2)</f>
        <v>0</v>
      </c>
      <c r="BL223" s="10" t="s">
        <v>141</v>
      </c>
      <c r="BM223" s="125" t="s">
        <v>289</v>
      </c>
    </row>
    <row r="224" spans="1:65" s="7" customFormat="1" x14ac:dyDescent="0.2">
      <c r="B224" s="131"/>
      <c r="C224" s="132"/>
      <c r="D224" s="127" t="s">
        <v>145</v>
      </c>
      <c r="E224" s="133" t="s">
        <v>0</v>
      </c>
      <c r="F224" s="134" t="s">
        <v>69</v>
      </c>
      <c r="G224" s="132"/>
      <c r="H224" s="135">
        <v>4581.9399999999996</v>
      </c>
      <c r="I224" s="132"/>
      <c r="J224" s="132"/>
      <c r="K224" s="132"/>
      <c r="L224" s="136"/>
      <c r="M224" s="137"/>
      <c r="N224" s="138"/>
      <c r="O224" s="138"/>
      <c r="P224" s="138"/>
      <c r="Q224" s="138"/>
      <c r="R224" s="138"/>
      <c r="S224" s="138"/>
      <c r="T224" s="139"/>
      <c r="AT224" s="140" t="s">
        <v>145</v>
      </c>
      <c r="AU224" s="140" t="s">
        <v>74</v>
      </c>
      <c r="AV224" s="7" t="s">
        <v>74</v>
      </c>
      <c r="AW224" s="7" t="s">
        <v>16</v>
      </c>
      <c r="AX224" s="7" t="s">
        <v>43</v>
      </c>
      <c r="AY224" s="140" t="s">
        <v>135</v>
      </c>
    </row>
    <row r="225" spans="1:65" s="1" customFormat="1" ht="24" x14ac:dyDescent="0.2">
      <c r="A225" s="17"/>
      <c r="B225" s="18"/>
      <c r="C225" s="160" t="s">
        <v>290</v>
      </c>
      <c r="D225" s="160" t="s">
        <v>162</v>
      </c>
      <c r="E225" s="161" t="s">
        <v>265</v>
      </c>
      <c r="F225" s="162" t="s">
        <v>266</v>
      </c>
      <c r="G225" s="163" t="s">
        <v>47</v>
      </c>
      <c r="H225" s="164">
        <v>4673.5789999999997</v>
      </c>
      <c r="I225" s="165">
        <v>0</v>
      </c>
      <c r="J225" s="165">
        <f>ROUND(I225*H225,2)</f>
        <v>0</v>
      </c>
      <c r="K225" s="166"/>
      <c r="L225" s="167"/>
      <c r="M225" s="168" t="s">
        <v>0</v>
      </c>
      <c r="N225" s="169" t="s">
        <v>25</v>
      </c>
      <c r="O225" s="123">
        <v>0</v>
      </c>
      <c r="P225" s="123">
        <f>O225*H225</f>
        <v>0</v>
      </c>
      <c r="Q225" s="123">
        <v>2.9999999999999997E-4</v>
      </c>
      <c r="R225" s="123">
        <f>Q225*H225</f>
        <v>1.4020699999999999</v>
      </c>
      <c r="S225" s="123">
        <v>0</v>
      </c>
      <c r="T225" s="124">
        <f>S225*H225</f>
        <v>0</v>
      </c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R225" s="125" t="s">
        <v>166</v>
      </c>
      <c r="AT225" s="125" t="s">
        <v>162</v>
      </c>
      <c r="AU225" s="125" t="s">
        <v>74</v>
      </c>
      <c r="AY225" s="10" t="s">
        <v>135</v>
      </c>
      <c r="BE225" s="126">
        <f>IF(N225="základná",J225,0)</f>
        <v>0</v>
      </c>
      <c r="BF225" s="126">
        <f>IF(N225="znížená",J225,0)</f>
        <v>0</v>
      </c>
      <c r="BG225" s="126">
        <f>IF(N225="zákl. prenesená",J225,0)</f>
        <v>0</v>
      </c>
      <c r="BH225" s="126">
        <f>IF(N225="zníž. prenesená",J225,0)</f>
        <v>0</v>
      </c>
      <c r="BI225" s="126">
        <f>IF(N225="nulová",J225,0)</f>
        <v>0</v>
      </c>
      <c r="BJ225" s="10" t="s">
        <v>74</v>
      </c>
      <c r="BK225" s="126">
        <f>ROUND(I225*H225,2)</f>
        <v>0</v>
      </c>
      <c r="BL225" s="10" t="s">
        <v>141</v>
      </c>
      <c r="BM225" s="125" t="s">
        <v>291</v>
      </c>
    </row>
    <row r="226" spans="1:65" s="7" customFormat="1" x14ac:dyDescent="0.2">
      <c r="B226" s="131"/>
      <c r="C226" s="132"/>
      <c r="D226" s="127" t="s">
        <v>145</v>
      </c>
      <c r="E226" s="133" t="s">
        <v>0</v>
      </c>
      <c r="F226" s="134" t="s">
        <v>69</v>
      </c>
      <c r="G226" s="132"/>
      <c r="H226" s="135">
        <v>4581.9399999999996</v>
      </c>
      <c r="I226" s="132"/>
      <c r="J226" s="132"/>
      <c r="K226" s="132"/>
      <c r="L226" s="136"/>
      <c r="M226" s="137"/>
      <c r="N226" s="138"/>
      <c r="O226" s="138"/>
      <c r="P226" s="138"/>
      <c r="Q226" s="138"/>
      <c r="R226" s="138"/>
      <c r="S226" s="138"/>
      <c r="T226" s="139"/>
      <c r="AT226" s="140" t="s">
        <v>145</v>
      </c>
      <c r="AU226" s="140" t="s">
        <v>74</v>
      </c>
      <c r="AV226" s="7" t="s">
        <v>74</v>
      </c>
      <c r="AW226" s="7" t="s">
        <v>16</v>
      </c>
      <c r="AX226" s="7" t="s">
        <v>43</v>
      </c>
      <c r="AY226" s="140" t="s">
        <v>135</v>
      </c>
    </row>
    <row r="227" spans="1:65" s="7" customFormat="1" x14ac:dyDescent="0.2">
      <c r="B227" s="131"/>
      <c r="C227" s="132"/>
      <c r="D227" s="127" t="s">
        <v>145</v>
      </c>
      <c r="E227" s="132"/>
      <c r="F227" s="134" t="s">
        <v>292</v>
      </c>
      <c r="G227" s="132"/>
      <c r="H227" s="135">
        <v>4673.5789999999997</v>
      </c>
      <c r="I227" s="132"/>
      <c r="J227" s="132"/>
      <c r="K227" s="132"/>
      <c r="L227" s="136"/>
      <c r="M227" s="137"/>
      <c r="N227" s="138"/>
      <c r="O227" s="138"/>
      <c r="P227" s="138"/>
      <c r="Q227" s="138"/>
      <c r="R227" s="138"/>
      <c r="S227" s="138"/>
      <c r="T227" s="139"/>
      <c r="AT227" s="140" t="s">
        <v>145</v>
      </c>
      <c r="AU227" s="140" t="s">
        <v>74</v>
      </c>
      <c r="AV227" s="7" t="s">
        <v>74</v>
      </c>
      <c r="AW227" s="7" t="s">
        <v>1</v>
      </c>
      <c r="AX227" s="7" t="s">
        <v>43</v>
      </c>
      <c r="AY227" s="140" t="s">
        <v>135</v>
      </c>
    </row>
    <row r="228" spans="1:65" s="1" customFormat="1" ht="24" x14ac:dyDescent="0.2">
      <c r="A228" s="17"/>
      <c r="B228" s="18"/>
      <c r="C228" s="114" t="s">
        <v>293</v>
      </c>
      <c r="D228" s="114" t="s">
        <v>137</v>
      </c>
      <c r="E228" s="115" t="s">
        <v>294</v>
      </c>
      <c r="F228" s="116" t="s">
        <v>295</v>
      </c>
      <c r="G228" s="117" t="s">
        <v>47</v>
      </c>
      <c r="H228" s="118">
        <v>528</v>
      </c>
      <c r="I228" s="119">
        <v>0</v>
      </c>
      <c r="J228" s="119">
        <f>ROUND(I228*H228,2)</f>
        <v>0</v>
      </c>
      <c r="K228" s="120"/>
      <c r="L228" s="20"/>
      <c r="M228" s="121" t="s">
        <v>0</v>
      </c>
      <c r="N228" s="122" t="s">
        <v>25</v>
      </c>
      <c r="O228" s="123">
        <v>0.18</v>
      </c>
      <c r="P228" s="123">
        <f>O228*H228</f>
        <v>95.04</v>
      </c>
      <c r="Q228" s="123">
        <v>2.5799999999999998E-3</v>
      </c>
      <c r="R228" s="123">
        <f>Q228*H228</f>
        <v>1.3622399999999999</v>
      </c>
      <c r="S228" s="123">
        <v>0</v>
      </c>
      <c r="T228" s="124">
        <f>S228*H228</f>
        <v>0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25" t="s">
        <v>141</v>
      </c>
      <c r="AT228" s="125" t="s">
        <v>137</v>
      </c>
      <c r="AU228" s="125" t="s">
        <v>74</v>
      </c>
      <c r="AY228" s="10" t="s">
        <v>135</v>
      </c>
      <c r="BE228" s="126">
        <f>IF(N228="základná",J228,0)</f>
        <v>0</v>
      </c>
      <c r="BF228" s="126">
        <f>IF(N228="znížená",J228,0)</f>
        <v>0</v>
      </c>
      <c r="BG228" s="126">
        <f>IF(N228="zákl. prenesená",J228,0)</f>
        <v>0</v>
      </c>
      <c r="BH228" s="126">
        <f>IF(N228="zníž. prenesená",J228,0)</f>
        <v>0</v>
      </c>
      <c r="BI228" s="126">
        <f>IF(N228="nulová",J228,0)</f>
        <v>0</v>
      </c>
      <c r="BJ228" s="10" t="s">
        <v>74</v>
      </c>
      <c r="BK228" s="126">
        <f>ROUND(I228*H228,2)</f>
        <v>0</v>
      </c>
      <c r="BL228" s="10" t="s">
        <v>141</v>
      </c>
      <c r="BM228" s="125" t="s">
        <v>296</v>
      </c>
    </row>
    <row r="229" spans="1:65" s="7" customFormat="1" x14ac:dyDescent="0.2">
      <c r="B229" s="131"/>
      <c r="C229" s="132"/>
      <c r="D229" s="127" t="s">
        <v>145</v>
      </c>
      <c r="E229" s="133" t="s">
        <v>0</v>
      </c>
      <c r="F229" s="134" t="s">
        <v>297</v>
      </c>
      <c r="G229" s="132"/>
      <c r="H229" s="135">
        <v>528</v>
      </c>
      <c r="I229" s="132"/>
      <c r="J229" s="132"/>
      <c r="K229" s="132"/>
      <c r="L229" s="136"/>
      <c r="M229" s="137"/>
      <c r="N229" s="138"/>
      <c r="O229" s="138"/>
      <c r="P229" s="138"/>
      <c r="Q229" s="138"/>
      <c r="R229" s="138"/>
      <c r="S229" s="138"/>
      <c r="T229" s="139"/>
      <c r="AT229" s="140" t="s">
        <v>145</v>
      </c>
      <c r="AU229" s="140" t="s">
        <v>74</v>
      </c>
      <c r="AV229" s="7" t="s">
        <v>74</v>
      </c>
      <c r="AW229" s="7" t="s">
        <v>16</v>
      </c>
      <c r="AX229" s="7" t="s">
        <v>43</v>
      </c>
      <c r="AY229" s="140" t="s">
        <v>135</v>
      </c>
    </row>
    <row r="230" spans="1:65" s="6" customFormat="1" ht="12.75" x14ac:dyDescent="0.2">
      <c r="B230" s="99"/>
      <c r="C230" s="100"/>
      <c r="D230" s="101" t="s">
        <v>41</v>
      </c>
      <c r="E230" s="112" t="s">
        <v>61</v>
      </c>
      <c r="F230" s="112" t="s">
        <v>298</v>
      </c>
      <c r="G230" s="100"/>
      <c r="H230" s="100"/>
      <c r="I230" s="100"/>
      <c r="J230" s="113">
        <f>BK230</f>
        <v>0</v>
      </c>
      <c r="K230" s="100"/>
      <c r="L230" s="104"/>
      <c r="M230" s="105"/>
      <c r="N230" s="106"/>
      <c r="O230" s="106"/>
      <c r="P230" s="107">
        <f>SUM(P231:P260)</f>
        <v>805.2867</v>
      </c>
      <c r="Q230" s="106"/>
      <c r="R230" s="107">
        <f>SUM(R231:R260)</f>
        <v>4522.8899000000001</v>
      </c>
      <c r="S230" s="106"/>
      <c r="T230" s="108">
        <f>SUM(T231:T260)</f>
        <v>0</v>
      </c>
      <c r="AR230" s="109" t="s">
        <v>43</v>
      </c>
      <c r="AT230" s="110" t="s">
        <v>41</v>
      </c>
      <c r="AU230" s="110" t="s">
        <v>43</v>
      </c>
      <c r="AY230" s="109" t="s">
        <v>135</v>
      </c>
      <c r="BK230" s="111">
        <f>SUM(BK231:BK260)</f>
        <v>0</v>
      </c>
    </row>
    <row r="231" spans="1:65" s="1" customFormat="1" ht="48" x14ac:dyDescent="0.2">
      <c r="A231" s="17"/>
      <c r="B231" s="18"/>
      <c r="C231" s="114" t="s">
        <v>299</v>
      </c>
      <c r="D231" s="114" t="s">
        <v>137</v>
      </c>
      <c r="E231" s="115" t="s">
        <v>300</v>
      </c>
      <c r="F231" s="116" t="s">
        <v>301</v>
      </c>
      <c r="G231" s="117" t="s">
        <v>47</v>
      </c>
      <c r="H231" s="118">
        <v>4581.9399999999996</v>
      </c>
      <c r="I231" s="119">
        <v>0</v>
      </c>
      <c r="J231" s="119">
        <f>ROUND(I231*H231,2)</f>
        <v>0</v>
      </c>
      <c r="K231" s="120"/>
      <c r="L231" s="20"/>
      <c r="M231" s="121" t="s">
        <v>0</v>
      </c>
      <c r="N231" s="122" t="s">
        <v>25</v>
      </c>
      <c r="O231" s="123">
        <v>3.1E-2</v>
      </c>
      <c r="P231" s="123">
        <f>O231*H231</f>
        <v>142.04014000000001</v>
      </c>
      <c r="Q231" s="123">
        <v>7.0999999999999994E-2</v>
      </c>
      <c r="R231" s="123">
        <f>Q231*H231</f>
        <v>325.31774000000001</v>
      </c>
      <c r="S231" s="123">
        <v>0</v>
      </c>
      <c r="T231" s="124">
        <f>S231*H231</f>
        <v>0</v>
      </c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R231" s="125" t="s">
        <v>141</v>
      </c>
      <c r="AT231" s="125" t="s">
        <v>137</v>
      </c>
      <c r="AU231" s="125" t="s">
        <v>74</v>
      </c>
      <c r="AY231" s="10" t="s">
        <v>135</v>
      </c>
      <c r="BE231" s="126">
        <f>IF(N231="základná",J231,0)</f>
        <v>0</v>
      </c>
      <c r="BF231" s="126">
        <f>IF(N231="znížená",J231,0)</f>
        <v>0</v>
      </c>
      <c r="BG231" s="126">
        <f>IF(N231="zákl. prenesená",J231,0)</f>
        <v>0</v>
      </c>
      <c r="BH231" s="126">
        <f>IF(N231="zníž. prenesená",J231,0)</f>
        <v>0</v>
      </c>
      <c r="BI231" s="126">
        <f>IF(N231="nulová",J231,0)</f>
        <v>0</v>
      </c>
      <c r="BJ231" s="10" t="s">
        <v>74</v>
      </c>
      <c r="BK231" s="126">
        <f>ROUND(I231*H231,2)</f>
        <v>0</v>
      </c>
      <c r="BL231" s="10" t="s">
        <v>141</v>
      </c>
      <c r="BM231" s="125" t="s">
        <v>302</v>
      </c>
    </row>
    <row r="232" spans="1:65" s="1" customFormat="1" ht="19.5" x14ac:dyDescent="0.2">
      <c r="A232" s="17"/>
      <c r="B232" s="18"/>
      <c r="C232" s="19"/>
      <c r="D232" s="127" t="s">
        <v>143</v>
      </c>
      <c r="E232" s="19"/>
      <c r="F232" s="128" t="s">
        <v>303</v>
      </c>
      <c r="G232" s="19"/>
      <c r="H232" s="19"/>
      <c r="I232" s="19"/>
      <c r="J232" s="19"/>
      <c r="K232" s="19"/>
      <c r="L232" s="20"/>
      <c r="M232" s="129"/>
      <c r="N232" s="130"/>
      <c r="O232" s="27"/>
      <c r="P232" s="27"/>
      <c r="Q232" s="27"/>
      <c r="R232" s="27"/>
      <c r="S232" s="27"/>
      <c r="T232" s="28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T232" s="10" t="s">
        <v>143</v>
      </c>
      <c r="AU232" s="10" t="s">
        <v>74</v>
      </c>
    </row>
    <row r="233" spans="1:65" s="7" customFormat="1" x14ac:dyDescent="0.2">
      <c r="B233" s="131"/>
      <c r="C233" s="132"/>
      <c r="D233" s="127" t="s">
        <v>145</v>
      </c>
      <c r="E233" s="133" t="s">
        <v>0</v>
      </c>
      <c r="F233" s="134" t="s">
        <v>69</v>
      </c>
      <c r="G233" s="132"/>
      <c r="H233" s="135">
        <v>4581.9399999999996</v>
      </c>
      <c r="I233" s="132"/>
      <c r="J233" s="132"/>
      <c r="K233" s="132"/>
      <c r="L233" s="136"/>
      <c r="M233" s="137"/>
      <c r="N233" s="138"/>
      <c r="O233" s="138"/>
      <c r="P233" s="138"/>
      <c r="Q233" s="138"/>
      <c r="R233" s="138"/>
      <c r="S233" s="138"/>
      <c r="T233" s="139"/>
      <c r="AT233" s="140" t="s">
        <v>145</v>
      </c>
      <c r="AU233" s="140" t="s">
        <v>74</v>
      </c>
      <c r="AV233" s="7" t="s">
        <v>74</v>
      </c>
      <c r="AW233" s="7" t="s">
        <v>16</v>
      </c>
      <c r="AX233" s="7" t="s">
        <v>43</v>
      </c>
      <c r="AY233" s="140" t="s">
        <v>135</v>
      </c>
    </row>
    <row r="234" spans="1:65" s="1" customFormat="1" ht="24" x14ac:dyDescent="0.2">
      <c r="A234" s="17"/>
      <c r="B234" s="18"/>
      <c r="C234" s="160" t="s">
        <v>304</v>
      </c>
      <c r="D234" s="160" t="s">
        <v>162</v>
      </c>
      <c r="E234" s="161" t="s">
        <v>305</v>
      </c>
      <c r="F234" s="162" t="s">
        <v>306</v>
      </c>
      <c r="G234" s="163" t="s">
        <v>165</v>
      </c>
      <c r="H234" s="164">
        <v>113.41200000000001</v>
      </c>
      <c r="I234" s="165">
        <v>0</v>
      </c>
      <c r="J234" s="165">
        <f>ROUND(I234*H234,2)</f>
        <v>0</v>
      </c>
      <c r="K234" s="166"/>
      <c r="L234" s="167"/>
      <c r="M234" s="168" t="s">
        <v>0</v>
      </c>
      <c r="N234" s="169" t="s">
        <v>25</v>
      </c>
      <c r="O234" s="123">
        <v>0</v>
      </c>
      <c r="P234" s="123">
        <f>O234*H234</f>
        <v>0</v>
      </c>
      <c r="Q234" s="123">
        <v>1</v>
      </c>
      <c r="R234" s="123">
        <f>Q234*H234</f>
        <v>113.41200000000001</v>
      </c>
      <c r="S234" s="123">
        <v>0</v>
      </c>
      <c r="T234" s="124">
        <f>S234*H234</f>
        <v>0</v>
      </c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R234" s="125" t="s">
        <v>166</v>
      </c>
      <c r="AT234" s="125" t="s">
        <v>162</v>
      </c>
      <c r="AU234" s="125" t="s">
        <v>74</v>
      </c>
      <c r="AY234" s="10" t="s">
        <v>135</v>
      </c>
      <c r="BE234" s="126">
        <f>IF(N234="základná",J234,0)</f>
        <v>0</v>
      </c>
      <c r="BF234" s="126">
        <f>IF(N234="znížená",J234,0)</f>
        <v>0</v>
      </c>
      <c r="BG234" s="126">
        <f>IF(N234="zákl. prenesená",J234,0)</f>
        <v>0</v>
      </c>
      <c r="BH234" s="126">
        <f>IF(N234="zníž. prenesená",J234,0)</f>
        <v>0</v>
      </c>
      <c r="BI234" s="126">
        <f>IF(N234="nulová",J234,0)</f>
        <v>0</v>
      </c>
      <c r="BJ234" s="10" t="s">
        <v>74</v>
      </c>
      <c r="BK234" s="126">
        <f>ROUND(I234*H234,2)</f>
        <v>0</v>
      </c>
      <c r="BL234" s="10" t="s">
        <v>141</v>
      </c>
      <c r="BM234" s="125" t="s">
        <v>307</v>
      </c>
    </row>
    <row r="235" spans="1:65" s="7" customFormat="1" x14ac:dyDescent="0.2">
      <c r="B235" s="131"/>
      <c r="C235" s="132"/>
      <c r="D235" s="127" t="s">
        <v>145</v>
      </c>
      <c r="E235" s="132"/>
      <c r="F235" s="134" t="s">
        <v>308</v>
      </c>
      <c r="G235" s="132"/>
      <c r="H235" s="135">
        <v>113.41200000000001</v>
      </c>
      <c r="I235" s="132"/>
      <c r="J235" s="132"/>
      <c r="K235" s="132"/>
      <c r="L235" s="136"/>
      <c r="M235" s="137"/>
      <c r="N235" s="138"/>
      <c r="O235" s="138"/>
      <c r="P235" s="138"/>
      <c r="Q235" s="138"/>
      <c r="R235" s="138"/>
      <c r="S235" s="138"/>
      <c r="T235" s="139"/>
      <c r="AT235" s="140" t="s">
        <v>145</v>
      </c>
      <c r="AU235" s="140" t="s">
        <v>74</v>
      </c>
      <c r="AV235" s="7" t="s">
        <v>74</v>
      </c>
      <c r="AW235" s="7" t="s">
        <v>1</v>
      </c>
      <c r="AX235" s="7" t="s">
        <v>43</v>
      </c>
      <c r="AY235" s="140" t="s">
        <v>135</v>
      </c>
    </row>
    <row r="236" spans="1:65" s="1" customFormat="1" ht="36" x14ac:dyDescent="0.2">
      <c r="A236" s="17"/>
      <c r="B236" s="18"/>
      <c r="C236" s="160" t="s">
        <v>309</v>
      </c>
      <c r="D236" s="160" t="s">
        <v>162</v>
      </c>
      <c r="E236" s="161" t="s">
        <v>310</v>
      </c>
      <c r="F236" s="162" t="s">
        <v>311</v>
      </c>
      <c r="G236" s="163" t="s">
        <v>165</v>
      </c>
      <c r="H236" s="164">
        <v>22.681999999999999</v>
      </c>
      <c r="I236" s="165">
        <v>0</v>
      </c>
      <c r="J236" s="165">
        <f>ROUND(I236*H236,2)</f>
        <v>0</v>
      </c>
      <c r="K236" s="166"/>
      <c r="L236" s="167"/>
      <c r="M236" s="168" t="s">
        <v>0</v>
      </c>
      <c r="N236" s="169" t="s">
        <v>25</v>
      </c>
      <c r="O236" s="123">
        <v>0</v>
      </c>
      <c r="P236" s="123">
        <f>O236*H236</f>
        <v>0</v>
      </c>
      <c r="Q236" s="123">
        <v>1</v>
      </c>
      <c r="R236" s="123">
        <f>Q236*H236</f>
        <v>22.681999999999999</v>
      </c>
      <c r="S236" s="123">
        <v>0</v>
      </c>
      <c r="T236" s="124">
        <f>S236*H236</f>
        <v>0</v>
      </c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R236" s="125" t="s">
        <v>166</v>
      </c>
      <c r="AT236" s="125" t="s">
        <v>162</v>
      </c>
      <c r="AU236" s="125" t="s">
        <v>74</v>
      </c>
      <c r="AY236" s="10" t="s">
        <v>135</v>
      </c>
      <c r="BE236" s="126">
        <f>IF(N236="základná",J236,0)</f>
        <v>0</v>
      </c>
      <c r="BF236" s="126">
        <f>IF(N236="znížená",J236,0)</f>
        <v>0</v>
      </c>
      <c r="BG236" s="126">
        <f>IF(N236="zákl. prenesená",J236,0)</f>
        <v>0</v>
      </c>
      <c r="BH236" s="126">
        <f>IF(N236="zníž. prenesená",J236,0)</f>
        <v>0</v>
      </c>
      <c r="BI236" s="126">
        <f>IF(N236="nulová",J236,0)</f>
        <v>0</v>
      </c>
      <c r="BJ236" s="10" t="s">
        <v>74</v>
      </c>
      <c r="BK236" s="126">
        <f>ROUND(I236*H236,2)</f>
        <v>0</v>
      </c>
      <c r="BL236" s="10" t="s">
        <v>141</v>
      </c>
      <c r="BM236" s="125" t="s">
        <v>312</v>
      </c>
    </row>
    <row r="237" spans="1:65" s="7" customFormat="1" x14ac:dyDescent="0.2">
      <c r="B237" s="131"/>
      <c r="C237" s="132"/>
      <c r="D237" s="127" t="s">
        <v>145</v>
      </c>
      <c r="E237" s="132"/>
      <c r="F237" s="134" t="s">
        <v>313</v>
      </c>
      <c r="G237" s="132"/>
      <c r="H237" s="135">
        <v>22.681999999999999</v>
      </c>
      <c r="I237" s="132"/>
      <c r="J237" s="132"/>
      <c r="K237" s="132"/>
      <c r="L237" s="136"/>
      <c r="M237" s="137"/>
      <c r="N237" s="138"/>
      <c r="O237" s="138"/>
      <c r="P237" s="138"/>
      <c r="Q237" s="138"/>
      <c r="R237" s="138"/>
      <c r="S237" s="138"/>
      <c r="T237" s="139"/>
      <c r="AT237" s="140" t="s">
        <v>145</v>
      </c>
      <c r="AU237" s="140" t="s">
        <v>74</v>
      </c>
      <c r="AV237" s="7" t="s">
        <v>74</v>
      </c>
      <c r="AW237" s="7" t="s">
        <v>1</v>
      </c>
      <c r="AX237" s="7" t="s">
        <v>43</v>
      </c>
      <c r="AY237" s="140" t="s">
        <v>135</v>
      </c>
    </row>
    <row r="238" spans="1:65" s="1" customFormat="1" ht="36" x14ac:dyDescent="0.2">
      <c r="A238" s="17"/>
      <c r="B238" s="18"/>
      <c r="C238" s="114" t="s">
        <v>314</v>
      </c>
      <c r="D238" s="114" t="s">
        <v>137</v>
      </c>
      <c r="E238" s="115" t="s">
        <v>315</v>
      </c>
      <c r="F238" s="116" t="s">
        <v>316</v>
      </c>
      <c r="G238" s="117" t="s">
        <v>47</v>
      </c>
      <c r="H238" s="118">
        <v>528</v>
      </c>
      <c r="I238" s="119">
        <v>0</v>
      </c>
      <c r="J238" s="119">
        <f>ROUND(I238*H238,2)</f>
        <v>0</v>
      </c>
      <c r="K238" s="120"/>
      <c r="L238" s="20"/>
      <c r="M238" s="121" t="s">
        <v>0</v>
      </c>
      <c r="N238" s="122" t="s">
        <v>25</v>
      </c>
      <c r="O238" s="123">
        <v>1.7999999999999999E-2</v>
      </c>
      <c r="P238" s="123">
        <f>O238*H238</f>
        <v>9.5039999999999996</v>
      </c>
      <c r="Q238" s="123">
        <v>0.44479999999999997</v>
      </c>
      <c r="R238" s="123">
        <f>Q238*H238</f>
        <v>234.8544</v>
      </c>
      <c r="S238" s="123">
        <v>0</v>
      </c>
      <c r="T238" s="124">
        <f>S238*H238</f>
        <v>0</v>
      </c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R238" s="125" t="s">
        <v>141</v>
      </c>
      <c r="AT238" s="125" t="s">
        <v>137</v>
      </c>
      <c r="AU238" s="125" t="s">
        <v>74</v>
      </c>
      <c r="AY238" s="10" t="s">
        <v>135</v>
      </c>
      <c r="BE238" s="126">
        <f>IF(N238="základná",J238,0)</f>
        <v>0</v>
      </c>
      <c r="BF238" s="126">
        <f>IF(N238="znížená",J238,0)</f>
        <v>0</v>
      </c>
      <c r="BG238" s="126">
        <f>IF(N238="zákl. prenesená",J238,0)</f>
        <v>0</v>
      </c>
      <c r="BH238" s="126">
        <f>IF(N238="zníž. prenesená",J238,0)</f>
        <v>0</v>
      </c>
      <c r="BI238" s="126">
        <f>IF(N238="nulová",J238,0)</f>
        <v>0</v>
      </c>
      <c r="BJ238" s="10" t="s">
        <v>74</v>
      </c>
      <c r="BK238" s="126">
        <f>ROUND(I238*H238,2)</f>
        <v>0</v>
      </c>
      <c r="BL238" s="10" t="s">
        <v>141</v>
      </c>
      <c r="BM238" s="125" t="s">
        <v>317</v>
      </c>
    </row>
    <row r="239" spans="1:65" s="1" customFormat="1" ht="19.5" x14ac:dyDescent="0.2">
      <c r="A239" s="17"/>
      <c r="B239" s="18"/>
      <c r="C239" s="19"/>
      <c r="D239" s="127" t="s">
        <v>143</v>
      </c>
      <c r="E239" s="19"/>
      <c r="F239" s="128" t="s">
        <v>318</v>
      </c>
      <c r="G239" s="19"/>
      <c r="H239" s="19"/>
      <c r="I239" s="19"/>
      <c r="J239" s="19"/>
      <c r="K239" s="19"/>
      <c r="L239" s="20"/>
      <c r="M239" s="129"/>
      <c r="N239" s="130"/>
      <c r="O239" s="27"/>
      <c r="P239" s="27"/>
      <c r="Q239" s="27"/>
      <c r="R239" s="27"/>
      <c r="S239" s="27"/>
      <c r="T239" s="28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T239" s="10" t="s">
        <v>143</v>
      </c>
      <c r="AU239" s="10" t="s">
        <v>74</v>
      </c>
    </row>
    <row r="240" spans="1:65" s="7" customFormat="1" x14ac:dyDescent="0.2">
      <c r="B240" s="131"/>
      <c r="C240" s="132"/>
      <c r="D240" s="127" t="s">
        <v>145</v>
      </c>
      <c r="E240" s="133" t="s">
        <v>0</v>
      </c>
      <c r="F240" s="134" t="s">
        <v>297</v>
      </c>
      <c r="G240" s="132"/>
      <c r="H240" s="135">
        <v>528</v>
      </c>
      <c r="I240" s="132"/>
      <c r="J240" s="132"/>
      <c r="K240" s="132"/>
      <c r="L240" s="136"/>
      <c r="M240" s="137"/>
      <c r="N240" s="138"/>
      <c r="O240" s="138"/>
      <c r="P240" s="138"/>
      <c r="Q240" s="138"/>
      <c r="R240" s="138"/>
      <c r="S240" s="138"/>
      <c r="T240" s="139"/>
      <c r="AT240" s="140" t="s">
        <v>145</v>
      </c>
      <c r="AU240" s="140" t="s">
        <v>74</v>
      </c>
      <c r="AV240" s="7" t="s">
        <v>74</v>
      </c>
      <c r="AW240" s="7" t="s">
        <v>16</v>
      </c>
      <c r="AX240" s="7" t="s">
        <v>43</v>
      </c>
      <c r="AY240" s="140" t="s">
        <v>135</v>
      </c>
    </row>
    <row r="241" spans="1:65" s="1" customFormat="1" ht="24" x14ac:dyDescent="0.2">
      <c r="A241" s="17"/>
      <c r="B241" s="18"/>
      <c r="C241" s="114" t="s">
        <v>319</v>
      </c>
      <c r="D241" s="114" t="s">
        <v>137</v>
      </c>
      <c r="E241" s="115" t="s">
        <v>320</v>
      </c>
      <c r="F241" s="116" t="s">
        <v>321</v>
      </c>
      <c r="G241" s="117" t="s">
        <v>47</v>
      </c>
      <c r="H241" s="118">
        <v>6220.0649999999996</v>
      </c>
      <c r="I241" s="119">
        <v>0</v>
      </c>
      <c r="J241" s="119">
        <f>ROUND(I241*H241,2)</f>
        <v>0</v>
      </c>
      <c r="K241" s="120"/>
      <c r="L241" s="20"/>
      <c r="M241" s="121" t="s">
        <v>0</v>
      </c>
      <c r="N241" s="122" t="s">
        <v>25</v>
      </c>
      <c r="O241" s="123">
        <v>2.4E-2</v>
      </c>
      <c r="P241" s="123">
        <f>O241*H241</f>
        <v>149.28156000000001</v>
      </c>
      <c r="Q241" s="123">
        <v>0.27994000000000002</v>
      </c>
      <c r="R241" s="123">
        <f>Q241*H241</f>
        <v>1741.2449999999999</v>
      </c>
      <c r="S241" s="123">
        <v>0</v>
      </c>
      <c r="T241" s="124">
        <f>S241*H241</f>
        <v>0</v>
      </c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R241" s="125" t="s">
        <v>141</v>
      </c>
      <c r="AT241" s="125" t="s">
        <v>137</v>
      </c>
      <c r="AU241" s="125" t="s">
        <v>74</v>
      </c>
      <c r="AY241" s="10" t="s">
        <v>135</v>
      </c>
      <c r="BE241" s="126">
        <f>IF(N241="základná",J241,0)</f>
        <v>0</v>
      </c>
      <c r="BF241" s="126">
        <f>IF(N241="znížená",J241,0)</f>
        <v>0</v>
      </c>
      <c r="BG241" s="126">
        <f>IF(N241="zákl. prenesená",J241,0)</f>
        <v>0</v>
      </c>
      <c r="BH241" s="126">
        <f>IF(N241="zníž. prenesená",J241,0)</f>
        <v>0</v>
      </c>
      <c r="BI241" s="126">
        <f>IF(N241="nulová",J241,0)</f>
        <v>0</v>
      </c>
      <c r="BJ241" s="10" t="s">
        <v>74</v>
      </c>
      <c r="BK241" s="126">
        <f>ROUND(I241*H241,2)</f>
        <v>0</v>
      </c>
      <c r="BL241" s="10" t="s">
        <v>141</v>
      </c>
      <c r="BM241" s="125" t="s">
        <v>322</v>
      </c>
    </row>
    <row r="242" spans="1:65" s="1" customFormat="1" ht="19.5" x14ac:dyDescent="0.2">
      <c r="A242" s="17"/>
      <c r="B242" s="18"/>
      <c r="C242" s="19"/>
      <c r="D242" s="127" t="s">
        <v>143</v>
      </c>
      <c r="E242" s="19"/>
      <c r="F242" s="128" t="s">
        <v>323</v>
      </c>
      <c r="G242" s="19"/>
      <c r="H242" s="19"/>
      <c r="I242" s="19"/>
      <c r="J242" s="19"/>
      <c r="K242" s="19"/>
      <c r="L242" s="20"/>
      <c r="M242" s="129"/>
      <c r="N242" s="130"/>
      <c r="O242" s="27"/>
      <c r="P242" s="27"/>
      <c r="Q242" s="27"/>
      <c r="R242" s="27"/>
      <c r="S242" s="27"/>
      <c r="T242" s="28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T242" s="10" t="s">
        <v>143</v>
      </c>
      <c r="AU242" s="10" t="s">
        <v>74</v>
      </c>
    </row>
    <row r="243" spans="1:65" s="7" customFormat="1" x14ac:dyDescent="0.2">
      <c r="B243" s="131"/>
      <c r="C243" s="132"/>
      <c r="D243" s="127" t="s">
        <v>145</v>
      </c>
      <c r="E243" s="133" t="s">
        <v>0</v>
      </c>
      <c r="F243" s="134" t="s">
        <v>324</v>
      </c>
      <c r="G243" s="132"/>
      <c r="H243" s="135">
        <v>6220.0649999999996</v>
      </c>
      <c r="I243" s="132"/>
      <c r="J243" s="132"/>
      <c r="K243" s="132"/>
      <c r="L243" s="136"/>
      <c r="M243" s="137"/>
      <c r="N243" s="138"/>
      <c r="O243" s="138"/>
      <c r="P243" s="138"/>
      <c r="Q243" s="138"/>
      <c r="R243" s="138"/>
      <c r="S243" s="138"/>
      <c r="T243" s="139"/>
      <c r="AT243" s="140" t="s">
        <v>145</v>
      </c>
      <c r="AU243" s="140" t="s">
        <v>74</v>
      </c>
      <c r="AV243" s="7" t="s">
        <v>74</v>
      </c>
      <c r="AW243" s="7" t="s">
        <v>16</v>
      </c>
      <c r="AX243" s="7" t="s">
        <v>43</v>
      </c>
      <c r="AY243" s="140" t="s">
        <v>135</v>
      </c>
    </row>
    <row r="244" spans="1:65" s="1" customFormat="1" ht="24" x14ac:dyDescent="0.2">
      <c r="A244" s="17"/>
      <c r="B244" s="18"/>
      <c r="C244" s="114" t="s">
        <v>325</v>
      </c>
      <c r="D244" s="114" t="s">
        <v>137</v>
      </c>
      <c r="E244" s="115" t="s">
        <v>326</v>
      </c>
      <c r="F244" s="116" t="s">
        <v>327</v>
      </c>
      <c r="G244" s="117" t="s">
        <v>47</v>
      </c>
      <c r="H244" s="118">
        <v>1117.5999999999999</v>
      </c>
      <c r="I244" s="119">
        <v>0</v>
      </c>
      <c r="J244" s="119">
        <f>ROUND(I244*H244,2)</f>
        <v>0</v>
      </c>
      <c r="K244" s="120"/>
      <c r="L244" s="20"/>
      <c r="M244" s="121" t="s">
        <v>0</v>
      </c>
      <c r="N244" s="122" t="s">
        <v>25</v>
      </c>
      <c r="O244" s="123">
        <v>2.7E-2</v>
      </c>
      <c r="P244" s="123">
        <f>O244*H244</f>
        <v>30.1752</v>
      </c>
      <c r="Q244" s="123">
        <v>0.37080000000000002</v>
      </c>
      <c r="R244" s="123">
        <f>Q244*H244</f>
        <v>414.40607999999997</v>
      </c>
      <c r="S244" s="123">
        <v>0</v>
      </c>
      <c r="T244" s="124">
        <f>S244*H244</f>
        <v>0</v>
      </c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R244" s="125" t="s">
        <v>141</v>
      </c>
      <c r="AT244" s="125" t="s">
        <v>137</v>
      </c>
      <c r="AU244" s="125" t="s">
        <v>74</v>
      </c>
      <c r="AY244" s="10" t="s">
        <v>135</v>
      </c>
      <c r="BE244" s="126">
        <f>IF(N244="základná",J244,0)</f>
        <v>0</v>
      </c>
      <c r="BF244" s="126">
        <f>IF(N244="znížená",J244,0)</f>
        <v>0</v>
      </c>
      <c r="BG244" s="126">
        <f>IF(N244="zákl. prenesená",J244,0)</f>
        <v>0</v>
      </c>
      <c r="BH244" s="126">
        <f>IF(N244="zníž. prenesená",J244,0)</f>
        <v>0</v>
      </c>
      <c r="BI244" s="126">
        <f>IF(N244="nulová",J244,0)</f>
        <v>0</v>
      </c>
      <c r="BJ244" s="10" t="s">
        <v>74</v>
      </c>
      <c r="BK244" s="126">
        <f>ROUND(I244*H244,2)</f>
        <v>0</v>
      </c>
      <c r="BL244" s="10" t="s">
        <v>141</v>
      </c>
      <c r="BM244" s="125" t="s">
        <v>328</v>
      </c>
    </row>
    <row r="245" spans="1:65" s="1" customFormat="1" ht="19.5" x14ac:dyDescent="0.2">
      <c r="A245" s="17"/>
      <c r="B245" s="18"/>
      <c r="C245" s="19"/>
      <c r="D245" s="127" t="s">
        <v>143</v>
      </c>
      <c r="E245" s="19"/>
      <c r="F245" s="128" t="s">
        <v>329</v>
      </c>
      <c r="G245" s="19"/>
      <c r="H245" s="19"/>
      <c r="I245" s="19"/>
      <c r="J245" s="19"/>
      <c r="K245" s="19"/>
      <c r="L245" s="20"/>
      <c r="M245" s="129"/>
      <c r="N245" s="130"/>
      <c r="O245" s="27"/>
      <c r="P245" s="27"/>
      <c r="Q245" s="27"/>
      <c r="R245" s="27"/>
      <c r="S245" s="27"/>
      <c r="T245" s="28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T245" s="10" t="s">
        <v>143</v>
      </c>
      <c r="AU245" s="10" t="s">
        <v>74</v>
      </c>
    </row>
    <row r="246" spans="1:65" s="7" customFormat="1" x14ac:dyDescent="0.2">
      <c r="B246" s="131"/>
      <c r="C246" s="132"/>
      <c r="D246" s="127" t="s">
        <v>145</v>
      </c>
      <c r="E246" s="133" t="s">
        <v>0</v>
      </c>
      <c r="F246" s="134" t="s">
        <v>330</v>
      </c>
      <c r="G246" s="132"/>
      <c r="H246" s="135">
        <v>1117.5999999999999</v>
      </c>
      <c r="I246" s="132"/>
      <c r="J246" s="132"/>
      <c r="K246" s="132"/>
      <c r="L246" s="136"/>
      <c r="M246" s="137"/>
      <c r="N246" s="138"/>
      <c r="O246" s="138"/>
      <c r="P246" s="138"/>
      <c r="Q246" s="138"/>
      <c r="R246" s="138"/>
      <c r="S246" s="138"/>
      <c r="T246" s="139"/>
      <c r="AT246" s="140" t="s">
        <v>145</v>
      </c>
      <c r="AU246" s="140" t="s">
        <v>74</v>
      </c>
      <c r="AV246" s="7" t="s">
        <v>74</v>
      </c>
      <c r="AW246" s="7" t="s">
        <v>16</v>
      </c>
      <c r="AX246" s="7" t="s">
        <v>43</v>
      </c>
      <c r="AY246" s="140" t="s">
        <v>135</v>
      </c>
    </row>
    <row r="247" spans="1:65" s="1" customFormat="1" ht="24" x14ac:dyDescent="0.2">
      <c r="A247" s="17"/>
      <c r="B247" s="18"/>
      <c r="C247" s="114" t="s">
        <v>331</v>
      </c>
      <c r="D247" s="114" t="s">
        <v>137</v>
      </c>
      <c r="E247" s="115" t="s">
        <v>326</v>
      </c>
      <c r="F247" s="116" t="s">
        <v>327</v>
      </c>
      <c r="G247" s="117" t="s">
        <v>47</v>
      </c>
      <c r="H247" s="118">
        <v>485</v>
      </c>
      <c r="I247" s="119">
        <v>0</v>
      </c>
      <c r="J247" s="119">
        <f>ROUND(I247*H247,2)</f>
        <v>0</v>
      </c>
      <c r="K247" s="120"/>
      <c r="L247" s="20"/>
      <c r="M247" s="121" t="s">
        <v>0</v>
      </c>
      <c r="N247" s="122" t="s">
        <v>25</v>
      </c>
      <c r="O247" s="123">
        <v>2.7E-2</v>
      </c>
      <c r="P247" s="123">
        <f>O247*H247</f>
        <v>13.095000000000001</v>
      </c>
      <c r="Q247" s="123">
        <v>0.37080000000000002</v>
      </c>
      <c r="R247" s="123">
        <f>Q247*H247</f>
        <v>179.83799999999999</v>
      </c>
      <c r="S247" s="123">
        <v>0</v>
      </c>
      <c r="T247" s="124">
        <f>S247*H247</f>
        <v>0</v>
      </c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R247" s="125" t="s">
        <v>141</v>
      </c>
      <c r="AT247" s="125" t="s">
        <v>137</v>
      </c>
      <c r="AU247" s="125" t="s">
        <v>74</v>
      </c>
      <c r="AY247" s="10" t="s">
        <v>135</v>
      </c>
      <c r="BE247" s="126">
        <f>IF(N247="základná",J247,0)</f>
        <v>0</v>
      </c>
      <c r="BF247" s="126">
        <f>IF(N247="znížená",J247,0)</f>
        <v>0</v>
      </c>
      <c r="BG247" s="126">
        <f>IF(N247="zákl. prenesená",J247,0)</f>
        <v>0</v>
      </c>
      <c r="BH247" s="126">
        <f>IF(N247="zníž. prenesená",J247,0)</f>
        <v>0</v>
      </c>
      <c r="BI247" s="126">
        <f>IF(N247="nulová",J247,0)</f>
        <v>0</v>
      </c>
      <c r="BJ247" s="10" t="s">
        <v>74</v>
      </c>
      <c r="BK247" s="126">
        <f>ROUND(I247*H247,2)</f>
        <v>0</v>
      </c>
      <c r="BL247" s="10" t="s">
        <v>141</v>
      </c>
      <c r="BM247" s="125" t="s">
        <v>332</v>
      </c>
    </row>
    <row r="248" spans="1:65" s="7" customFormat="1" x14ac:dyDescent="0.2">
      <c r="B248" s="131"/>
      <c r="C248" s="132"/>
      <c r="D248" s="127" t="s">
        <v>145</v>
      </c>
      <c r="E248" s="133" t="s">
        <v>0</v>
      </c>
      <c r="F248" s="134" t="s">
        <v>98</v>
      </c>
      <c r="G248" s="132"/>
      <c r="H248" s="135">
        <v>485</v>
      </c>
      <c r="I248" s="132"/>
      <c r="J248" s="132"/>
      <c r="K248" s="132"/>
      <c r="L248" s="136"/>
      <c r="M248" s="137"/>
      <c r="N248" s="138"/>
      <c r="O248" s="138"/>
      <c r="P248" s="138"/>
      <c r="Q248" s="138"/>
      <c r="R248" s="138"/>
      <c r="S248" s="138"/>
      <c r="T248" s="139"/>
      <c r="AT248" s="140" t="s">
        <v>145</v>
      </c>
      <c r="AU248" s="140" t="s">
        <v>74</v>
      </c>
      <c r="AV248" s="7" t="s">
        <v>74</v>
      </c>
      <c r="AW248" s="7" t="s">
        <v>16</v>
      </c>
      <c r="AX248" s="7" t="s">
        <v>43</v>
      </c>
      <c r="AY248" s="140" t="s">
        <v>135</v>
      </c>
    </row>
    <row r="249" spans="1:65" s="1" customFormat="1" ht="24" x14ac:dyDescent="0.2">
      <c r="A249" s="17"/>
      <c r="B249" s="18"/>
      <c r="C249" s="114" t="s">
        <v>333</v>
      </c>
      <c r="D249" s="114" t="s">
        <v>137</v>
      </c>
      <c r="E249" s="115" t="s">
        <v>334</v>
      </c>
      <c r="F249" s="116" t="s">
        <v>335</v>
      </c>
      <c r="G249" s="117" t="s">
        <v>47</v>
      </c>
      <c r="H249" s="118">
        <v>485</v>
      </c>
      <c r="I249" s="119">
        <v>0</v>
      </c>
      <c r="J249" s="119">
        <f>ROUND(I249*H249,2)</f>
        <v>0</v>
      </c>
      <c r="K249" s="120"/>
      <c r="L249" s="20"/>
      <c r="M249" s="121" t="s">
        <v>0</v>
      </c>
      <c r="N249" s="122" t="s">
        <v>25</v>
      </c>
      <c r="O249" s="123">
        <v>0.03</v>
      </c>
      <c r="P249" s="123">
        <f>O249*H249</f>
        <v>14.55</v>
      </c>
      <c r="Q249" s="123">
        <v>0.51166</v>
      </c>
      <c r="R249" s="123">
        <f>Q249*H249</f>
        <v>248.1551</v>
      </c>
      <c r="S249" s="123">
        <v>0</v>
      </c>
      <c r="T249" s="124">
        <f>S249*H249</f>
        <v>0</v>
      </c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R249" s="125" t="s">
        <v>141</v>
      </c>
      <c r="AT249" s="125" t="s">
        <v>137</v>
      </c>
      <c r="AU249" s="125" t="s">
        <v>74</v>
      </c>
      <c r="AY249" s="10" t="s">
        <v>135</v>
      </c>
      <c r="BE249" s="126">
        <f>IF(N249="základná",J249,0)</f>
        <v>0</v>
      </c>
      <c r="BF249" s="126">
        <f>IF(N249="znížená",J249,0)</f>
        <v>0</v>
      </c>
      <c r="BG249" s="126">
        <f>IF(N249="zákl. prenesená",J249,0)</f>
        <v>0</v>
      </c>
      <c r="BH249" s="126">
        <f>IF(N249="zníž. prenesená",J249,0)</f>
        <v>0</v>
      </c>
      <c r="BI249" s="126">
        <f>IF(N249="nulová",J249,0)</f>
        <v>0</v>
      </c>
      <c r="BJ249" s="10" t="s">
        <v>74</v>
      </c>
      <c r="BK249" s="126">
        <f>ROUND(I249*H249,2)</f>
        <v>0</v>
      </c>
      <c r="BL249" s="10" t="s">
        <v>141</v>
      </c>
      <c r="BM249" s="125" t="s">
        <v>336</v>
      </c>
    </row>
    <row r="250" spans="1:65" s="7" customFormat="1" x14ac:dyDescent="0.2">
      <c r="B250" s="131"/>
      <c r="C250" s="132"/>
      <c r="D250" s="127" t="s">
        <v>145</v>
      </c>
      <c r="E250" s="133" t="s">
        <v>0</v>
      </c>
      <c r="F250" s="134" t="s">
        <v>98</v>
      </c>
      <c r="G250" s="132"/>
      <c r="H250" s="135">
        <v>485</v>
      </c>
      <c r="I250" s="132"/>
      <c r="J250" s="132"/>
      <c r="K250" s="132"/>
      <c r="L250" s="136"/>
      <c r="M250" s="137"/>
      <c r="N250" s="138"/>
      <c r="O250" s="138"/>
      <c r="P250" s="138"/>
      <c r="Q250" s="138"/>
      <c r="R250" s="138"/>
      <c r="S250" s="138"/>
      <c r="T250" s="139"/>
      <c r="AT250" s="140" t="s">
        <v>145</v>
      </c>
      <c r="AU250" s="140" t="s">
        <v>74</v>
      </c>
      <c r="AV250" s="7" t="s">
        <v>74</v>
      </c>
      <c r="AW250" s="7" t="s">
        <v>16</v>
      </c>
      <c r="AX250" s="7" t="s">
        <v>43</v>
      </c>
      <c r="AY250" s="140" t="s">
        <v>135</v>
      </c>
    </row>
    <row r="251" spans="1:65" s="1" customFormat="1" ht="36" x14ac:dyDescent="0.2">
      <c r="A251" s="17"/>
      <c r="B251" s="18"/>
      <c r="C251" s="114" t="s">
        <v>337</v>
      </c>
      <c r="D251" s="114" t="s">
        <v>137</v>
      </c>
      <c r="E251" s="115" t="s">
        <v>338</v>
      </c>
      <c r="F251" s="116" t="s">
        <v>339</v>
      </c>
      <c r="G251" s="117" t="s">
        <v>47</v>
      </c>
      <c r="H251" s="118">
        <v>1309</v>
      </c>
      <c r="I251" s="119">
        <v>0</v>
      </c>
      <c r="J251" s="119">
        <f>ROUND(I251*H251,2)</f>
        <v>0</v>
      </c>
      <c r="K251" s="120"/>
      <c r="L251" s="20"/>
      <c r="M251" s="121" t="s">
        <v>0</v>
      </c>
      <c r="N251" s="122" t="s">
        <v>25</v>
      </c>
      <c r="O251" s="123">
        <v>3.3000000000000002E-2</v>
      </c>
      <c r="P251" s="123">
        <f>O251*H251</f>
        <v>43.197000000000003</v>
      </c>
      <c r="Q251" s="123">
        <v>0.30834</v>
      </c>
      <c r="R251" s="123">
        <f>Q251*H251</f>
        <v>403.61705999999998</v>
      </c>
      <c r="S251" s="123">
        <v>0</v>
      </c>
      <c r="T251" s="124">
        <f>S251*H251</f>
        <v>0</v>
      </c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R251" s="125" t="s">
        <v>141</v>
      </c>
      <c r="AT251" s="125" t="s">
        <v>137</v>
      </c>
      <c r="AU251" s="125" t="s">
        <v>74</v>
      </c>
      <c r="AY251" s="10" t="s">
        <v>135</v>
      </c>
      <c r="BE251" s="126">
        <f>IF(N251="základná",J251,0)</f>
        <v>0</v>
      </c>
      <c r="BF251" s="126">
        <f>IF(N251="znížená",J251,0)</f>
        <v>0</v>
      </c>
      <c r="BG251" s="126">
        <f>IF(N251="zákl. prenesená",J251,0)</f>
        <v>0</v>
      </c>
      <c r="BH251" s="126">
        <f>IF(N251="zníž. prenesená",J251,0)</f>
        <v>0</v>
      </c>
      <c r="BI251" s="126">
        <f>IF(N251="nulová",J251,0)</f>
        <v>0</v>
      </c>
      <c r="BJ251" s="10" t="s">
        <v>74</v>
      </c>
      <c r="BK251" s="126">
        <f>ROUND(I251*H251,2)</f>
        <v>0</v>
      </c>
      <c r="BL251" s="10" t="s">
        <v>141</v>
      </c>
      <c r="BM251" s="125" t="s">
        <v>340</v>
      </c>
    </row>
    <row r="252" spans="1:65" s="7" customFormat="1" x14ac:dyDescent="0.2">
      <c r="B252" s="131"/>
      <c r="C252" s="132"/>
      <c r="D252" s="127" t="s">
        <v>145</v>
      </c>
      <c r="E252" s="133" t="s">
        <v>0</v>
      </c>
      <c r="F252" s="134" t="s">
        <v>341</v>
      </c>
      <c r="G252" s="132"/>
      <c r="H252" s="135">
        <v>1309</v>
      </c>
      <c r="I252" s="132"/>
      <c r="J252" s="132"/>
      <c r="K252" s="132"/>
      <c r="L252" s="136"/>
      <c r="M252" s="137"/>
      <c r="N252" s="138"/>
      <c r="O252" s="138"/>
      <c r="P252" s="138"/>
      <c r="Q252" s="138"/>
      <c r="R252" s="138"/>
      <c r="S252" s="138"/>
      <c r="T252" s="139"/>
      <c r="AT252" s="140" t="s">
        <v>145</v>
      </c>
      <c r="AU252" s="140" t="s">
        <v>74</v>
      </c>
      <c r="AV252" s="7" t="s">
        <v>74</v>
      </c>
      <c r="AW252" s="7" t="s">
        <v>16</v>
      </c>
      <c r="AX252" s="7" t="s">
        <v>43</v>
      </c>
      <c r="AY252" s="140" t="s">
        <v>135</v>
      </c>
    </row>
    <row r="253" spans="1:65" s="1" customFormat="1" ht="36" x14ac:dyDescent="0.2">
      <c r="A253" s="17"/>
      <c r="B253" s="18"/>
      <c r="C253" s="114" t="s">
        <v>342</v>
      </c>
      <c r="D253" s="114" t="s">
        <v>137</v>
      </c>
      <c r="E253" s="115" t="s">
        <v>343</v>
      </c>
      <c r="F253" s="116" t="s">
        <v>344</v>
      </c>
      <c r="G253" s="117" t="s">
        <v>47</v>
      </c>
      <c r="H253" s="118">
        <v>1041.3499999999999</v>
      </c>
      <c r="I253" s="119">
        <v>0</v>
      </c>
      <c r="J253" s="119">
        <f>ROUND(I253*H253,2)</f>
        <v>0</v>
      </c>
      <c r="K253" s="120"/>
      <c r="L253" s="20"/>
      <c r="M253" s="121" t="s">
        <v>0</v>
      </c>
      <c r="N253" s="122" t="s">
        <v>25</v>
      </c>
      <c r="O253" s="123">
        <v>3.5000000000000003E-2</v>
      </c>
      <c r="P253" s="123">
        <f>O253*H253</f>
        <v>36.447249999999997</v>
      </c>
      <c r="Q253" s="123">
        <v>0.21240000000000001</v>
      </c>
      <c r="R253" s="123">
        <f>Q253*H253</f>
        <v>221.18274</v>
      </c>
      <c r="S253" s="123">
        <v>0</v>
      </c>
      <c r="T253" s="124">
        <f>S253*H253</f>
        <v>0</v>
      </c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R253" s="125" t="s">
        <v>141</v>
      </c>
      <c r="AT253" s="125" t="s">
        <v>137</v>
      </c>
      <c r="AU253" s="125" t="s">
        <v>74</v>
      </c>
      <c r="AY253" s="10" t="s">
        <v>135</v>
      </c>
      <c r="BE253" s="126">
        <f>IF(N253="základná",J253,0)</f>
        <v>0</v>
      </c>
      <c r="BF253" s="126">
        <f>IF(N253="znížená",J253,0)</f>
        <v>0</v>
      </c>
      <c r="BG253" s="126">
        <f>IF(N253="zákl. prenesená",J253,0)</f>
        <v>0</v>
      </c>
      <c r="BH253" s="126">
        <f>IF(N253="zníž. prenesená",J253,0)</f>
        <v>0</v>
      </c>
      <c r="BI253" s="126">
        <f>IF(N253="nulová",J253,0)</f>
        <v>0</v>
      </c>
      <c r="BJ253" s="10" t="s">
        <v>74</v>
      </c>
      <c r="BK253" s="126">
        <f>ROUND(I253*H253,2)</f>
        <v>0</v>
      </c>
      <c r="BL253" s="10" t="s">
        <v>141</v>
      </c>
      <c r="BM253" s="125" t="s">
        <v>345</v>
      </c>
    </row>
    <row r="254" spans="1:65" s="7" customFormat="1" x14ac:dyDescent="0.2">
      <c r="B254" s="131"/>
      <c r="C254" s="132"/>
      <c r="D254" s="127" t="s">
        <v>145</v>
      </c>
      <c r="E254" s="133" t="s">
        <v>0</v>
      </c>
      <c r="F254" s="134" t="s">
        <v>346</v>
      </c>
      <c r="G254" s="132"/>
      <c r="H254" s="135">
        <v>1041.3499999999999</v>
      </c>
      <c r="I254" s="132"/>
      <c r="J254" s="132"/>
      <c r="K254" s="132"/>
      <c r="L254" s="136"/>
      <c r="M254" s="137"/>
      <c r="N254" s="138"/>
      <c r="O254" s="138"/>
      <c r="P254" s="138"/>
      <c r="Q254" s="138"/>
      <c r="R254" s="138"/>
      <c r="S254" s="138"/>
      <c r="T254" s="139"/>
      <c r="AT254" s="140" t="s">
        <v>145</v>
      </c>
      <c r="AU254" s="140" t="s">
        <v>74</v>
      </c>
      <c r="AV254" s="7" t="s">
        <v>74</v>
      </c>
      <c r="AW254" s="7" t="s">
        <v>16</v>
      </c>
      <c r="AX254" s="7" t="s">
        <v>43</v>
      </c>
      <c r="AY254" s="140" t="s">
        <v>135</v>
      </c>
    </row>
    <row r="255" spans="1:65" s="1" customFormat="1" ht="36" x14ac:dyDescent="0.2">
      <c r="A255" s="17"/>
      <c r="B255" s="18"/>
      <c r="C255" s="114" t="s">
        <v>347</v>
      </c>
      <c r="D255" s="114" t="s">
        <v>137</v>
      </c>
      <c r="E255" s="115" t="s">
        <v>348</v>
      </c>
      <c r="F255" s="116" t="s">
        <v>349</v>
      </c>
      <c r="G255" s="117" t="s">
        <v>47</v>
      </c>
      <c r="H255" s="118">
        <v>3124.05</v>
      </c>
      <c r="I255" s="119">
        <v>0</v>
      </c>
      <c r="J255" s="119">
        <f>ROUND(I255*H255,2)</f>
        <v>0</v>
      </c>
      <c r="K255" s="120"/>
      <c r="L255" s="20"/>
      <c r="M255" s="121" t="s">
        <v>0</v>
      </c>
      <c r="N255" s="122" t="s">
        <v>25</v>
      </c>
      <c r="O255" s="123">
        <v>2E-3</v>
      </c>
      <c r="P255" s="123">
        <f>O255*H255</f>
        <v>6.2481</v>
      </c>
      <c r="Q255" s="123">
        <v>7.1000000000000002E-4</v>
      </c>
      <c r="R255" s="123">
        <f>Q255*H255</f>
        <v>2.2180800000000001</v>
      </c>
      <c r="S255" s="123">
        <v>0</v>
      </c>
      <c r="T255" s="124">
        <f>S255*H255</f>
        <v>0</v>
      </c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R255" s="125" t="s">
        <v>141</v>
      </c>
      <c r="AT255" s="125" t="s">
        <v>137</v>
      </c>
      <c r="AU255" s="125" t="s">
        <v>74</v>
      </c>
      <c r="AY255" s="10" t="s">
        <v>135</v>
      </c>
      <c r="BE255" s="126">
        <f>IF(N255="základná",J255,0)</f>
        <v>0</v>
      </c>
      <c r="BF255" s="126">
        <f>IF(N255="znížená",J255,0)</f>
        <v>0</v>
      </c>
      <c r="BG255" s="126">
        <f>IF(N255="zákl. prenesená",J255,0)</f>
        <v>0</v>
      </c>
      <c r="BH255" s="126">
        <f>IF(N255="zníž. prenesená",J255,0)</f>
        <v>0</v>
      </c>
      <c r="BI255" s="126">
        <f>IF(N255="nulová",J255,0)</f>
        <v>0</v>
      </c>
      <c r="BJ255" s="10" t="s">
        <v>74</v>
      </c>
      <c r="BK255" s="126">
        <f>ROUND(I255*H255,2)</f>
        <v>0</v>
      </c>
      <c r="BL255" s="10" t="s">
        <v>141</v>
      </c>
      <c r="BM255" s="125" t="s">
        <v>350</v>
      </c>
    </row>
    <row r="256" spans="1:65" s="7" customFormat="1" x14ac:dyDescent="0.2">
      <c r="B256" s="131"/>
      <c r="C256" s="132"/>
      <c r="D256" s="127" t="s">
        <v>145</v>
      </c>
      <c r="E256" s="133" t="s">
        <v>0</v>
      </c>
      <c r="F256" s="134" t="s">
        <v>45</v>
      </c>
      <c r="G256" s="132"/>
      <c r="H256" s="135">
        <v>3124.05</v>
      </c>
      <c r="I256" s="132"/>
      <c r="J256" s="132"/>
      <c r="K256" s="132"/>
      <c r="L256" s="136"/>
      <c r="M256" s="137"/>
      <c r="N256" s="138"/>
      <c r="O256" s="138"/>
      <c r="P256" s="138"/>
      <c r="Q256" s="138"/>
      <c r="R256" s="138"/>
      <c r="S256" s="138"/>
      <c r="T256" s="139"/>
      <c r="AT256" s="140" t="s">
        <v>145</v>
      </c>
      <c r="AU256" s="140" t="s">
        <v>74</v>
      </c>
      <c r="AV256" s="7" t="s">
        <v>74</v>
      </c>
      <c r="AW256" s="7" t="s">
        <v>16</v>
      </c>
      <c r="AX256" s="7" t="s">
        <v>43</v>
      </c>
      <c r="AY256" s="140" t="s">
        <v>135</v>
      </c>
    </row>
    <row r="257" spans="1:65" s="1" customFormat="1" ht="36" x14ac:dyDescent="0.2">
      <c r="A257" s="17"/>
      <c r="B257" s="18"/>
      <c r="C257" s="114" t="s">
        <v>351</v>
      </c>
      <c r="D257" s="114" t="s">
        <v>137</v>
      </c>
      <c r="E257" s="115" t="s">
        <v>352</v>
      </c>
      <c r="F257" s="116" t="s">
        <v>353</v>
      </c>
      <c r="G257" s="117" t="s">
        <v>47</v>
      </c>
      <c r="H257" s="118">
        <v>3124.05</v>
      </c>
      <c r="I257" s="119">
        <v>0</v>
      </c>
      <c r="J257" s="119">
        <f>ROUND(I257*H257,2)</f>
        <v>0</v>
      </c>
      <c r="K257" s="120"/>
      <c r="L257" s="20"/>
      <c r="M257" s="121" t="s">
        <v>0</v>
      </c>
      <c r="N257" s="122" t="s">
        <v>25</v>
      </c>
      <c r="O257" s="123">
        <v>8.8999999999999996E-2</v>
      </c>
      <c r="P257" s="123">
        <f>O257*H257</f>
        <v>278.04045000000002</v>
      </c>
      <c r="Q257" s="123">
        <v>0.18151999999999999</v>
      </c>
      <c r="R257" s="123">
        <f>Q257*H257</f>
        <v>567.07755999999995</v>
      </c>
      <c r="S257" s="123">
        <v>0</v>
      </c>
      <c r="T257" s="124">
        <f>S257*H257</f>
        <v>0</v>
      </c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R257" s="125" t="s">
        <v>141</v>
      </c>
      <c r="AT257" s="125" t="s">
        <v>137</v>
      </c>
      <c r="AU257" s="125" t="s">
        <v>74</v>
      </c>
      <c r="AY257" s="10" t="s">
        <v>135</v>
      </c>
      <c r="BE257" s="126">
        <f>IF(N257="základná",J257,0)</f>
        <v>0</v>
      </c>
      <c r="BF257" s="126">
        <f>IF(N257="znížená",J257,0)</f>
        <v>0</v>
      </c>
      <c r="BG257" s="126">
        <f>IF(N257="zákl. prenesená",J257,0)</f>
        <v>0</v>
      </c>
      <c r="BH257" s="126">
        <f>IF(N257="zníž. prenesená",J257,0)</f>
        <v>0</v>
      </c>
      <c r="BI257" s="126">
        <f>IF(N257="nulová",J257,0)</f>
        <v>0</v>
      </c>
      <c r="BJ257" s="10" t="s">
        <v>74</v>
      </c>
      <c r="BK257" s="126">
        <f>ROUND(I257*H257,2)</f>
        <v>0</v>
      </c>
      <c r="BL257" s="10" t="s">
        <v>141</v>
      </c>
      <c r="BM257" s="125" t="s">
        <v>354</v>
      </c>
    </row>
    <row r="258" spans="1:65" s="7" customFormat="1" x14ac:dyDescent="0.2">
      <c r="B258" s="131"/>
      <c r="C258" s="132"/>
      <c r="D258" s="127" t="s">
        <v>145</v>
      </c>
      <c r="E258" s="133" t="s">
        <v>0</v>
      </c>
      <c r="F258" s="134" t="s">
        <v>45</v>
      </c>
      <c r="G258" s="132"/>
      <c r="H258" s="135">
        <v>3124.05</v>
      </c>
      <c r="I258" s="132"/>
      <c r="J258" s="132"/>
      <c r="K258" s="132"/>
      <c r="L258" s="136"/>
      <c r="M258" s="137"/>
      <c r="N258" s="138"/>
      <c r="O258" s="138"/>
      <c r="P258" s="138"/>
      <c r="Q258" s="138"/>
      <c r="R258" s="138"/>
      <c r="S258" s="138"/>
      <c r="T258" s="139"/>
      <c r="AT258" s="140" t="s">
        <v>145</v>
      </c>
      <c r="AU258" s="140" t="s">
        <v>74</v>
      </c>
      <c r="AV258" s="7" t="s">
        <v>74</v>
      </c>
      <c r="AW258" s="7" t="s">
        <v>16</v>
      </c>
      <c r="AX258" s="7" t="s">
        <v>43</v>
      </c>
      <c r="AY258" s="140" t="s">
        <v>135</v>
      </c>
    </row>
    <row r="259" spans="1:65" s="1" customFormat="1" ht="24" x14ac:dyDescent="0.2">
      <c r="A259" s="17"/>
      <c r="B259" s="18"/>
      <c r="C259" s="114" t="s">
        <v>355</v>
      </c>
      <c r="D259" s="114" t="s">
        <v>137</v>
      </c>
      <c r="E259" s="115" t="s">
        <v>356</v>
      </c>
      <c r="F259" s="116" t="s">
        <v>357</v>
      </c>
      <c r="G259" s="117" t="s">
        <v>47</v>
      </c>
      <c r="H259" s="118">
        <v>58</v>
      </c>
      <c r="I259" s="119">
        <v>0</v>
      </c>
      <c r="J259" s="119">
        <f>ROUND(I259*H259,2)</f>
        <v>0</v>
      </c>
      <c r="K259" s="120"/>
      <c r="L259" s="20"/>
      <c r="M259" s="121" t="s">
        <v>0</v>
      </c>
      <c r="N259" s="122" t="s">
        <v>25</v>
      </c>
      <c r="O259" s="123">
        <v>1.4259999999999999</v>
      </c>
      <c r="P259" s="123">
        <f>O259*H259</f>
        <v>82.707999999999998</v>
      </c>
      <c r="Q259" s="123">
        <v>0.84282999999999997</v>
      </c>
      <c r="R259" s="123">
        <f>Q259*H259</f>
        <v>48.884140000000002</v>
      </c>
      <c r="S259" s="123">
        <v>0</v>
      </c>
      <c r="T259" s="124">
        <f>S259*H259</f>
        <v>0</v>
      </c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R259" s="125" t="s">
        <v>141</v>
      </c>
      <c r="AT259" s="125" t="s">
        <v>137</v>
      </c>
      <c r="AU259" s="125" t="s">
        <v>74</v>
      </c>
      <c r="AY259" s="10" t="s">
        <v>135</v>
      </c>
      <c r="BE259" s="126">
        <f>IF(N259="základná",J259,0)</f>
        <v>0</v>
      </c>
      <c r="BF259" s="126">
        <f>IF(N259="znížená",J259,0)</f>
        <v>0</v>
      </c>
      <c r="BG259" s="126">
        <f>IF(N259="zákl. prenesená",J259,0)</f>
        <v>0</v>
      </c>
      <c r="BH259" s="126">
        <f>IF(N259="zníž. prenesená",J259,0)</f>
        <v>0</v>
      </c>
      <c r="BI259" s="126">
        <f>IF(N259="nulová",J259,0)</f>
        <v>0</v>
      </c>
      <c r="BJ259" s="10" t="s">
        <v>74</v>
      </c>
      <c r="BK259" s="126">
        <f>ROUND(I259*H259,2)</f>
        <v>0</v>
      </c>
      <c r="BL259" s="10" t="s">
        <v>141</v>
      </c>
      <c r="BM259" s="125" t="s">
        <v>358</v>
      </c>
    </row>
    <row r="260" spans="1:65" s="7" customFormat="1" x14ac:dyDescent="0.2">
      <c r="B260" s="131"/>
      <c r="C260" s="132"/>
      <c r="D260" s="127" t="s">
        <v>145</v>
      </c>
      <c r="E260" s="133" t="s">
        <v>0</v>
      </c>
      <c r="F260" s="134" t="s">
        <v>50</v>
      </c>
      <c r="G260" s="132"/>
      <c r="H260" s="135">
        <v>58</v>
      </c>
      <c r="I260" s="132"/>
      <c r="J260" s="132"/>
      <c r="K260" s="132"/>
      <c r="L260" s="136"/>
      <c r="M260" s="137"/>
      <c r="N260" s="138"/>
      <c r="O260" s="138"/>
      <c r="P260" s="138"/>
      <c r="Q260" s="138"/>
      <c r="R260" s="138"/>
      <c r="S260" s="138"/>
      <c r="T260" s="139"/>
      <c r="AT260" s="140" t="s">
        <v>145</v>
      </c>
      <c r="AU260" s="140" t="s">
        <v>74</v>
      </c>
      <c r="AV260" s="7" t="s">
        <v>74</v>
      </c>
      <c r="AW260" s="7" t="s">
        <v>16</v>
      </c>
      <c r="AX260" s="7" t="s">
        <v>43</v>
      </c>
      <c r="AY260" s="140" t="s">
        <v>135</v>
      </c>
    </row>
    <row r="261" spans="1:65" s="6" customFormat="1" ht="12.75" x14ac:dyDescent="0.2">
      <c r="B261" s="99"/>
      <c r="C261" s="100"/>
      <c r="D261" s="101" t="s">
        <v>41</v>
      </c>
      <c r="E261" s="112" t="s">
        <v>190</v>
      </c>
      <c r="F261" s="112" t="s">
        <v>359</v>
      </c>
      <c r="G261" s="100"/>
      <c r="H261" s="100"/>
      <c r="I261" s="100"/>
      <c r="J261" s="113">
        <f>BK261</f>
        <v>0</v>
      </c>
      <c r="K261" s="100"/>
      <c r="L261" s="104"/>
      <c r="M261" s="105"/>
      <c r="N261" s="106"/>
      <c r="O261" s="106"/>
      <c r="P261" s="107">
        <f>SUM(P262:P326)</f>
        <v>1280.9438</v>
      </c>
      <c r="Q261" s="106"/>
      <c r="R261" s="107">
        <f>SUM(R262:R326)</f>
        <v>595.41407000000004</v>
      </c>
      <c r="S261" s="106"/>
      <c r="T261" s="108">
        <f>SUM(T262:T326)</f>
        <v>0</v>
      </c>
      <c r="AR261" s="109" t="s">
        <v>43</v>
      </c>
      <c r="AT261" s="110" t="s">
        <v>41</v>
      </c>
      <c r="AU261" s="110" t="s">
        <v>43</v>
      </c>
      <c r="AY261" s="109" t="s">
        <v>135</v>
      </c>
      <c r="BK261" s="111">
        <f>SUM(BK262:BK326)</f>
        <v>0</v>
      </c>
    </row>
    <row r="262" spans="1:65" s="1" customFormat="1" ht="24" x14ac:dyDescent="0.2">
      <c r="A262" s="17"/>
      <c r="B262" s="18"/>
      <c r="C262" s="114" t="s">
        <v>360</v>
      </c>
      <c r="D262" s="114" t="s">
        <v>137</v>
      </c>
      <c r="E262" s="115" t="s">
        <v>361</v>
      </c>
      <c r="F262" s="116" t="s">
        <v>362</v>
      </c>
      <c r="G262" s="117" t="s">
        <v>56</v>
      </c>
      <c r="H262" s="118">
        <v>78</v>
      </c>
      <c r="I262" s="119">
        <v>0</v>
      </c>
      <c r="J262" s="119">
        <f>ROUND(I262*H262,2)</f>
        <v>0</v>
      </c>
      <c r="K262" s="120"/>
      <c r="L262" s="20"/>
      <c r="M262" s="121" t="s">
        <v>0</v>
      </c>
      <c r="N262" s="122" t="s">
        <v>25</v>
      </c>
      <c r="O262" s="123">
        <v>3.1440000000000001</v>
      </c>
      <c r="P262" s="123">
        <f>O262*H262</f>
        <v>245.232</v>
      </c>
      <c r="Q262" s="123">
        <v>0.40566000000000002</v>
      </c>
      <c r="R262" s="123">
        <f>Q262*H262</f>
        <v>31.641480000000001</v>
      </c>
      <c r="S262" s="123">
        <v>0</v>
      </c>
      <c r="T262" s="124">
        <f>S262*H262</f>
        <v>0</v>
      </c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R262" s="125" t="s">
        <v>141</v>
      </c>
      <c r="AT262" s="125" t="s">
        <v>137</v>
      </c>
      <c r="AU262" s="125" t="s">
        <v>74</v>
      </c>
      <c r="AY262" s="10" t="s">
        <v>135</v>
      </c>
      <c r="BE262" s="126">
        <f>IF(N262="základná",J262,0)</f>
        <v>0</v>
      </c>
      <c r="BF262" s="126">
        <f>IF(N262="znížená",J262,0)</f>
        <v>0</v>
      </c>
      <c r="BG262" s="126">
        <f>IF(N262="zákl. prenesená",J262,0)</f>
        <v>0</v>
      </c>
      <c r="BH262" s="126">
        <f>IF(N262="zníž. prenesená",J262,0)</f>
        <v>0</v>
      </c>
      <c r="BI262" s="126">
        <f>IF(N262="nulová",J262,0)</f>
        <v>0</v>
      </c>
      <c r="BJ262" s="10" t="s">
        <v>74</v>
      </c>
      <c r="BK262" s="126">
        <f>ROUND(I262*H262,2)</f>
        <v>0</v>
      </c>
      <c r="BL262" s="10" t="s">
        <v>141</v>
      </c>
      <c r="BM262" s="125" t="s">
        <v>363</v>
      </c>
    </row>
    <row r="263" spans="1:65" s="7" customFormat="1" x14ac:dyDescent="0.2">
      <c r="B263" s="131"/>
      <c r="C263" s="132"/>
      <c r="D263" s="127" t="s">
        <v>145</v>
      </c>
      <c r="E263" s="133" t="s">
        <v>0</v>
      </c>
      <c r="F263" s="134" t="s">
        <v>364</v>
      </c>
      <c r="G263" s="132"/>
      <c r="H263" s="135">
        <v>78</v>
      </c>
      <c r="I263" s="132"/>
      <c r="J263" s="132"/>
      <c r="K263" s="132"/>
      <c r="L263" s="136"/>
      <c r="M263" s="137"/>
      <c r="N263" s="138"/>
      <c r="O263" s="138"/>
      <c r="P263" s="138"/>
      <c r="Q263" s="138"/>
      <c r="R263" s="138"/>
      <c r="S263" s="138"/>
      <c r="T263" s="139"/>
      <c r="AT263" s="140" t="s">
        <v>145</v>
      </c>
      <c r="AU263" s="140" t="s">
        <v>74</v>
      </c>
      <c r="AV263" s="7" t="s">
        <v>74</v>
      </c>
      <c r="AW263" s="7" t="s">
        <v>16</v>
      </c>
      <c r="AX263" s="7" t="s">
        <v>43</v>
      </c>
      <c r="AY263" s="140" t="s">
        <v>135</v>
      </c>
    </row>
    <row r="264" spans="1:65" s="1" customFormat="1" ht="24" x14ac:dyDescent="0.2">
      <c r="A264" s="17"/>
      <c r="B264" s="18"/>
      <c r="C264" s="160" t="s">
        <v>365</v>
      </c>
      <c r="D264" s="160" t="s">
        <v>162</v>
      </c>
      <c r="E264" s="161" t="s">
        <v>366</v>
      </c>
      <c r="F264" s="162" t="s">
        <v>367</v>
      </c>
      <c r="G264" s="163" t="s">
        <v>56</v>
      </c>
      <c r="H264" s="164">
        <v>16</v>
      </c>
      <c r="I264" s="165">
        <v>0</v>
      </c>
      <c r="J264" s="165">
        <f>ROUND(I264*H264,2)</f>
        <v>0</v>
      </c>
      <c r="K264" s="166"/>
      <c r="L264" s="167"/>
      <c r="M264" s="168" t="s">
        <v>0</v>
      </c>
      <c r="N264" s="169" t="s">
        <v>25</v>
      </c>
      <c r="O264" s="123">
        <v>0</v>
      </c>
      <c r="P264" s="123">
        <f>O264*H264</f>
        <v>0</v>
      </c>
      <c r="Q264" s="123">
        <v>7.0999999999999994E-2</v>
      </c>
      <c r="R264" s="123">
        <f>Q264*H264</f>
        <v>1.1359999999999999</v>
      </c>
      <c r="S264" s="123">
        <v>0</v>
      </c>
      <c r="T264" s="124">
        <f>S264*H264</f>
        <v>0</v>
      </c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R264" s="125" t="s">
        <v>166</v>
      </c>
      <c r="AT264" s="125" t="s">
        <v>162</v>
      </c>
      <c r="AU264" s="125" t="s">
        <v>74</v>
      </c>
      <c r="AY264" s="10" t="s">
        <v>135</v>
      </c>
      <c r="BE264" s="126">
        <f>IF(N264="základná",J264,0)</f>
        <v>0</v>
      </c>
      <c r="BF264" s="126">
        <f>IF(N264="znížená",J264,0)</f>
        <v>0</v>
      </c>
      <c r="BG264" s="126">
        <f>IF(N264="zákl. prenesená",J264,0)</f>
        <v>0</v>
      </c>
      <c r="BH264" s="126">
        <f>IF(N264="zníž. prenesená",J264,0)</f>
        <v>0</v>
      </c>
      <c r="BI264" s="126">
        <f>IF(N264="nulová",J264,0)</f>
        <v>0</v>
      </c>
      <c r="BJ264" s="10" t="s">
        <v>74</v>
      </c>
      <c r="BK264" s="126">
        <f>ROUND(I264*H264,2)</f>
        <v>0</v>
      </c>
      <c r="BL264" s="10" t="s">
        <v>141</v>
      </c>
      <c r="BM264" s="125" t="s">
        <v>368</v>
      </c>
    </row>
    <row r="265" spans="1:65" s="7" customFormat="1" x14ac:dyDescent="0.2">
      <c r="B265" s="131"/>
      <c r="C265" s="132"/>
      <c r="D265" s="127" t="s">
        <v>145</v>
      </c>
      <c r="E265" s="133" t="s">
        <v>0</v>
      </c>
      <c r="F265" s="134" t="s">
        <v>65</v>
      </c>
      <c r="G265" s="132"/>
      <c r="H265" s="135">
        <v>16</v>
      </c>
      <c r="I265" s="132"/>
      <c r="J265" s="132"/>
      <c r="K265" s="132"/>
      <c r="L265" s="136"/>
      <c r="M265" s="137"/>
      <c r="N265" s="138"/>
      <c r="O265" s="138"/>
      <c r="P265" s="138"/>
      <c r="Q265" s="138"/>
      <c r="R265" s="138"/>
      <c r="S265" s="138"/>
      <c r="T265" s="139"/>
      <c r="AT265" s="140" t="s">
        <v>145</v>
      </c>
      <c r="AU265" s="140" t="s">
        <v>74</v>
      </c>
      <c r="AV265" s="7" t="s">
        <v>74</v>
      </c>
      <c r="AW265" s="7" t="s">
        <v>16</v>
      </c>
      <c r="AX265" s="7" t="s">
        <v>43</v>
      </c>
      <c r="AY265" s="140" t="s">
        <v>135</v>
      </c>
    </row>
    <row r="266" spans="1:65" s="1" customFormat="1" ht="24" x14ac:dyDescent="0.2">
      <c r="A266" s="17"/>
      <c r="B266" s="18"/>
      <c r="C266" s="160" t="s">
        <v>369</v>
      </c>
      <c r="D266" s="160" t="s">
        <v>162</v>
      </c>
      <c r="E266" s="161" t="s">
        <v>370</v>
      </c>
      <c r="F266" s="162" t="s">
        <v>371</v>
      </c>
      <c r="G266" s="163" t="s">
        <v>56</v>
      </c>
      <c r="H266" s="164">
        <v>62</v>
      </c>
      <c r="I266" s="165">
        <v>0</v>
      </c>
      <c r="J266" s="165">
        <f>ROUND(I266*H266,2)</f>
        <v>0</v>
      </c>
      <c r="K266" s="166"/>
      <c r="L266" s="167"/>
      <c r="M266" s="168" t="s">
        <v>0</v>
      </c>
      <c r="N266" s="169" t="s">
        <v>25</v>
      </c>
      <c r="O266" s="123">
        <v>0</v>
      </c>
      <c r="P266" s="123">
        <f>O266*H266</f>
        <v>0</v>
      </c>
      <c r="Q266" s="123">
        <v>7.0499999999999993E-2</v>
      </c>
      <c r="R266" s="123">
        <f>Q266*H266</f>
        <v>4.3710000000000004</v>
      </c>
      <c r="S266" s="123">
        <v>0</v>
      </c>
      <c r="T266" s="124">
        <f>S266*H266</f>
        <v>0</v>
      </c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R266" s="125" t="s">
        <v>166</v>
      </c>
      <c r="AT266" s="125" t="s">
        <v>162</v>
      </c>
      <c r="AU266" s="125" t="s">
        <v>74</v>
      </c>
      <c r="AY266" s="10" t="s">
        <v>135</v>
      </c>
      <c r="BE266" s="126">
        <f>IF(N266="základná",J266,0)</f>
        <v>0</v>
      </c>
      <c r="BF266" s="126">
        <f>IF(N266="znížená",J266,0)</f>
        <v>0</v>
      </c>
      <c r="BG266" s="126">
        <f>IF(N266="zákl. prenesená",J266,0)</f>
        <v>0</v>
      </c>
      <c r="BH266" s="126">
        <f>IF(N266="zníž. prenesená",J266,0)</f>
        <v>0</v>
      </c>
      <c r="BI266" s="126">
        <f>IF(N266="nulová",J266,0)</f>
        <v>0</v>
      </c>
      <c r="BJ266" s="10" t="s">
        <v>74</v>
      </c>
      <c r="BK266" s="126">
        <f>ROUND(I266*H266,2)</f>
        <v>0</v>
      </c>
      <c r="BL266" s="10" t="s">
        <v>141</v>
      </c>
      <c r="BM266" s="125" t="s">
        <v>372</v>
      </c>
    </row>
    <row r="267" spans="1:65" s="7" customFormat="1" x14ac:dyDescent="0.2">
      <c r="B267" s="131"/>
      <c r="C267" s="132"/>
      <c r="D267" s="127" t="s">
        <v>145</v>
      </c>
      <c r="E267" s="133" t="s">
        <v>0</v>
      </c>
      <c r="F267" s="134" t="s">
        <v>62</v>
      </c>
      <c r="G267" s="132"/>
      <c r="H267" s="135">
        <v>62</v>
      </c>
      <c r="I267" s="132"/>
      <c r="J267" s="132"/>
      <c r="K267" s="132"/>
      <c r="L267" s="136"/>
      <c r="M267" s="137"/>
      <c r="N267" s="138"/>
      <c r="O267" s="138"/>
      <c r="P267" s="138"/>
      <c r="Q267" s="138"/>
      <c r="R267" s="138"/>
      <c r="S267" s="138"/>
      <c r="T267" s="139"/>
      <c r="AT267" s="140" t="s">
        <v>145</v>
      </c>
      <c r="AU267" s="140" t="s">
        <v>74</v>
      </c>
      <c r="AV267" s="7" t="s">
        <v>74</v>
      </c>
      <c r="AW267" s="7" t="s">
        <v>16</v>
      </c>
      <c r="AX267" s="7" t="s">
        <v>43</v>
      </c>
      <c r="AY267" s="140" t="s">
        <v>135</v>
      </c>
    </row>
    <row r="268" spans="1:65" s="1" customFormat="1" ht="24" x14ac:dyDescent="0.2">
      <c r="A268" s="17"/>
      <c r="B268" s="18"/>
      <c r="C268" s="114" t="s">
        <v>373</v>
      </c>
      <c r="D268" s="114" t="s">
        <v>137</v>
      </c>
      <c r="E268" s="115" t="s">
        <v>374</v>
      </c>
      <c r="F268" s="116" t="s">
        <v>375</v>
      </c>
      <c r="G268" s="117" t="s">
        <v>60</v>
      </c>
      <c r="H268" s="118">
        <v>5</v>
      </c>
      <c r="I268" s="119">
        <v>0</v>
      </c>
      <c r="J268" s="119">
        <f>ROUND(I268*H268,2)</f>
        <v>0</v>
      </c>
      <c r="K268" s="120"/>
      <c r="L268" s="20"/>
      <c r="M268" s="121" t="s">
        <v>0</v>
      </c>
      <c r="N268" s="122" t="s">
        <v>25</v>
      </c>
      <c r="O268" s="123">
        <v>0.78500000000000003</v>
      </c>
      <c r="P268" s="123">
        <f>O268*H268</f>
        <v>3.9249999999999998</v>
      </c>
      <c r="Q268" s="123">
        <v>0.15756000000000001</v>
      </c>
      <c r="R268" s="123">
        <f>Q268*H268</f>
        <v>0.78779999999999994</v>
      </c>
      <c r="S268" s="123">
        <v>0</v>
      </c>
      <c r="T268" s="124">
        <f>S268*H268</f>
        <v>0</v>
      </c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R268" s="125" t="s">
        <v>141</v>
      </c>
      <c r="AT268" s="125" t="s">
        <v>137</v>
      </c>
      <c r="AU268" s="125" t="s">
        <v>74</v>
      </c>
      <c r="AY268" s="10" t="s">
        <v>135</v>
      </c>
      <c r="BE268" s="126">
        <f>IF(N268="základná",J268,0)</f>
        <v>0</v>
      </c>
      <c r="BF268" s="126">
        <f>IF(N268="znížená",J268,0)</f>
        <v>0</v>
      </c>
      <c r="BG268" s="126">
        <f>IF(N268="zákl. prenesená",J268,0)</f>
        <v>0</v>
      </c>
      <c r="BH268" s="126">
        <f>IF(N268="zníž. prenesená",J268,0)</f>
        <v>0</v>
      </c>
      <c r="BI268" s="126">
        <f>IF(N268="nulová",J268,0)</f>
        <v>0</v>
      </c>
      <c r="BJ268" s="10" t="s">
        <v>74</v>
      </c>
      <c r="BK268" s="126">
        <f>ROUND(I268*H268,2)</f>
        <v>0</v>
      </c>
      <c r="BL268" s="10" t="s">
        <v>141</v>
      </c>
      <c r="BM268" s="125" t="s">
        <v>376</v>
      </c>
    </row>
    <row r="269" spans="1:65" s="7" customFormat="1" x14ac:dyDescent="0.2">
      <c r="B269" s="131"/>
      <c r="C269" s="132"/>
      <c r="D269" s="127" t="s">
        <v>145</v>
      </c>
      <c r="E269" s="133" t="s">
        <v>0</v>
      </c>
      <c r="F269" s="134" t="s">
        <v>58</v>
      </c>
      <c r="G269" s="132"/>
      <c r="H269" s="135">
        <v>5</v>
      </c>
      <c r="I269" s="132"/>
      <c r="J269" s="132"/>
      <c r="K269" s="132"/>
      <c r="L269" s="136"/>
      <c r="M269" s="137"/>
      <c r="N269" s="138"/>
      <c r="O269" s="138"/>
      <c r="P269" s="138"/>
      <c r="Q269" s="138"/>
      <c r="R269" s="138"/>
      <c r="S269" s="138"/>
      <c r="T269" s="139"/>
      <c r="AT269" s="140" t="s">
        <v>145</v>
      </c>
      <c r="AU269" s="140" t="s">
        <v>74</v>
      </c>
      <c r="AV269" s="7" t="s">
        <v>74</v>
      </c>
      <c r="AW269" s="7" t="s">
        <v>16</v>
      </c>
      <c r="AX269" s="7" t="s">
        <v>43</v>
      </c>
      <c r="AY269" s="140" t="s">
        <v>135</v>
      </c>
    </row>
    <row r="270" spans="1:65" s="1" customFormat="1" ht="24" x14ac:dyDescent="0.2">
      <c r="A270" s="17"/>
      <c r="B270" s="18"/>
      <c r="C270" s="160" t="s">
        <v>377</v>
      </c>
      <c r="D270" s="160" t="s">
        <v>162</v>
      </c>
      <c r="E270" s="161" t="s">
        <v>378</v>
      </c>
      <c r="F270" s="162" t="s">
        <v>379</v>
      </c>
      <c r="G270" s="163" t="s">
        <v>60</v>
      </c>
      <c r="H270" s="164">
        <v>5</v>
      </c>
      <c r="I270" s="165">
        <v>0</v>
      </c>
      <c r="J270" s="165">
        <f>ROUND(I270*H270,2)</f>
        <v>0</v>
      </c>
      <c r="K270" s="166"/>
      <c r="L270" s="167"/>
      <c r="M270" s="168" t="s">
        <v>0</v>
      </c>
      <c r="N270" s="169" t="s">
        <v>25</v>
      </c>
      <c r="O270" s="123">
        <v>0</v>
      </c>
      <c r="P270" s="123">
        <f>O270*H270</f>
        <v>0</v>
      </c>
      <c r="Q270" s="123">
        <v>1.5E-3</v>
      </c>
      <c r="R270" s="123">
        <f>Q270*H270</f>
        <v>7.4999999999999997E-3</v>
      </c>
      <c r="S270" s="123">
        <v>0</v>
      </c>
      <c r="T270" s="124">
        <f>S270*H270</f>
        <v>0</v>
      </c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R270" s="125" t="s">
        <v>166</v>
      </c>
      <c r="AT270" s="125" t="s">
        <v>162</v>
      </c>
      <c r="AU270" s="125" t="s">
        <v>74</v>
      </c>
      <c r="AY270" s="10" t="s">
        <v>135</v>
      </c>
      <c r="BE270" s="126">
        <f>IF(N270="základná",J270,0)</f>
        <v>0</v>
      </c>
      <c r="BF270" s="126">
        <f>IF(N270="znížená",J270,0)</f>
        <v>0</v>
      </c>
      <c r="BG270" s="126">
        <f>IF(N270="zákl. prenesená",J270,0)</f>
        <v>0</v>
      </c>
      <c r="BH270" s="126">
        <f>IF(N270="zníž. prenesená",J270,0)</f>
        <v>0</v>
      </c>
      <c r="BI270" s="126">
        <f>IF(N270="nulová",J270,0)</f>
        <v>0</v>
      </c>
      <c r="BJ270" s="10" t="s">
        <v>74</v>
      </c>
      <c r="BK270" s="126">
        <f>ROUND(I270*H270,2)</f>
        <v>0</v>
      </c>
      <c r="BL270" s="10" t="s">
        <v>141</v>
      </c>
      <c r="BM270" s="125" t="s">
        <v>380</v>
      </c>
    </row>
    <row r="271" spans="1:65" s="7" customFormat="1" x14ac:dyDescent="0.2">
      <c r="B271" s="131"/>
      <c r="C271" s="132"/>
      <c r="D271" s="127" t="s">
        <v>145</v>
      </c>
      <c r="E271" s="133" t="s">
        <v>0</v>
      </c>
      <c r="F271" s="134" t="s">
        <v>58</v>
      </c>
      <c r="G271" s="132"/>
      <c r="H271" s="135">
        <v>5</v>
      </c>
      <c r="I271" s="132"/>
      <c r="J271" s="132"/>
      <c r="K271" s="132"/>
      <c r="L271" s="136"/>
      <c r="M271" s="137"/>
      <c r="N271" s="138"/>
      <c r="O271" s="138"/>
      <c r="P271" s="138"/>
      <c r="Q271" s="138"/>
      <c r="R271" s="138"/>
      <c r="S271" s="138"/>
      <c r="T271" s="139"/>
      <c r="AT271" s="140" t="s">
        <v>145</v>
      </c>
      <c r="AU271" s="140" t="s">
        <v>74</v>
      </c>
      <c r="AV271" s="7" t="s">
        <v>74</v>
      </c>
      <c r="AW271" s="7" t="s">
        <v>16</v>
      </c>
      <c r="AX271" s="7" t="s">
        <v>43</v>
      </c>
      <c r="AY271" s="140" t="s">
        <v>135</v>
      </c>
    </row>
    <row r="272" spans="1:65" s="1" customFormat="1" ht="24" x14ac:dyDescent="0.2">
      <c r="A272" s="17"/>
      <c r="B272" s="18"/>
      <c r="C272" s="160" t="s">
        <v>381</v>
      </c>
      <c r="D272" s="160" t="s">
        <v>162</v>
      </c>
      <c r="E272" s="161" t="s">
        <v>382</v>
      </c>
      <c r="F272" s="162" t="s">
        <v>383</v>
      </c>
      <c r="G272" s="163" t="s">
        <v>60</v>
      </c>
      <c r="H272" s="164">
        <v>5</v>
      </c>
      <c r="I272" s="165">
        <v>0</v>
      </c>
      <c r="J272" s="165">
        <f>ROUND(I272*H272,2)</f>
        <v>0</v>
      </c>
      <c r="K272" s="166"/>
      <c r="L272" s="167"/>
      <c r="M272" s="168" t="s">
        <v>0</v>
      </c>
      <c r="N272" s="169" t="s">
        <v>25</v>
      </c>
      <c r="O272" s="123">
        <v>0</v>
      </c>
      <c r="P272" s="123">
        <f>O272*H272</f>
        <v>0</v>
      </c>
      <c r="Q272" s="123">
        <v>1.5E-3</v>
      </c>
      <c r="R272" s="123">
        <f>Q272*H272</f>
        <v>7.4999999999999997E-3</v>
      </c>
      <c r="S272" s="123">
        <v>0</v>
      </c>
      <c r="T272" s="124">
        <f>S272*H272</f>
        <v>0</v>
      </c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R272" s="125" t="s">
        <v>166</v>
      </c>
      <c r="AT272" s="125" t="s">
        <v>162</v>
      </c>
      <c r="AU272" s="125" t="s">
        <v>74</v>
      </c>
      <c r="AY272" s="10" t="s">
        <v>135</v>
      </c>
      <c r="BE272" s="126">
        <f>IF(N272="základná",J272,0)</f>
        <v>0</v>
      </c>
      <c r="BF272" s="126">
        <f>IF(N272="znížená",J272,0)</f>
        <v>0</v>
      </c>
      <c r="BG272" s="126">
        <f>IF(N272="zákl. prenesená",J272,0)</f>
        <v>0</v>
      </c>
      <c r="BH272" s="126">
        <f>IF(N272="zníž. prenesená",J272,0)</f>
        <v>0</v>
      </c>
      <c r="BI272" s="126">
        <f>IF(N272="nulová",J272,0)</f>
        <v>0</v>
      </c>
      <c r="BJ272" s="10" t="s">
        <v>74</v>
      </c>
      <c r="BK272" s="126">
        <f>ROUND(I272*H272,2)</f>
        <v>0</v>
      </c>
      <c r="BL272" s="10" t="s">
        <v>141</v>
      </c>
      <c r="BM272" s="125" t="s">
        <v>384</v>
      </c>
    </row>
    <row r="273" spans="1:65" s="1" customFormat="1" ht="19.5" x14ac:dyDescent="0.2">
      <c r="A273" s="17"/>
      <c r="B273" s="18"/>
      <c r="C273" s="19"/>
      <c r="D273" s="127" t="s">
        <v>143</v>
      </c>
      <c r="E273" s="19"/>
      <c r="F273" s="128" t="s">
        <v>385</v>
      </c>
      <c r="G273" s="19"/>
      <c r="H273" s="19"/>
      <c r="I273" s="19"/>
      <c r="J273" s="19"/>
      <c r="K273" s="19"/>
      <c r="L273" s="20"/>
      <c r="M273" s="129"/>
      <c r="N273" s="130"/>
      <c r="O273" s="27"/>
      <c r="P273" s="27"/>
      <c r="Q273" s="27"/>
      <c r="R273" s="27"/>
      <c r="S273" s="27"/>
      <c r="T273" s="28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T273" s="10" t="s">
        <v>143</v>
      </c>
      <c r="AU273" s="10" t="s">
        <v>74</v>
      </c>
    </row>
    <row r="274" spans="1:65" s="7" customFormat="1" x14ac:dyDescent="0.2">
      <c r="B274" s="131"/>
      <c r="C274" s="132"/>
      <c r="D274" s="127" t="s">
        <v>145</v>
      </c>
      <c r="E274" s="133" t="s">
        <v>0</v>
      </c>
      <c r="F274" s="134" t="s">
        <v>58</v>
      </c>
      <c r="G274" s="132"/>
      <c r="H274" s="135">
        <v>5</v>
      </c>
      <c r="I274" s="132"/>
      <c r="J274" s="132"/>
      <c r="K274" s="132"/>
      <c r="L274" s="136"/>
      <c r="M274" s="137"/>
      <c r="N274" s="138"/>
      <c r="O274" s="138"/>
      <c r="P274" s="138"/>
      <c r="Q274" s="138"/>
      <c r="R274" s="138"/>
      <c r="S274" s="138"/>
      <c r="T274" s="139"/>
      <c r="AT274" s="140" t="s">
        <v>145</v>
      </c>
      <c r="AU274" s="140" t="s">
        <v>74</v>
      </c>
      <c r="AV274" s="7" t="s">
        <v>74</v>
      </c>
      <c r="AW274" s="7" t="s">
        <v>16</v>
      </c>
      <c r="AX274" s="7" t="s">
        <v>43</v>
      </c>
      <c r="AY274" s="140" t="s">
        <v>135</v>
      </c>
    </row>
    <row r="275" spans="1:65" s="1" customFormat="1" ht="12" x14ac:dyDescent="0.2">
      <c r="A275" s="17"/>
      <c r="B275" s="18"/>
      <c r="C275" s="114" t="s">
        <v>386</v>
      </c>
      <c r="D275" s="114" t="s">
        <v>137</v>
      </c>
      <c r="E275" s="115" t="s">
        <v>387</v>
      </c>
      <c r="F275" s="116" t="s">
        <v>388</v>
      </c>
      <c r="G275" s="117" t="s">
        <v>60</v>
      </c>
      <c r="H275" s="118">
        <v>20</v>
      </c>
      <c r="I275" s="119">
        <v>0</v>
      </c>
      <c r="J275" s="119">
        <f>ROUND(I275*H275,2)</f>
        <v>0</v>
      </c>
      <c r="K275" s="120"/>
      <c r="L275" s="20"/>
      <c r="M275" s="121" t="s">
        <v>0</v>
      </c>
      <c r="N275" s="122" t="s">
        <v>25</v>
      </c>
      <c r="O275" s="123">
        <v>7.4999999999999997E-2</v>
      </c>
      <c r="P275" s="123">
        <f>O275*H275</f>
        <v>1.5</v>
      </c>
      <c r="Q275" s="123">
        <v>1E-4</v>
      </c>
      <c r="R275" s="123">
        <f>Q275*H275</f>
        <v>2E-3</v>
      </c>
      <c r="S275" s="123">
        <v>0</v>
      </c>
      <c r="T275" s="124">
        <f>S275*H275</f>
        <v>0</v>
      </c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R275" s="125" t="s">
        <v>141</v>
      </c>
      <c r="AT275" s="125" t="s">
        <v>137</v>
      </c>
      <c r="AU275" s="125" t="s">
        <v>74</v>
      </c>
      <c r="AY275" s="10" t="s">
        <v>135</v>
      </c>
      <c r="BE275" s="126">
        <f>IF(N275="základná",J275,0)</f>
        <v>0</v>
      </c>
      <c r="BF275" s="126">
        <f>IF(N275="znížená",J275,0)</f>
        <v>0</v>
      </c>
      <c r="BG275" s="126">
        <f>IF(N275="zákl. prenesená",J275,0)</f>
        <v>0</v>
      </c>
      <c r="BH275" s="126">
        <f>IF(N275="zníž. prenesená",J275,0)</f>
        <v>0</v>
      </c>
      <c r="BI275" s="126">
        <f>IF(N275="nulová",J275,0)</f>
        <v>0</v>
      </c>
      <c r="BJ275" s="10" t="s">
        <v>74</v>
      </c>
      <c r="BK275" s="126">
        <f>ROUND(I275*H275,2)</f>
        <v>0</v>
      </c>
      <c r="BL275" s="10" t="s">
        <v>141</v>
      </c>
      <c r="BM275" s="125" t="s">
        <v>389</v>
      </c>
    </row>
    <row r="276" spans="1:65" s="7" customFormat="1" x14ac:dyDescent="0.2">
      <c r="B276" s="131"/>
      <c r="C276" s="132"/>
      <c r="D276" s="127" t="s">
        <v>145</v>
      </c>
      <c r="E276" s="133" t="s">
        <v>0</v>
      </c>
      <c r="F276" s="134" t="s">
        <v>390</v>
      </c>
      <c r="G276" s="132"/>
      <c r="H276" s="135">
        <v>20</v>
      </c>
      <c r="I276" s="132"/>
      <c r="J276" s="132"/>
      <c r="K276" s="132"/>
      <c r="L276" s="136"/>
      <c r="M276" s="137"/>
      <c r="N276" s="138"/>
      <c r="O276" s="138"/>
      <c r="P276" s="138"/>
      <c r="Q276" s="138"/>
      <c r="R276" s="138"/>
      <c r="S276" s="138"/>
      <c r="T276" s="139"/>
      <c r="AT276" s="140" t="s">
        <v>145</v>
      </c>
      <c r="AU276" s="140" t="s">
        <v>74</v>
      </c>
      <c r="AV276" s="7" t="s">
        <v>74</v>
      </c>
      <c r="AW276" s="7" t="s">
        <v>16</v>
      </c>
      <c r="AX276" s="7" t="s">
        <v>43</v>
      </c>
      <c r="AY276" s="140" t="s">
        <v>135</v>
      </c>
    </row>
    <row r="277" spans="1:65" s="1" customFormat="1" ht="24" x14ac:dyDescent="0.2">
      <c r="A277" s="17"/>
      <c r="B277" s="18"/>
      <c r="C277" s="114" t="s">
        <v>391</v>
      </c>
      <c r="D277" s="114" t="s">
        <v>137</v>
      </c>
      <c r="E277" s="115" t="s">
        <v>392</v>
      </c>
      <c r="F277" s="116" t="s">
        <v>393</v>
      </c>
      <c r="G277" s="117" t="s">
        <v>60</v>
      </c>
      <c r="H277" s="118">
        <v>12</v>
      </c>
      <c r="I277" s="119">
        <v>0</v>
      </c>
      <c r="J277" s="119">
        <f>ROUND(I277*H277,2)</f>
        <v>0</v>
      </c>
      <c r="K277" s="120"/>
      <c r="L277" s="20"/>
      <c r="M277" s="121" t="s">
        <v>0</v>
      </c>
      <c r="N277" s="122" t="s">
        <v>25</v>
      </c>
      <c r="O277" s="123">
        <v>0.746</v>
      </c>
      <c r="P277" s="123">
        <f>O277*H277</f>
        <v>8.952</v>
      </c>
      <c r="Q277" s="123">
        <v>0.2457</v>
      </c>
      <c r="R277" s="123">
        <f>Q277*H277</f>
        <v>2.9483999999999999</v>
      </c>
      <c r="S277" s="123">
        <v>0</v>
      </c>
      <c r="T277" s="124">
        <f>S277*H277</f>
        <v>0</v>
      </c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R277" s="125" t="s">
        <v>141</v>
      </c>
      <c r="AT277" s="125" t="s">
        <v>137</v>
      </c>
      <c r="AU277" s="125" t="s">
        <v>74</v>
      </c>
      <c r="AY277" s="10" t="s">
        <v>135</v>
      </c>
      <c r="BE277" s="126">
        <f>IF(N277="základná",J277,0)</f>
        <v>0</v>
      </c>
      <c r="BF277" s="126">
        <f>IF(N277="znížená",J277,0)</f>
        <v>0</v>
      </c>
      <c r="BG277" s="126">
        <f>IF(N277="zákl. prenesená",J277,0)</f>
        <v>0</v>
      </c>
      <c r="BH277" s="126">
        <f>IF(N277="zníž. prenesená",J277,0)</f>
        <v>0</v>
      </c>
      <c r="BI277" s="126">
        <f>IF(N277="nulová",J277,0)</f>
        <v>0</v>
      </c>
      <c r="BJ277" s="10" t="s">
        <v>74</v>
      </c>
      <c r="BK277" s="126">
        <f>ROUND(I277*H277,2)</f>
        <v>0</v>
      </c>
      <c r="BL277" s="10" t="s">
        <v>141</v>
      </c>
      <c r="BM277" s="125" t="s">
        <v>394</v>
      </c>
    </row>
    <row r="278" spans="1:65" s="1" customFormat="1" ht="19.5" x14ac:dyDescent="0.2">
      <c r="A278" s="17"/>
      <c r="B278" s="18"/>
      <c r="C278" s="19"/>
      <c r="D278" s="127" t="s">
        <v>143</v>
      </c>
      <c r="E278" s="19"/>
      <c r="F278" s="128" t="s">
        <v>395</v>
      </c>
      <c r="G278" s="19"/>
      <c r="H278" s="19"/>
      <c r="I278" s="19"/>
      <c r="J278" s="19"/>
      <c r="K278" s="19"/>
      <c r="L278" s="20"/>
      <c r="M278" s="129"/>
      <c r="N278" s="130"/>
      <c r="O278" s="27"/>
      <c r="P278" s="27"/>
      <c r="Q278" s="27"/>
      <c r="R278" s="27"/>
      <c r="S278" s="27"/>
      <c r="T278" s="28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T278" s="10" t="s">
        <v>143</v>
      </c>
      <c r="AU278" s="10" t="s">
        <v>74</v>
      </c>
    </row>
    <row r="279" spans="1:65" s="7" customFormat="1" x14ac:dyDescent="0.2">
      <c r="B279" s="131"/>
      <c r="C279" s="132"/>
      <c r="D279" s="127" t="s">
        <v>145</v>
      </c>
      <c r="E279" s="133" t="s">
        <v>0</v>
      </c>
      <c r="F279" s="134" t="s">
        <v>101</v>
      </c>
      <c r="G279" s="132"/>
      <c r="H279" s="135">
        <v>12</v>
      </c>
      <c r="I279" s="132"/>
      <c r="J279" s="132"/>
      <c r="K279" s="132"/>
      <c r="L279" s="136"/>
      <c r="M279" s="137"/>
      <c r="N279" s="138"/>
      <c r="O279" s="138"/>
      <c r="P279" s="138"/>
      <c r="Q279" s="138"/>
      <c r="R279" s="138"/>
      <c r="S279" s="138"/>
      <c r="T279" s="139"/>
      <c r="AT279" s="140" t="s">
        <v>145</v>
      </c>
      <c r="AU279" s="140" t="s">
        <v>74</v>
      </c>
      <c r="AV279" s="7" t="s">
        <v>74</v>
      </c>
      <c r="AW279" s="7" t="s">
        <v>16</v>
      </c>
      <c r="AX279" s="7" t="s">
        <v>43</v>
      </c>
      <c r="AY279" s="140" t="s">
        <v>135</v>
      </c>
    </row>
    <row r="280" spans="1:65" s="1" customFormat="1" ht="12" x14ac:dyDescent="0.2">
      <c r="A280" s="17"/>
      <c r="B280" s="18"/>
      <c r="C280" s="160" t="s">
        <v>396</v>
      </c>
      <c r="D280" s="160" t="s">
        <v>162</v>
      </c>
      <c r="E280" s="161" t="s">
        <v>397</v>
      </c>
      <c r="F280" s="162" t="s">
        <v>398</v>
      </c>
      <c r="G280" s="163" t="s">
        <v>60</v>
      </c>
      <c r="H280" s="164">
        <v>11.077</v>
      </c>
      <c r="I280" s="165">
        <v>0</v>
      </c>
      <c r="J280" s="165">
        <f>ROUND(I280*H280,2)</f>
        <v>0</v>
      </c>
      <c r="K280" s="166"/>
      <c r="L280" s="167"/>
      <c r="M280" s="168" t="s">
        <v>0</v>
      </c>
      <c r="N280" s="169" t="s">
        <v>25</v>
      </c>
      <c r="O280" s="123">
        <v>0</v>
      </c>
      <c r="P280" s="123">
        <f>O280*H280</f>
        <v>0</v>
      </c>
      <c r="Q280" s="123">
        <v>7.0000000000000001E-3</v>
      </c>
      <c r="R280" s="123">
        <f>Q280*H280</f>
        <v>7.7539999999999998E-2</v>
      </c>
      <c r="S280" s="123">
        <v>0</v>
      </c>
      <c r="T280" s="124">
        <f>S280*H280</f>
        <v>0</v>
      </c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R280" s="125" t="s">
        <v>166</v>
      </c>
      <c r="AT280" s="125" t="s">
        <v>162</v>
      </c>
      <c r="AU280" s="125" t="s">
        <v>74</v>
      </c>
      <c r="AY280" s="10" t="s">
        <v>135</v>
      </c>
      <c r="BE280" s="126">
        <f>IF(N280="základná",J280,0)</f>
        <v>0</v>
      </c>
      <c r="BF280" s="126">
        <f>IF(N280="znížená",J280,0)</f>
        <v>0</v>
      </c>
      <c r="BG280" s="126">
        <f>IF(N280="zákl. prenesená",J280,0)</f>
        <v>0</v>
      </c>
      <c r="BH280" s="126">
        <f>IF(N280="zníž. prenesená",J280,0)</f>
        <v>0</v>
      </c>
      <c r="BI280" s="126">
        <f>IF(N280="nulová",J280,0)</f>
        <v>0</v>
      </c>
      <c r="BJ280" s="10" t="s">
        <v>74</v>
      </c>
      <c r="BK280" s="126">
        <f>ROUND(I280*H280,2)</f>
        <v>0</v>
      </c>
      <c r="BL280" s="10" t="s">
        <v>141</v>
      </c>
      <c r="BM280" s="125" t="s">
        <v>399</v>
      </c>
    </row>
    <row r="281" spans="1:65" s="1" customFormat="1" ht="29.25" x14ac:dyDescent="0.2">
      <c r="A281" s="17"/>
      <c r="B281" s="18"/>
      <c r="C281" s="19"/>
      <c r="D281" s="127" t="s">
        <v>143</v>
      </c>
      <c r="E281" s="19"/>
      <c r="F281" s="128" t="s">
        <v>400</v>
      </c>
      <c r="G281" s="19"/>
      <c r="H281" s="19"/>
      <c r="I281" s="19"/>
      <c r="J281" s="19"/>
      <c r="K281" s="19"/>
      <c r="L281" s="20"/>
      <c r="M281" s="129"/>
      <c r="N281" s="130"/>
      <c r="O281" s="27"/>
      <c r="P281" s="27"/>
      <c r="Q281" s="27"/>
      <c r="R281" s="27"/>
      <c r="S281" s="27"/>
      <c r="T281" s="28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T281" s="10" t="s">
        <v>143</v>
      </c>
      <c r="AU281" s="10" t="s">
        <v>74</v>
      </c>
    </row>
    <row r="282" spans="1:65" s="1" customFormat="1" ht="36" x14ac:dyDescent="0.2">
      <c r="A282" s="17"/>
      <c r="B282" s="18"/>
      <c r="C282" s="160" t="s">
        <v>401</v>
      </c>
      <c r="D282" s="160" t="s">
        <v>162</v>
      </c>
      <c r="E282" s="161" t="s">
        <v>402</v>
      </c>
      <c r="F282" s="162" t="s">
        <v>403</v>
      </c>
      <c r="G282" s="163" t="s">
        <v>60</v>
      </c>
      <c r="H282" s="164">
        <v>12</v>
      </c>
      <c r="I282" s="165">
        <v>0</v>
      </c>
      <c r="J282" s="165">
        <f>ROUND(I282*H282,2)</f>
        <v>0</v>
      </c>
      <c r="K282" s="166"/>
      <c r="L282" s="167"/>
      <c r="M282" s="168" t="s">
        <v>0</v>
      </c>
      <c r="N282" s="169" t="s">
        <v>25</v>
      </c>
      <c r="O282" s="123">
        <v>0</v>
      </c>
      <c r="P282" s="123">
        <f>O282*H282</f>
        <v>0</v>
      </c>
      <c r="Q282" s="123">
        <v>1.1999999999999999E-3</v>
      </c>
      <c r="R282" s="123">
        <f>Q282*H282</f>
        <v>1.44E-2</v>
      </c>
      <c r="S282" s="123">
        <v>0</v>
      </c>
      <c r="T282" s="124">
        <f>S282*H282</f>
        <v>0</v>
      </c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R282" s="125" t="s">
        <v>166</v>
      </c>
      <c r="AT282" s="125" t="s">
        <v>162</v>
      </c>
      <c r="AU282" s="125" t="s">
        <v>74</v>
      </c>
      <c r="AY282" s="10" t="s">
        <v>135</v>
      </c>
      <c r="BE282" s="126">
        <f>IF(N282="základná",J282,0)</f>
        <v>0</v>
      </c>
      <c r="BF282" s="126">
        <f>IF(N282="znížená",J282,0)</f>
        <v>0</v>
      </c>
      <c r="BG282" s="126">
        <f>IF(N282="zákl. prenesená",J282,0)</f>
        <v>0</v>
      </c>
      <c r="BH282" s="126">
        <f>IF(N282="zníž. prenesená",J282,0)</f>
        <v>0</v>
      </c>
      <c r="BI282" s="126">
        <f>IF(N282="nulová",J282,0)</f>
        <v>0</v>
      </c>
      <c r="BJ282" s="10" t="s">
        <v>74</v>
      </c>
      <c r="BK282" s="126">
        <f>ROUND(I282*H282,2)</f>
        <v>0</v>
      </c>
      <c r="BL282" s="10" t="s">
        <v>141</v>
      </c>
      <c r="BM282" s="125" t="s">
        <v>404</v>
      </c>
    </row>
    <row r="283" spans="1:65" s="7" customFormat="1" x14ac:dyDescent="0.2">
      <c r="B283" s="131"/>
      <c r="C283" s="132"/>
      <c r="D283" s="127" t="s">
        <v>145</v>
      </c>
      <c r="E283" s="133" t="s">
        <v>0</v>
      </c>
      <c r="F283" s="134" t="s">
        <v>101</v>
      </c>
      <c r="G283" s="132"/>
      <c r="H283" s="135">
        <v>12</v>
      </c>
      <c r="I283" s="132"/>
      <c r="J283" s="132"/>
      <c r="K283" s="132"/>
      <c r="L283" s="136"/>
      <c r="M283" s="137"/>
      <c r="N283" s="138"/>
      <c r="O283" s="138"/>
      <c r="P283" s="138"/>
      <c r="Q283" s="138"/>
      <c r="R283" s="138"/>
      <c r="S283" s="138"/>
      <c r="T283" s="139"/>
      <c r="AT283" s="140" t="s">
        <v>145</v>
      </c>
      <c r="AU283" s="140" t="s">
        <v>74</v>
      </c>
      <c r="AV283" s="7" t="s">
        <v>74</v>
      </c>
      <c r="AW283" s="7" t="s">
        <v>16</v>
      </c>
      <c r="AX283" s="7" t="s">
        <v>43</v>
      </c>
      <c r="AY283" s="140" t="s">
        <v>135</v>
      </c>
    </row>
    <row r="284" spans="1:65" s="1" customFormat="1" ht="24" x14ac:dyDescent="0.2">
      <c r="A284" s="17"/>
      <c r="B284" s="18"/>
      <c r="C284" s="114" t="s">
        <v>405</v>
      </c>
      <c r="D284" s="114" t="s">
        <v>137</v>
      </c>
      <c r="E284" s="115" t="s">
        <v>406</v>
      </c>
      <c r="F284" s="116" t="s">
        <v>407</v>
      </c>
      <c r="G284" s="117" t="s">
        <v>56</v>
      </c>
      <c r="H284" s="118">
        <v>1199</v>
      </c>
      <c r="I284" s="119">
        <v>0</v>
      </c>
      <c r="J284" s="119">
        <f>ROUND(I284*H284,2)</f>
        <v>0</v>
      </c>
      <c r="K284" s="120"/>
      <c r="L284" s="20"/>
      <c r="M284" s="121" t="s">
        <v>0</v>
      </c>
      <c r="N284" s="122" t="s">
        <v>25</v>
      </c>
      <c r="O284" s="123">
        <v>0.04</v>
      </c>
      <c r="P284" s="123">
        <f>O284*H284</f>
        <v>47.96</v>
      </c>
      <c r="Q284" s="123">
        <v>1.8000000000000001E-4</v>
      </c>
      <c r="R284" s="123">
        <f>Q284*H284</f>
        <v>0.21582000000000001</v>
      </c>
      <c r="S284" s="123">
        <v>0</v>
      </c>
      <c r="T284" s="124">
        <f>S284*H284</f>
        <v>0</v>
      </c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R284" s="125" t="s">
        <v>141</v>
      </c>
      <c r="AT284" s="125" t="s">
        <v>137</v>
      </c>
      <c r="AU284" s="125" t="s">
        <v>74</v>
      </c>
      <c r="AY284" s="10" t="s">
        <v>135</v>
      </c>
      <c r="BE284" s="126">
        <f>IF(N284="základná",J284,0)</f>
        <v>0</v>
      </c>
      <c r="BF284" s="126">
        <f>IF(N284="znížená",J284,0)</f>
        <v>0</v>
      </c>
      <c r="BG284" s="126">
        <f>IF(N284="zákl. prenesená",J284,0)</f>
        <v>0</v>
      </c>
      <c r="BH284" s="126">
        <f>IF(N284="zníž. prenesená",J284,0)</f>
        <v>0</v>
      </c>
      <c r="BI284" s="126">
        <f>IF(N284="nulová",J284,0)</f>
        <v>0</v>
      </c>
      <c r="BJ284" s="10" t="s">
        <v>74</v>
      </c>
      <c r="BK284" s="126">
        <f>ROUND(I284*H284,2)</f>
        <v>0</v>
      </c>
      <c r="BL284" s="10" t="s">
        <v>141</v>
      </c>
      <c r="BM284" s="125" t="s">
        <v>408</v>
      </c>
    </row>
    <row r="285" spans="1:65" s="7" customFormat="1" x14ac:dyDescent="0.2">
      <c r="B285" s="131"/>
      <c r="C285" s="132"/>
      <c r="D285" s="127" t="s">
        <v>145</v>
      </c>
      <c r="E285" s="133" t="s">
        <v>0</v>
      </c>
      <c r="F285" s="134" t="s">
        <v>409</v>
      </c>
      <c r="G285" s="132"/>
      <c r="H285" s="135">
        <v>1199</v>
      </c>
      <c r="I285" s="132"/>
      <c r="J285" s="132"/>
      <c r="K285" s="132"/>
      <c r="L285" s="136"/>
      <c r="M285" s="137"/>
      <c r="N285" s="138"/>
      <c r="O285" s="138"/>
      <c r="P285" s="138"/>
      <c r="Q285" s="138"/>
      <c r="R285" s="138"/>
      <c r="S285" s="138"/>
      <c r="T285" s="139"/>
      <c r="AT285" s="140" t="s">
        <v>145</v>
      </c>
      <c r="AU285" s="140" t="s">
        <v>74</v>
      </c>
      <c r="AV285" s="7" t="s">
        <v>74</v>
      </c>
      <c r="AW285" s="7" t="s">
        <v>16</v>
      </c>
      <c r="AX285" s="7" t="s">
        <v>43</v>
      </c>
      <c r="AY285" s="140" t="s">
        <v>135</v>
      </c>
    </row>
    <row r="286" spans="1:65" s="1" customFormat="1" ht="24" x14ac:dyDescent="0.2">
      <c r="A286" s="17"/>
      <c r="B286" s="18"/>
      <c r="C286" s="114" t="s">
        <v>410</v>
      </c>
      <c r="D286" s="114" t="s">
        <v>137</v>
      </c>
      <c r="E286" s="115" t="s">
        <v>411</v>
      </c>
      <c r="F286" s="116" t="s">
        <v>412</v>
      </c>
      <c r="G286" s="117" t="s">
        <v>56</v>
      </c>
      <c r="H286" s="118">
        <v>1199</v>
      </c>
      <c r="I286" s="119">
        <v>0</v>
      </c>
      <c r="J286" s="119">
        <f>ROUND(I286*H286,2)</f>
        <v>0</v>
      </c>
      <c r="K286" s="120"/>
      <c r="L286" s="20"/>
      <c r="M286" s="121" t="s">
        <v>0</v>
      </c>
      <c r="N286" s="122" t="s">
        <v>25</v>
      </c>
      <c r="O286" s="123">
        <v>1.7000000000000001E-2</v>
      </c>
      <c r="P286" s="123">
        <f>O286*H286</f>
        <v>20.382999999999999</v>
      </c>
      <c r="Q286" s="123">
        <v>8.0000000000000007E-5</v>
      </c>
      <c r="R286" s="123">
        <f>Q286*H286</f>
        <v>9.5920000000000005E-2</v>
      </c>
      <c r="S286" s="123">
        <v>0</v>
      </c>
      <c r="T286" s="124">
        <f>S286*H286</f>
        <v>0</v>
      </c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R286" s="125" t="s">
        <v>141</v>
      </c>
      <c r="AT286" s="125" t="s">
        <v>137</v>
      </c>
      <c r="AU286" s="125" t="s">
        <v>74</v>
      </c>
      <c r="AY286" s="10" t="s">
        <v>135</v>
      </c>
      <c r="BE286" s="126">
        <f>IF(N286="základná",J286,0)</f>
        <v>0</v>
      </c>
      <c r="BF286" s="126">
        <f>IF(N286="znížená",J286,0)</f>
        <v>0</v>
      </c>
      <c r="BG286" s="126">
        <f>IF(N286="zákl. prenesená",J286,0)</f>
        <v>0</v>
      </c>
      <c r="BH286" s="126">
        <f>IF(N286="zníž. prenesená",J286,0)</f>
        <v>0</v>
      </c>
      <c r="BI286" s="126">
        <f>IF(N286="nulová",J286,0)</f>
        <v>0</v>
      </c>
      <c r="BJ286" s="10" t="s">
        <v>74</v>
      </c>
      <c r="BK286" s="126">
        <f>ROUND(I286*H286,2)</f>
        <v>0</v>
      </c>
      <c r="BL286" s="10" t="s">
        <v>141</v>
      </c>
      <c r="BM286" s="125" t="s">
        <v>413</v>
      </c>
    </row>
    <row r="287" spans="1:65" s="7" customFormat="1" x14ac:dyDescent="0.2">
      <c r="B287" s="131"/>
      <c r="C287" s="132"/>
      <c r="D287" s="127" t="s">
        <v>145</v>
      </c>
      <c r="E287" s="133" t="s">
        <v>0</v>
      </c>
      <c r="F287" s="134" t="s">
        <v>409</v>
      </c>
      <c r="G287" s="132"/>
      <c r="H287" s="135">
        <v>1199</v>
      </c>
      <c r="I287" s="132"/>
      <c r="J287" s="132"/>
      <c r="K287" s="132"/>
      <c r="L287" s="136"/>
      <c r="M287" s="137"/>
      <c r="N287" s="138"/>
      <c r="O287" s="138"/>
      <c r="P287" s="138"/>
      <c r="Q287" s="138"/>
      <c r="R287" s="138"/>
      <c r="S287" s="138"/>
      <c r="T287" s="139"/>
      <c r="AT287" s="140" t="s">
        <v>145</v>
      </c>
      <c r="AU287" s="140" t="s">
        <v>74</v>
      </c>
      <c r="AV287" s="7" t="s">
        <v>74</v>
      </c>
      <c r="AW287" s="7" t="s">
        <v>16</v>
      </c>
      <c r="AX287" s="7" t="s">
        <v>43</v>
      </c>
      <c r="AY287" s="140" t="s">
        <v>135</v>
      </c>
    </row>
    <row r="288" spans="1:65" s="1" customFormat="1" ht="36" x14ac:dyDescent="0.2">
      <c r="A288" s="17"/>
      <c r="B288" s="18"/>
      <c r="C288" s="114" t="s">
        <v>414</v>
      </c>
      <c r="D288" s="114" t="s">
        <v>137</v>
      </c>
      <c r="E288" s="115" t="s">
        <v>415</v>
      </c>
      <c r="F288" s="116" t="s">
        <v>416</v>
      </c>
      <c r="G288" s="117" t="s">
        <v>47</v>
      </c>
      <c r="H288" s="118">
        <v>449.5</v>
      </c>
      <c r="I288" s="119">
        <v>0</v>
      </c>
      <c r="J288" s="119">
        <f>ROUND(I288*H288,2)</f>
        <v>0</v>
      </c>
      <c r="K288" s="120"/>
      <c r="L288" s="20"/>
      <c r="M288" s="121" t="s">
        <v>0</v>
      </c>
      <c r="N288" s="122" t="s">
        <v>25</v>
      </c>
      <c r="O288" s="123">
        <v>0.43</v>
      </c>
      <c r="P288" s="123">
        <f>O288*H288</f>
        <v>193.285</v>
      </c>
      <c r="Q288" s="123">
        <v>6.6E-4</v>
      </c>
      <c r="R288" s="123">
        <f>Q288*H288</f>
        <v>0.29666999999999999</v>
      </c>
      <c r="S288" s="123">
        <v>0</v>
      </c>
      <c r="T288" s="124">
        <f>S288*H288</f>
        <v>0</v>
      </c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R288" s="125" t="s">
        <v>141</v>
      </c>
      <c r="AT288" s="125" t="s">
        <v>137</v>
      </c>
      <c r="AU288" s="125" t="s">
        <v>74</v>
      </c>
      <c r="AY288" s="10" t="s">
        <v>135</v>
      </c>
      <c r="BE288" s="126">
        <f>IF(N288="základná",J288,0)</f>
        <v>0</v>
      </c>
      <c r="BF288" s="126">
        <f>IF(N288="znížená",J288,0)</f>
        <v>0</v>
      </c>
      <c r="BG288" s="126">
        <f>IF(N288="zákl. prenesená",J288,0)</f>
        <v>0</v>
      </c>
      <c r="BH288" s="126">
        <f>IF(N288="zníž. prenesená",J288,0)</f>
        <v>0</v>
      </c>
      <c r="BI288" s="126">
        <f>IF(N288="nulová",J288,0)</f>
        <v>0</v>
      </c>
      <c r="BJ288" s="10" t="s">
        <v>74</v>
      </c>
      <c r="BK288" s="126">
        <f>ROUND(I288*H288,2)</f>
        <v>0</v>
      </c>
      <c r="BL288" s="10" t="s">
        <v>141</v>
      </c>
      <c r="BM288" s="125" t="s">
        <v>417</v>
      </c>
    </row>
    <row r="289" spans="1:65" s="1" customFormat="1" ht="19.5" x14ac:dyDescent="0.2">
      <c r="A289" s="17"/>
      <c r="B289" s="18"/>
      <c r="C289" s="19"/>
      <c r="D289" s="127" t="s">
        <v>143</v>
      </c>
      <c r="E289" s="19"/>
      <c r="F289" s="128" t="s">
        <v>418</v>
      </c>
      <c r="G289" s="19"/>
      <c r="H289" s="19"/>
      <c r="I289" s="19"/>
      <c r="J289" s="19"/>
      <c r="K289" s="19"/>
      <c r="L289" s="20"/>
      <c r="M289" s="129"/>
      <c r="N289" s="130"/>
      <c r="O289" s="27"/>
      <c r="P289" s="27"/>
      <c r="Q289" s="27"/>
      <c r="R289" s="27"/>
      <c r="S289" s="27"/>
      <c r="T289" s="28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T289" s="10" t="s">
        <v>143</v>
      </c>
      <c r="AU289" s="10" t="s">
        <v>74</v>
      </c>
    </row>
    <row r="290" spans="1:65" s="7" customFormat="1" x14ac:dyDescent="0.2">
      <c r="B290" s="131"/>
      <c r="C290" s="132"/>
      <c r="D290" s="127" t="s">
        <v>145</v>
      </c>
      <c r="E290" s="133" t="s">
        <v>0</v>
      </c>
      <c r="F290" s="134" t="s">
        <v>419</v>
      </c>
      <c r="G290" s="132"/>
      <c r="H290" s="135">
        <v>449.5</v>
      </c>
      <c r="I290" s="132"/>
      <c r="J290" s="132"/>
      <c r="K290" s="132"/>
      <c r="L290" s="136"/>
      <c r="M290" s="137"/>
      <c r="N290" s="138"/>
      <c r="O290" s="138"/>
      <c r="P290" s="138"/>
      <c r="Q290" s="138"/>
      <c r="R290" s="138"/>
      <c r="S290" s="138"/>
      <c r="T290" s="139"/>
      <c r="AT290" s="140" t="s">
        <v>145</v>
      </c>
      <c r="AU290" s="140" t="s">
        <v>74</v>
      </c>
      <c r="AV290" s="7" t="s">
        <v>74</v>
      </c>
      <c r="AW290" s="7" t="s">
        <v>16</v>
      </c>
      <c r="AX290" s="7" t="s">
        <v>43</v>
      </c>
      <c r="AY290" s="140" t="s">
        <v>135</v>
      </c>
    </row>
    <row r="291" spans="1:65" s="1" customFormat="1" ht="36" x14ac:dyDescent="0.2">
      <c r="A291" s="17"/>
      <c r="B291" s="18"/>
      <c r="C291" s="114" t="s">
        <v>420</v>
      </c>
      <c r="D291" s="114" t="s">
        <v>137</v>
      </c>
      <c r="E291" s="115" t="s">
        <v>421</v>
      </c>
      <c r="F291" s="116" t="s">
        <v>422</v>
      </c>
      <c r="G291" s="117" t="s">
        <v>47</v>
      </c>
      <c r="H291" s="118">
        <v>449.5</v>
      </c>
      <c r="I291" s="119">
        <v>0</v>
      </c>
      <c r="J291" s="119">
        <f>ROUND(I291*H291,2)</f>
        <v>0</v>
      </c>
      <c r="K291" s="120"/>
      <c r="L291" s="20"/>
      <c r="M291" s="121" t="s">
        <v>0</v>
      </c>
      <c r="N291" s="122" t="s">
        <v>25</v>
      </c>
      <c r="O291" s="123">
        <v>8.0000000000000002E-3</v>
      </c>
      <c r="P291" s="123">
        <f>O291*H291</f>
        <v>3.5960000000000001</v>
      </c>
      <c r="Q291" s="123">
        <v>3.2000000000000003E-4</v>
      </c>
      <c r="R291" s="123">
        <f>Q291*H291</f>
        <v>0.14384</v>
      </c>
      <c r="S291" s="123">
        <v>0</v>
      </c>
      <c r="T291" s="124">
        <f>S291*H291</f>
        <v>0</v>
      </c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R291" s="125" t="s">
        <v>141</v>
      </c>
      <c r="AT291" s="125" t="s">
        <v>137</v>
      </c>
      <c r="AU291" s="125" t="s">
        <v>74</v>
      </c>
      <c r="AY291" s="10" t="s">
        <v>135</v>
      </c>
      <c r="BE291" s="126">
        <f>IF(N291="základná",J291,0)</f>
        <v>0</v>
      </c>
      <c r="BF291" s="126">
        <f>IF(N291="znížená",J291,0)</f>
        <v>0</v>
      </c>
      <c r="BG291" s="126">
        <f>IF(N291="zákl. prenesená",J291,0)</f>
        <v>0</v>
      </c>
      <c r="BH291" s="126">
        <f>IF(N291="zníž. prenesená",J291,0)</f>
        <v>0</v>
      </c>
      <c r="BI291" s="126">
        <f>IF(N291="nulová",J291,0)</f>
        <v>0</v>
      </c>
      <c r="BJ291" s="10" t="s">
        <v>74</v>
      </c>
      <c r="BK291" s="126">
        <f>ROUND(I291*H291,2)</f>
        <v>0</v>
      </c>
      <c r="BL291" s="10" t="s">
        <v>141</v>
      </c>
      <c r="BM291" s="125" t="s">
        <v>423</v>
      </c>
    </row>
    <row r="292" spans="1:65" s="7" customFormat="1" x14ac:dyDescent="0.2">
      <c r="B292" s="131"/>
      <c r="C292" s="132"/>
      <c r="D292" s="127" t="s">
        <v>145</v>
      </c>
      <c r="E292" s="133" t="s">
        <v>0</v>
      </c>
      <c r="F292" s="134" t="s">
        <v>419</v>
      </c>
      <c r="G292" s="132"/>
      <c r="H292" s="135">
        <v>449.5</v>
      </c>
      <c r="I292" s="132"/>
      <c r="J292" s="132"/>
      <c r="K292" s="132"/>
      <c r="L292" s="136"/>
      <c r="M292" s="137"/>
      <c r="N292" s="138"/>
      <c r="O292" s="138"/>
      <c r="P292" s="138"/>
      <c r="Q292" s="138"/>
      <c r="R292" s="138"/>
      <c r="S292" s="138"/>
      <c r="T292" s="139"/>
      <c r="AT292" s="140" t="s">
        <v>145</v>
      </c>
      <c r="AU292" s="140" t="s">
        <v>74</v>
      </c>
      <c r="AV292" s="7" t="s">
        <v>74</v>
      </c>
      <c r="AW292" s="7" t="s">
        <v>16</v>
      </c>
      <c r="AX292" s="7" t="s">
        <v>43</v>
      </c>
      <c r="AY292" s="140" t="s">
        <v>135</v>
      </c>
    </row>
    <row r="293" spans="1:65" s="1" customFormat="1" ht="24" x14ac:dyDescent="0.2">
      <c r="A293" s="17"/>
      <c r="B293" s="18"/>
      <c r="C293" s="114" t="s">
        <v>52</v>
      </c>
      <c r="D293" s="114" t="s">
        <v>137</v>
      </c>
      <c r="E293" s="115" t="s">
        <v>424</v>
      </c>
      <c r="F293" s="116" t="s">
        <v>425</v>
      </c>
      <c r="G293" s="117" t="s">
        <v>47</v>
      </c>
      <c r="H293" s="118">
        <v>52</v>
      </c>
      <c r="I293" s="119">
        <v>0</v>
      </c>
      <c r="J293" s="119">
        <f>ROUND(I293*H293,2)</f>
        <v>0</v>
      </c>
      <c r="K293" s="120"/>
      <c r="L293" s="20"/>
      <c r="M293" s="121" t="s">
        <v>0</v>
      </c>
      <c r="N293" s="122" t="s">
        <v>25</v>
      </c>
      <c r="O293" s="123">
        <v>0.26600000000000001</v>
      </c>
      <c r="P293" s="123">
        <f>O293*H293</f>
        <v>13.832000000000001</v>
      </c>
      <c r="Q293" s="123">
        <v>1.1429999999999999E-2</v>
      </c>
      <c r="R293" s="123">
        <f>Q293*H293</f>
        <v>0.59436</v>
      </c>
      <c r="S293" s="123">
        <v>0</v>
      </c>
      <c r="T293" s="124">
        <f>S293*H293</f>
        <v>0</v>
      </c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R293" s="125" t="s">
        <v>141</v>
      </c>
      <c r="AT293" s="125" t="s">
        <v>137</v>
      </c>
      <c r="AU293" s="125" t="s">
        <v>74</v>
      </c>
      <c r="AY293" s="10" t="s">
        <v>135</v>
      </c>
      <c r="BE293" s="126">
        <f>IF(N293="základná",J293,0)</f>
        <v>0</v>
      </c>
      <c r="BF293" s="126">
        <f>IF(N293="znížená",J293,0)</f>
        <v>0</v>
      </c>
      <c r="BG293" s="126">
        <f>IF(N293="zákl. prenesená",J293,0)</f>
        <v>0</v>
      </c>
      <c r="BH293" s="126">
        <f>IF(N293="zníž. prenesená",J293,0)</f>
        <v>0</v>
      </c>
      <c r="BI293" s="126">
        <f>IF(N293="nulová",J293,0)</f>
        <v>0</v>
      </c>
      <c r="BJ293" s="10" t="s">
        <v>74</v>
      </c>
      <c r="BK293" s="126">
        <f>ROUND(I293*H293,2)</f>
        <v>0</v>
      </c>
      <c r="BL293" s="10" t="s">
        <v>141</v>
      </c>
      <c r="BM293" s="125" t="s">
        <v>426</v>
      </c>
    </row>
    <row r="294" spans="1:65" s="1" customFormat="1" ht="36" x14ac:dyDescent="0.2">
      <c r="A294" s="17"/>
      <c r="B294" s="18"/>
      <c r="C294" s="114" t="s">
        <v>427</v>
      </c>
      <c r="D294" s="114" t="s">
        <v>137</v>
      </c>
      <c r="E294" s="115" t="s">
        <v>428</v>
      </c>
      <c r="F294" s="116" t="s">
        <v>429</v>
      </c>
      <c r="G294" s="117" t="s">
        <v>60</v>
      </c>
      <c r="H294" s="118">
        <v>30</v>
      </c>
      <c r="I294" s="119">
        <v>0</v>
      </c>
      <c r="J294" s="119">
        <f>ROUND(I294*H294,2)</f>
        <v>0</v>
      </c>
      <c r="K294" s="120"/>
      <c r="L294" s="20"/>
      <c r="M294" s="121" t="s">
        <v>0</v>
      </c>
      <c r="N294" s="122" t="s">
        <v>25</v>
      </c>
      <c r="O294" s="123">
        <v>0.17100000000000001</v>
      </c>
      <c r="P294" s="123">
        <f>O294*H294</f>
        <v>5.13</v>
      </c>
      <c r="Q294" s="123">
        <v>0</v>
      </c>
      <c r="R294" s="123">
        <f>Q294*H294</f>
        <v>0</v>
      </c>
      <c r="S294" s="123">
        <v>0</v>
      </c>
      <c r="T294" s="124">
        <f>S294*H294</f>
        <v>0</v>
      </c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R294" s="125" t="s">
        <v>141</v>
      </c>
      <c r="AT294" s="125" t="s">
        <v>137</v>
      </c>
      <c r="AU294" s="125" t="s">
        <v>74</v>
      </c>
      <c r="AY294" s="10" t="s">
        <v>135</v>
      </c>
      <c r="BE294" s="126">
        <f>IF(N294="základná",J294,0)</f>
        <v>0</v>
      </c>
      <c r="BF294" s="126">
        <f>IF(N294="znížená",J294,0)</f>
        <v>0</v>
      </c>
      <c r="BG294" s="126">
        <f>IF(N294="zákl. prenesená",J294,0)</f>
        <v>0</v>
      </c>
      <c r="BH294" s="126">
        <f>IF(N294="zníž. prenesená",J294,0)</f>
        <v>0</v>
      </c>
      <c r="BI294" s="126">
        <f>IF(N294="nulová",J294,0)</f>
        <v>0</v>
      </c>
      <c r="BJ294" s="10" t="s">
        <v>74</v>
      </c>
      <c r="BK294" s="126">
        <f>ROUND(I294*H294,2)</f>
        <v>0</v>
      </c>
      <c r="BL294" s="10" t="s">
        <v>141</v>
      </c>
      <c r="BM294" s="125" t="s">
        <v>430</v>
      </c>
    </row>
    <row r="295" spans="1:65" s="1" customFormat="1" ht="19.5" x14ac:dyDescent="0.2">
      <c r="A295" s="17"/>
      <c r="B295" s="18"/>
      <c r="C295" s="19"/>
      <c r="D295" s="127" t="s">
        <v>143</v>
      </c>
      <c r="E295" s="19"/>
      <c r="F295" s="128" t="s">
        <v>431</v>
      </c>
      <c r="G295" s="19"/>
      <c r="H295" s="19"/>
      <c r="I295" s="19"/>
      <c r="J295" s="19"/>
      <c r="K295" s="19"/>
      <c r="L295" s="20"/>
      <c r="M295" s="129"/>
      <c r="N295" s="130"/>
      <c r="O295" s="27"/>
      <c r="P295" s="27"/>
      <c r="Q295" s="27"/>
      <c r="R295" s="27"/>
      <c r="S295" s="27"/>
      <c r="T295" s="28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T295" s="10" t="s">
        <v>143</v>
      </c>
      <c r="AU295" s="10" t="s">
        <v>74</v>
      </c>
    </row>
    <row r="296" spans="1:65" s="7" customFormat="1" x14ac:dyDescent="0.2">
      <c r="B296" s="131"/>
      <c r="C296" s="132"/>
      <c r="D296" s="127" t="s">
        <v>145</v>
      </c>
      <c r="E296" s="133" t="s">
        <v>0</v>
      </c>
      <c r="F296" s="134" t="s">
        <v>432</v>
      </c>
      <c r="G296" s="132"/>
      <c r="H296" s="135">
        <v>30</v>
      </c>
      <c r="I296" s="132"/>
      <c r="J296" s="132"/>
      <c r="K296" s="132"/>
      <c r="L296" s="136"/>
      <c r="M296" s="137"/>
      <c r="N296" s="138"/>
      <c r="O296" s="138"/>
      <c r="P296" s="138"/>
      <c r="Q296" s="138"/>
      <c r="R296" s="138"/>
      <c r="S296" s="138"/>
      <c r="T296" s="139"/>
      <c r="AT296" s="140" t="s">
        <v>145</v>
      </c>
      <c r="AU296" s="140" t="s">
        <v>74</v>
      </c>
      <c r="AV296" s="7" t="s">
        <v>74</v>
      </c>
      <c r="AW296" s="7" t="s">
        <v>16</v>
      </c>
      <c r="AX296" s="7" t="s">
        <v>43</v>
      </c>
      <c r="AY296" s="140" t="s">
        <v>135</v>
      </c>
    </row>
    <row r="297" spans="1:65" s="1" customFormat="1" ht="36" x14ac:dyDescent="0.2">
      <c r="A297" s="17"/>
      <c r="B297" s="18"/>
      <c r="C297" s="160" t="s">
        <v>433</v>
      </c>
      <c r="D297" s="160" t="s">
        <v>162</v>
      </c>
      <c r="E297" s="161" t="s">
        <v>434</v>
      </c>
      <c r="F297" s="162" t="s">
        <v>435</v>
      </c>
      <c r="G297" s="163" t="s">
        <v>60</v>
      </c>
      <c r="H297" s="164">
        <v>30</v>
      </c>
      <c r="I297" s="165">
        <v>0</v>
      </c>
      <c r="J297" s="165">
        <f>ROUND(I297*H297,2)</f>
        <v>0</v>
      </c>
      <c r="K297" s="166"/>
      <c r="L297" s="167"/>
      <c r="M297" s="168" t="s">
        <v>0</v>
      </c>
      <c r="N297" s="169" t="s">
        <v>25</v>
      </c>
      <c r="O297" s="123">
        <v>0</v>
      </c>
      <c r="P297" s="123">
        <f>O297*H297</f>
        <v>0</v>
      </c>
      <c r="Q297" s="123">
        <v>2E-3</v>
      </c>
      <c r="R297" s="123">
        <f>Q297*H297</f>
        <v>0.06</v>
      </c>
      <c r="S297" s="123">
        <v>0</v>
      </c>
      <c r="T297" s="124">
        <f>S297*H297</f>
        <v>0</v>
      </c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R297" s="125" t="s">
        <v>166</v>
      </c>
      <c r="AT297" s="125" t="s">
        <v>162</v>
      </c>
      <c r="AU297" s="125" t="s">
        <v>74</v>
      </c>
      <c r="AY297" s="10" t="s">
        <v>135</v>
      </c>
      <c r="BE297" s="126">
        <f>IF(N297="základná",J297,0)</f>
        <v>0</v>
      </c>
      <c r="BF297" s="126">
        <f>IF(N297="znížená",J297,0)</f>
        <v>0</v>
      </c>
      <c r="BG297" s="126">
        <f>IF(N297="zákl. prenesená",J297,0)</f>
        <v>0</v>
      </c>
      <c r="BH297" s="126">
        <f>IF(N297="zníž. prenesená",J297,0)</f>
        <v>0</v>
      </c>
      <c r="BI297" s="126">
        <f>IF(N297="nulová",J297,0)</f>
        <v>0</v>
      </c>
      <c r="BJ297" s="10" t="s">
        <v>74</v>
      </c>
      <c r="BK297" s="126">
        <f>ROUND(I297*H297,2)</f>
        <v>0</v>
      </c>
      <c r="BL297" s="10" t="s">
        <v>141</v>
      </c>
      <c r="BM297" s="125" t="s">
        <v>436</v>
      </c>
    </row>
    <row r="298" spans="1:65" s="7" customFormat="1" x14ac:dyDescent="0.2">
      <c r="B298" s="131"/>
      <c r="C298" s="132"/>
      <c r="D298" s="127" t="s">
        <v>145</v>
      </c>
      <c r="E298" s="133" t="s">
        <v>0</v>
      </c>
      <c r="F298" s="134" t="s">
        <v>293</v>
      </c>
      <c r="G298" s="132"/>
      <c r="H298" s="135">
        <v>30</v>
      </c>
      <c r="I298" s="132"/>
      <c r="J298" s="132"/>
      <c r="K298" s="132"/>
      <c r="L298" s="136"/>
      <c r="M298" s="137"/>
      <c r="N298" s="138"/>
      <c r="O298" s="138"/>
      <c r="P298" s="138"/>
      <c r="Q298" s="138"/>
      <c r="R298" s="138"/>
      <c r="S298" s="138"/>
      <c r="T298" s="139"/>
      <c r="AT298" s="140" t="s">
        <v>145</v>
      </c>
      <c r="AU298" s="140" t="s">
        <v>74</v>
      </c>
      <c r="AV298" s="7" t="s">
        <v>74</v>
      </c>
      <c r="AW298" s="7" t="s">
        <v>16</v>
      </c>
      <c r="AX298" s="7" t="s">
        <v>43</v>
      </c>
      <c r="AY298" s="140" t="s">
        <v>135</v>
      </c>
    </row>
    <row r="299" spans="1:65" s="1" customFormat="1" ht="36" x14ac:dyDescent="0.2">
      <c r="A299" s="17"/>
      <c r="B299" s="18"/>
      <c r="C299" s="114" t="s">
        <v>437</v>
      </c>
      <c r="D299" s="114" t="s">
        <v>137</v>
      </c>
      <c r="E299" s="115" t="s">
        <v>438</v>
      </c>
      <c r="F299" s="116" t="s">
        <v>439</v>
      </c>
      <c r="G299" s="117" t="s">
        <v>56</v>
      </c>
      <c r="H299" s="118">
        <v>2125.6799999999998</v>
      </c>
      <c r="I299" s="119">
        <v>0</v>
      </c>
      <c r="J299" s="119">
        <f>ROUND(I299*H299,2)</f>
        <v>0</v>
      </c>
      <c r="K299" s="120"/>
      <c r="L299" s="20"/>
      <c r="M299" s="121" t="s">
        <v>0</v>
      </c>
      <c r="N299" s="122" t="s">
        <v>25</v>
      </c>
      <c r="O299" s="123">
        <v>0.20399999999999999</v>
      </c>
      <c r="P299" s="123">
        <f>O299*H299</f>
        <v>433.63871999999998</v>
      </c>
      <c r="Q299" s="123">
        <v>0.12662000000000001</v>
      </c>
      <c r="R299" s="123">
        <f>Q299*H299</f>
        <v>269.15359999999998</v>
      </c>
      <c r="S299" s="123">
        <v>0</v>
      </c>
      <c r="T299" s="124">
        <f>S299*H299</f>
        <v>0</v>
      </c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R299" s="125" t="s">
        <v>141</v>
      </c>
      <c r="AT299" s="125" t="s">
        <v>137</v>
      </c>
      <c r="AU299" s="125" t="s">
        <v>74</v>
      </c>
      <c r="AY299" s="10" t="s">
        <v>135</v>
      </c>
      <c r="BE299" s="126">
        <f>IF(N299="základná",J299,0)</f>
        <v>0</v>
      </c>
      <c r="BF299" s="126">
        <f>IF(N299="znížená",J299,0)</f>
        <v>0</v>
      </c>
      <c r="BG299" s="126">
        <f>IF(N299="zákl. prenesená",J299,0)</f>
        <v>0</v>
      </c>
      <c r="BH299" s="126">
        <f>IF(N299="zníž. prenesená",J299,0)</f>
        <v>0</v>
      </c>
      <c r="BI299" s="126">
        <f>IF(N299="nulová",J299,0)</f>
        <v>0</v>
      </c>
      <c r="BJ299" s="10" t="s">
        <v>74</v>
      </c>
      <c r="BK299" s="126">
        <f>ROUND(I299*H299,2)</f>
        <v>0</v>
      </c>
      <c r="BL299" s="10" t="s">
        <v>141</v>
      </c>
      <c r="BM299" s="125" t="s">
        <v>440</v>
      </c>
    </row>
    <row r="300" spans="1:65" s="7" customFormat="1" x14ac:dyDescent="0.2">
      <c r="B300" s="131"/>
      <c r="C300" s="132"/>
      <c r="D300" s="127" t="s">
        <v>145</v>
      </c>
      <c r="E300" s="133" t="s">
        <v>0</v>
      </c>
      <c r="F300" s="134" t="s">
        <v>80</v>
      </c>
      <c r="G300" s="132"/>
      <c r="H300" s="135">
        <v>2125.6799999999998</v>
      </c>
      <c r="I300" s="132"/>
      <c r="J300" s="132"/>
      <c r="K300" s="132"/>
      <c r="L300" s="136"/>
      <c r="M300" s="137"/>
      <c r="N300" s="138"/>
      <c r="O300" s="138"/>
      <c r="P300" s="138"/>
      <c r="Q300" s="138"/>
      <c r="R300" s="138"/>
      <c r="S300" s="138"/>
      <c r="T300" s="139"/>
      <c r="AT300" s="140" t="s">
        <v>145</v>
      </c>
      <c r="AU300" s="140" t="s">
        <v>74</v>
      </c>
      <c r="AV300" s="7" t="s">
        <v>74</v>
      </c>
      <c r="AW300" s="7" t="s">
        <v>16</v>
      </c>
      <c r="AX300" s="7" t="s">
        <v>43</v>
      </c>
      <c r="AY300" s="140" t="s">
        <v>135</v>
      </c>
    </row>
    <row r="301" spans="1:65" s="1" customFormat="1" ht="12" x14ac:dyDescent="0.2">
      <c r="A301" s="17"/>
      <c r="B301" s="18"/>
      <c r="C301" s="160" t="s">
        <v>64</v>
      </c>
      <c r="D301" s="160" t="s">
        <v>162</v>
      </c>
      <c r="E301" s="161" t="s">
        <v>441</v>
      </c>
      <c r="F301" s="162" t="s">
        <v>442</v>
      </c>
      <c r="G301" s="163" t="s">
        <v>60</v>
      </c>
      <c r="H301" s="164">
        <v>2125.6799999999998</v>
      </c>
      <c r="I301" s="165">
        <v>0</v>
      </c>
      <c r="J301" s="165">
        <f>ROUND(I301*H301,2)</f>
        <v>0</v>
      </c>
      <c r="K301" s="166"/>
      <c r="L301" s="167"/>
      <c r="M301" s="168" t="s">
        <v>0</v>
      </c>
      <c r="N301" s="169" t="s">
        <v>25</v>
      </c>
      <c r="O301" s="123">
        <v>0</v>
      </c>
      <c r="P301" s="123">
        <f>O301*H301</f>
        <v>0</v>
      </c>
      <c r="Q301" s="123">
        <v>4.4999999999999998E-2</v>
      </c>
      <c r="R301" s="123">
        <f>Q301*H301</f>
        <v>95.655600000000007</v>
      </c>
      <c r="S301" s="123">
        <v>0</v>
      </c>
      <c r="T301" s="124">
        <f>S301*H301</f>
        <v>0</v>
      </c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R301" s="125" t="s">
        <v>166</v>
      </c>
      <c r="AT301" s="125" t="s">
        <v>162</v>
      </c>
      <c r="AU301" s="125" t="s">
        <v>74</v>
      </c>
      <c r="AY301" s="10" t="s">
        <v>135</v>
      </c>
      <c r="BE301" s="126">
        <f>IF(N301="základná",J301,0)</f>
        <v>0</v>
      </c>
      <c r="BF301" s="126">
        <f>IF(N301="znížená",J301,0)</f>
        <v>0</v>
      </c>
      <c r="BG301" s="126">
        <f>IF(N301="zákl. prenesená",J301,0)</f>
        <v>0</v>
      </c>
      <c r="BH301" s="126">
        <f>IF(N301="zníž. prenesená",J301,0)</f>
        <v>0</v>
      </c>
      <c r="BI301" s="126">
        <f>IF(N301="nulová",J301,0)</f>
        <v>0</v>
      </c>
      <c r="BJ301" s="10" t="s">
        <v>74</v>
      </c>
      <c r="BK301" s="126">
        <f>ROUND(I301*H301,2)</f>
        <v>0</v>
      </c>
      <c r="BL301" s="10" t="s">
        <v>141</v>
      </c>
      <c r="BM301" s="125" t="s">
        <v>443</v>
      </c>
    </row>
    <row r="302" spans="1:65" s="7" customFormat="1" x14ac:dyDescent="0.2">
      <c r="B302" s="131"/>
      <c r="C302" s="132"/>
      <c r="D302" s="127" t="s">
        <v>145</v>
      </c>
      <c r="E302" s="133" t="s">
        <v>0</v>
      </c>
      <c r="F302" s="134" t="s">
        <v>80</v>
      </c>
      <c r="G302" s="132"/>
      <c r="H302" s="135">
        <v>2125.6799999999998</v>
      </c>
      <c r="I302" s="132"/>
      <c r="J302" s="132"/>
      <c r="K302" s="132"/>
      <c r="L302" s="136"/>
      <c r="M302" s="137"/>
      <c r="N302" s="138"/>
      <c r="O302" s="138"/>
      <c r="P302" s="138"/>
      <c r="Q302" s="138"/>
      <c r="R302" s="138"/>
      <c r="S302" s="138"/>
      <c r="T302" s="139"/>
      <c r="AT302" s="140" t="s">
        <v>145</v>
      </c>
      <c r="AU302" s="140" t="s">
        <v>74</v>
      </c>
      <c r="AV302" s="7" t="s">
        <v>74</v>
      </c>
      <c r="AW302" s="7" t="s">
        <v>16</v>
      </c>
      <c r="AX302" s="7" t="s">
        <v>43</v>
      </c>
      <c r="AY302" s="140" t="s">
        <v>135</v>
      </c>
    </row>
    <row r="303" spans="1:65" s="1" customFormat="1" ht="24" x14ac:dyDescent="0.2">
      <c r="A303" s="17"/>
      <c r="B303" s="18"/>
      <c r="C303" s="114" t="s">
        <v>444</v>
      </c>
      <c r="D303" s="114" t="s">
        <v>137</v>
      </c>
      <c r="E303" s="115" t="s">
        <v>445</v>
      </c>
      <c r="F303" s="116" t="s">
        <v>446</v>
      </c>
      <c r="G303" s="117" t="s">
        <v>60</v>
      </c>
      <c r="H303" s="118">
        <v>4</v>
      </c>
      <c r="I303" s="119">
        <v>0</v>
      </c>
      <c r="J303" s="119">
        <f>ROUND(I303*H303,2)</f>
        <v>0</v>
      </c>
      <c r="K303" s="120"/>
      <c r="L303" s="20"/>
      <c r="M303" s="121" t="s">
        <v>0</v>
      </c>
      <c r="N303" s="122" t="s">
        <v>25</v>
      </c>
      <c r="O303" s="123">
        <v>8.6359999999999992</v>
      </c>
      <c r="P303" s="123">
        <f>O303*H303</f>
        <v>34.543999999999997</v>
      </c>
      <c r="Q303" s="123">
        <v>5.9630599999999996</v>
      </c>
      <c r="R303" s="123">
        <f>Q303*H303</f>
        <v>23.852239999999998</v>
      </c>
      <c r="S303" s="123">
        <v>0</v>
      </c>
      <c r="T303" s="124">
        <f>S303*H303</f>
        <v>0</v>
      </c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R303" s="125" t="s">
        <v>141</v>
      </c>
      <c r="AT303" s="125" t="s">
        <v>137</v>
      </c>
      <c r="AU303" s="125" t="s">
        <v>74</v>
      </c>
      <c r="AY303" s="10" t="s">
        <v>135</v>
      </c>
      <c r="BE303" s="126">
        <f>IF(N303="základná",J303,0)</f>
        <v>0</v>
      </c>
      <c r="BF303" s="126">
        <f>IF(N303="znížená",J303,0)</f>
        <v>0</v>
      </c>
      <c r="BG303" s="126">
        <f>IF(N303="zákl. prenesená",J303,0)</f>
        <v>0</v>
      </c>
      <c r="BH303" s="126">
        <f>IF(N303="zníž. prenesená",J303,0)</f>
        <v>0</v>
      </c>
      <c r="BI303" s="126">
        <f>IF(N303="nulová",J303,0)</f>
        <v>0</v>
      </c>
      <c r="BJ303" s="10" t="s">
        <v>74</v>
      </c>
      <c r="BK303" s="126">
        <f>ROUND(I303*H303,2)</f>
        <v>0</v>
      </c>
      <c r="BL303" s="10" t="s">
        <v>141</v>
      </c>
      <c r="BM303" s="125" t="s">
        <v>447</v>
      </c>
    </row>
    <row r="304" spans="1:65" s="7" customFormat="1" x14ac:dyDescent="0.2">
      <c r="B304" s="131"/>
      <c r="C304" s="132"/>
      <c r="D304" s="127" t="s">
        <v>145</v>
      </c>
      <c r="E304" s="133" t="s">
        <v>0</v>
      </c>
      <c r="F304" s="134" t="s">
        <v>141</v>
      </c>
      <c r="G304" s="132"/>
      <c r="H304" s="135">
        <v>4</v>
      </c>
      <c r="I304" s="132"/>
      <c r="J304" s="132"/>
      <c r="K304" s="132"/>
      <c r="L304" s="136"/>
      <c r="M304" s="137"/>
      <c r="N304" s="138"/>
      <c r="O304" s="138"/>
      <c r="P304" s="138"/>
      <c r="Q304" s="138"/>
      <c r="R304" s="138"/>
      <c r="S304" s="138"/>
      <c r="T304" s="139"/>
      <c r="AT304" s="140" t="s">
        <v>145</v>
      </c>
      <c r="AU304" s="140" t="s">
        <v>74</v>
      </c>
      <c r="AV304" s="7" t="s">
        <v>74</v>
      </c>
      <c r="AW304" s="7" t="s">
        <v>16</v>
      </c>
      <c r="AX304" s="7" t="s">
        <v>43</v>
      </c>
      <c r="AY304" s="140" t="s">
        <v>135</v>
      </c>
    </row>
    <row r="305" spans="1:65" s="1" customFormat="1" ht="24" x14ac:dyDescent="0.2">
      <c r="A305" s="17"/>
      <c r="B305" s="18"/>
      <c r="C305" s="114" t="s">
        <v>448</v>
      </c>
      <c r="D305" s="114" t="s">
        <v>137</v>
      </c>
      <c r="E305" s="115" t="s">
        <v>449</v>
      </c>
      <c r="F305" s="116" t="s">
        <v>450</v>
      </c>
      <c r="G305" s="117" t="s">
        <v>60</v>
      </c>
      <c r="H305" s="118">
        <v>2</v>
      </c>
      <c r="I305" s="119">
        <v>0</v>
      </c>
      <c r="J305" s="119">
        <f>ROUND(I305*H305,2)</f>
        <v>0</v>
      </c>
      <c r="K305" s="120"/>
      <c r="L305" s="20"/>
      <c r="M305" s="121" t="s">
        <v>0</v>
      </c>
      <c r="N305" s="122" t="s">
        <v>25</v>
      </c>
      <c r="O305" s="123">
        <v>15.499829999999999</v>
      </c>
      <c r="P305" s="123">
        <f>O305*H305</f>
        <v>30.999659999999999</v>
      </c>
      <c r="Q305" s="123">
        <v>14.55747</v>
      </c>
      <c r="R305" s="123">
        <f>Q305*H305</f>
        <v>29.114940000000001</v>
      </c>
      <c r="S305" s="123">
        <v>0</v>
      </c>
      <c r="T305" s="124">
        <f>S305*H305</f>
        <v>0</v>
      </c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R305" s="125" t="s">
        <v>141</v>
      </c>
      <c r="AT305" s="125" t="s">
        <v>137</v>
      </c>
      <c r="AU305" s="125" t="s">
        <v>74</v>
      </c>
      <c r="AY305" s="10" t="s">
        <v>135</v>
      </c>
      <c r="BE305" s="126">
        <f>IF(N305="základná",J305,0)</f>
        <v>0</v>
      </c>
      <c r="BF305" s="126">
        <f>IF(N305="znížená",J305,0)</f>
        <v>0</v>
      </c>
      <c r="BG305" s="126">
        <f>IF(N305="zákl. prenesená",J305,0)</f>
        <v>0</v>
      </c>
      <c r="BH305" s="126">
        <f>IF(N305="zníž. prenesená",J305,0)</f>
        <v>0</v>
      </c>
      <c r="BI305" s="126">
        <f>IF(N305="nulová",J305,0)</f>
        <v>0</v>
      </c>
      <c r="BJ305" s="10" t="s">
        <v>74</v>
      </c>
      <c r="BK305" s="126">
        <f>ROUND(I305*H305,2)</f>
        <v>0</v>
      </c>
      <c r="BL305" s="10" t="s">
        <v>141</v>
      </c>
      <c r="BM305" s="125" t="s">
        <v>451</v>
      </c>
    </row>
    <row r="306" spans="1:65" s="1" customFormat="1" ht="24" x14ac:dyDescent="0.2">
      <c r="A306" s="17"/>
      <c r="B306" s="18"/>
      <c r="C306" s="114" t="s">
        <v>452</v>
      </c>
      <c r="D306" s="114" t="s">
        <v>137</v>
      </c>
      <c r="E306" s="115" t="s">
        <v>453</v>
      </c>
      <c r="F306" s="116" t="s">
        <v>454</v>
      </c>
      <c r="G306" s="117" t="s">
        <v>60</v>
      </c>
      <c r="H306" s="118">
        <v>2</v>
      </c>
      <c r="I306" s="119">
        <v>0</v>
      </c>
      <c r="J306" s="119">
        <f>ROUND(I306*H306,2)</f>
        <v>0</v>
      </c>
      <c r="K306" s="120"/>
      <c r="L306" s="20"/>
      <c r="M306" s="121" t="s">
        <v>0</v>
      </c>
      <c r="N306" s="122" t="s">
        <v>25</v>
      </c>
      <c r="O306" s="123">
        <v>20.794910000000002</v>
      </c>
      <c r="P306" s="123">
        <f>O306*H306</f>
        <v>41.589820000000003</v>
      </c>
      <c r="Q306" s="123">
        <v>9.4767799999999998</v>
      </c>
      <c r="R306" s="123">
        <f>Q306*H306</f>
        <v>18.95356</v>
      </c>
      <c r="S306" s="123">
        <v>0</v>
      </c>
      <c r="T306" s="124">
        <f>S306*H306</f>
        <v>0</v>
      </c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R306" s="125" t="s">
        <v>141</v>
      </c>
      <c r="AT306" s="125" t="s">
        <v>137</v>
      </c>
      <c r="AU306" s="125" t="s">
        <v>74</v>
      </c>
      <c r="AY306" s="10" t="s">
        <v>135</v>
      </c>
      <c r="BE306" s="126">
        <f>IF(N306="základná",J306,0)</f>
        <v>0</v>
      </c>
      <c r="BF306" s="126">
        <f>IF(N306="znížená",J306,0)</f>
        <v>0</v>
      </c>
      <c r="BG306" s="126">
        <f>IF(N306="zákl. prenesená",J306,0)</f>
        <v>0</v>
      </c>
      <c r="BH306" s="126">
        <f>IF(N306="zníž. prenesená",J306,0)</f>
        <v>0</v>
      </c>
      <c r="BI306" s="126">
        <f>IF(N306="nulová",J306,0)</f>
        <v>0</v>
      </c>
      <c r="BJ306" s="10" t="s">
        <v>74</v>
      </c>
      <c r="BK306" s="126">
        <f>ROUND(I306*H306,2)</f>
        <v>0</v>
      </c>
      <c r="BL306" s="10" t="s">
        <v>141</v>
      </c>
      <c r="BM306" s="125" t="s">
        <v>455</v>
      </c>
    </row>
    <row r="307" spans="1:65" s="1" customFormat="1" ht="24" x14ac:dyDescent="0.2">
      <c r="A307" s="17"/>
      <c r="B307" s="18"/>
      <c r="C307" s="114" t="s">
        <v>456</v>
      </c>
      <c r="D307" s="114" t="s">
        <v>137</v>
      </c>
      <c r="E307" s="115" t="s">
        <v>457</v>
      </c>
      <c r="F307" s="116" t="s">
        <v>458</v>
      </c>
      <c r="G307" s="117" t="s">
        <v>60</v>
      </c>
      <c r="H307" s="118">
        <v>1</v>
      </c>
      <c r="I307" s="119">
        <v>0</v>
      </c>
      <c r="J307" s="119">
        <f>ROUND(I307*H307,2)</f>
        <v>0</v>
      </c>
      <c r="K307" s="120"/>
      <c r="L307" s="20"/>
      <c r="M307" s="121" t="s">
        <v>0</v>
      </c>
      <c r="N307" s="122" t="s">
        <v>25</v>
      </c>
      <c r="O307" s="123">
        <v>34.13335</v>
      </c>
      <c r="P307" s="123">
        <f>O307*H307</f>
        <v>34.13335</v>
      </c>
      <c r="Q307" s="123">
        <v>21.351500000000001</v>
      </c>
      <c r="R307" s="123">
        <f>Q307*H307</f>
        <v>21.351500000000001</v>
      </c>
      <c r="S307" s="123">
        <v>0</v>
      </c>
      <c r="T307" s="124">
        <f>S307*H307</f>
        <v>0</v>
      </c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R307" s="125" t="s">
        <v>141</v>
      </c>
      <c r="AT307" s="125" t="s">
        <v>137</v>
      </c>
      <c r="AU307" s="125" t="s">
        <v>74</v>
      </c>
      <c r="AY307" s="10" t="s">
        <v>135</v>
      </c>
      <c r="BE307" s="126">
        <f>IF(N307="základná",J307,0)</f>
        <v>0</v>
      </c>
      <c r="BF307" s="126">
        <f>IF(N307="znížená",J307,0)</f>
        <v>0</v>
      </c>
      <c r="BG307" s="126">
        <f>IF(N307="zákl. prenesená",J307,0)</f>
        <v>0</v>
      </c>
      <c r="BH307" s="126">
        <f>IF(N307="zníž. prenesená",J307,0)</f>
        <v>0</v>
      </c>
      <c r="BI307" s="126">
        <f>IF(N307="nulová",J307,0)</f>
        <v>0</v>
      </c>
      <c r="BJ307" s="10" t="s">
        <v>74</v>
      </c>
      <c r="BK307" s="126">
        <f>ROUND(I307*H307,2)</f>
        <v>0</v>
      </c>
      <c r="BL307" s="10" t="s">
        <v>141</v>
      </c>
      <c r="BM307" s="125" t="s">
        <v>459</v>
      </c>
    </row>
    <row r="308" spans="1:65" s="1" customFormat="1" ht="24" x14ac:dyDescent="0.2">
      <c r="A308" s="17"/>
      <c r="B308" s="18"/>
      <c r="C308" s="114" t="s">
        <v>460</v>
      </c>
      <c r="D308" s="114" t="s">
        <v>137</v>
      </c>
      <c r="E308" s="115" t="s">
        <v>461</v>
      </c>
      <c r="F308" s="116" t="s">
        <v>462</v>
      </c>
      <c r="G308" s="117" t="s">
        <v>56</v>
      </c>
      <c r="H308" s="118">
        <v>62</v>
      </c>
      <c r="I308" s="119">
        <v>0</v>
      </c>
      <c r="J308" s="119">
        <f>ROUND(I308*H308,2)</f>
        <v>0</v>
      </c>
      <c r="K308" s="120"/>
      <c r="L308" s="20"/>
      <c r="M308" s="121" t="s">
        <v>0</v>
      </c>
      <c r="N308" s="122" t="s">
        <v>25</v>
      </c>
      <c r="O308" s="123">
        <v>1.357</v>
      </c>
      <c r="P308" s="123">
        <f>O308*H308</f>
        <v>84.134</v>
      </c>
      <c r="Q308" s="123">
        <v>0.59938999999999998</v>
      </c>
      <c r="R308" s="123">
        <f>Q308*H308</f>
        <v>37.162179999999999</v>
      </c>
      <c r="S308" s="123">
        <v>0</v>
      </c>
      <c r="T308" s="124">
        <f>S308*H308</f>
        <v>0</v>
      </c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R308" s="125" t="s">
        <v>141</v>
      </c>
      <c r="AT308" s="125" t="s">
        <v>137</v>
      </c>
      <c r="AU308" s="125" t="s">
        <v>74</v>
      </c>
      <c r="AY308" s="10" t="s">
        <v>135</v>
      </c>
      <c r="BE308" s="126">
        <f>IF(N308="základná",J308,0)</f>
        <v>0</v>
      </c>
      <c r="BF308" s="126">
        <f>IF(N308="znížená",J308,0)</f>
        <v>0</v>
      </c>
      <c r="BG308" s="126">
        <f>IF(N308="zákl. prenesená",J308,0)</f>
        <v>0</v>
      </c>
      <c r="BH308" s="126">
        <f>IF(N308="zníž. prenesená",J308,0)</f>
        <v>0</v>
      </c>
      <c r="BI308" s="126">
        <f>IF(N308="nulová",J308,0)</f>
        <v>0</v>
      </c>
      <c r="BJ308" s="10" t="s">
        <v>74</v>
      </c>
      <c r="BK308" s="126">
        <f>ROUND(I308*H308,2)</f>
        <v>0</v>
      </c>
      <c r="BL308" s="10" t="s">
        <v>141</v>
      </c>
      <c r="BM308" s="125" t="s">
        <v>463</v>
      </c>
    </row>
    <row r="309" spans="1:65" s="7" customFormat="1" x14ac:dyDescent="0.2">
      <c r="B309" s="131"/>
      <c r="C309" s="132"/>
      <c r="D309" s="127" t="s">
        <v>145</v>
      </c>
      <c r="E309" s="133" t="s">
        <v>0</v>
      </c>
      <c r="F309" s="134" t="s">
        <v>75</v>
      </c>
      <c r="G309" s="132"/>
      <c r="H309" s="135">
        <v>62</v>
      </c>
      <c r="I309" s="132"/>
      <c r="J309" s="132"/>
      <c r="K309" s="132"/>
      <c r="L309" s="136"/>
      <c r="M309" s="137"/>
      <c r="N309" s="138"/>
      <c r="O309" s="138"/>
      <c r="P309" s="138"/>
      <c r="Q309" s="138"/>
      <c r="R309" s="138"/>
      <c r="S309" s="138"/>
      <c r="T309" s="139"/>
      <c r="AT309" s="140" t="s">
        <v>145</v>
      </c>
      <c r="AU309" s="140" t="s">
        <v>74</v>
      </c>
      <c r="AV309" s="7" t="s">
        <v>74</v>
      </c>
      <c r="AW309" s="7" t="s">
        <v>16</v>
      </c>
      <c r="AX309" s="7" t="s">
        <v>43</v>
      </c>
      <c r="AY309" s="140" t="s">
        <v>135</v>
      </c>
    </row>
    <row r="310" spans="1:65" s="1" customFormat="1" ht="24" x14ac:dyDescent="0.2">
      <c r="A310" s="17"/>
      <c r="B310" s="18"/>
      <c r="C310" s="160" t="s">
        <v>464</v>
      </c>
      <c r="D310" s="160" t="s">
        <v>162</v>
      </c>
      <c r="E310" s="161" t="s">
        <v>465</v>
      </c>
      <c r="F310" s="162" t="s">
        <v>466</v>
      </c>
      <c r="G310" s="163" t="s">
        <v>60</v>
      </c>
      <c r="H310" s="164">
        <v>25.047999999999998</v>
      </c>
      <c r="I310" s="165">
        <v>0</v>
      </c>
      <c r="J310" s="165">
        <f>ROUND(I310*H310,2)</f>
        <v>0</v>
      </c>
      <c r="K310" s="166"/>
      <c r="L310" s="167"/>
      <c r="M310" s="168" t="s">
        <v>0</v>
      </c>
      <c r="N310" s="169" t="s">
        <v>25</v>
      </c>
      <c r="O310" s="123">
        <v>0</v>
      </c>
      <c r="P310" s="123">
        <f>O310*H310</f>
        <v>0</v>
      </c>
      <c r="Q310" s="123">
        <v>0.41599999999999998</v>
      </c>
      <c r="R310" s="123">
        <f>Q310*H310</f>
        <v>10.419969999999999</v>
      </c>
      <c r="S310" s="123">
        <v>0</v>
      </c>
      <c r="T310" s="124">
        <f>S310*H310</f>
        <v>0</v>
      </c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R310" s="125" t="s">
        <v>166</v>
      </c>
      <c r="AT310" s="125" t="s">
        <v>162</v>
      </c>
      <c r="AU310" s="125" t="s">
        <v>74</v>
      </c>
      <c r="AY310" s="10" t="s">
        <v>135</v>
      </c>
      <c r="BE310" s="126">
        <f>IF(N310="základná",J310,0)</f>
        <v>0</v>
      </c>
      <c r="BF310" s="126">
        <f>IF(N310="znížená",J310,0)</f>
        <v>0</v>
      </c>
      <c r="BG310" s="126">
        <f>IF(N310="zákl. prenesená",J310,0)</f>
        <v>0</v>
      </c>
      <c r="BH310" s="126">
        <f>IF(N310="zníž. prenesená",J310,0)</f>
        <v>0</v>
      </c>
      <c r="BI310" s="126">
        <f>IF(N310="nulová",J310,0)</f>
        <v>0</v>
      </c>
      <c r="BJ310" s="10" t="s">
        <v>74</v>
      </c>
      <c r="BK310" s="126">
        <f>ROUND(I310*H310,2)</f>
        <v>0</v>
      </c>
      <c r="BL310" s="10" t="s">
        <v>141</v>
      </c>
      <c r="BM310" s="125" t="s">
        <v>467</v>
      </c>
    </row>
    <row r="311" spans="1:65" s="7" customFormat="1" x14ac:dyDescent="0.2">
      <c r="B311" s="131"/>
      <c r="C311" s="132"/>
      <c r="D311" s="127" t="s">
        <v>145</v>
      </c>
      <c r="E311" s="133" t="s">
        <v>0</v>
      </c>
      <c r="F311" s="134" t="s">
        <v>75</v>
      </c>
      <c r="G311" s="132"/>
      <c r="H311" s="135">
        <v>62</v>
      </c>
      <c r="I311" s="132"/>
      <c r="J311" s="132"/>
      <c r="K311" s="132"/>
      <c r="L311" s="136"/>
      <c r="M311" s="137"/>
      <c r="N311" s="138"/>
      <c r="O311" s="138"/>
      <c r="P311" s="138"/>
      <c r="Q311" s="138"/>
      <c r="R311" s="138"/>
      <c r="S311" s="138"/>
      <c r="T311" s="139"/>
      <c r="AT311" s="140" t="s">
        <v>145</v>
      </c>
      <c r="AU311" s="140" t="s">
        <v>74</v>
      </c>
      <c r="AV311" s="7" t="s">
        <v>74</v>
      </c>
      <c r="AW311" s="7" t="s">
        <v>16</v>
      </c>
      <c r="AX311" s="7" t="s">
        <v>43</v>
      </c>
      <c r="AY311" s="140" t="s">
        <v>135</v>
      </c>
    </row>
    <row r="312" spans="1:65" s="7" customFormat="1" x14ac:dyDescent="0.2">
      <c r="B312" s="131"/>
      <c r="C312" s="132"/>
      <c r="D312" s="127" t="s">
        <v>145</v>
      </c>
      <c r="E312" s="132"/>
      <c r="F312" s="134" t="s">
        <v>468</v>
      </c>
      <c r="G312" s="132"/>
      <c r="H312" s="135">
        <v>25.047999999999998</v>
      </c>
      <c r="I312" s="132"/>
      <c r="J312" s="132"/>
      <c r="K312" s="132"/>
      <c r="L312" s="136"/>
      <c r="M312" s="137"/>
      <c r="N312" s="138"/>
      <c r="O312" s="138"/>
      <c r="P312" s="138"/>
      <c r="Q312" s="138"/>
      <c r="R312" s="138"/>
      <c r="S312" s="138"/>
      <c r="T312" s="139"/>
      <c r="AT312" s="140" t="s">
        <v>145</v>
      </c>
      <c r="AU312" s="140" t="s">
        <v>74</v>
      </c>
      <c r="AV312" s="7" t="s">
        <v>74</v>
      </c>
      <c r="AW312" s="7" t="s">
        <v>1</v>
      </c>
      <c r="AX312" s="7" t="s">
        <v>43</v>
      </c>
      <c r="AY312" s="140" t="s">
        <v>135</v>
      </c>
    </row>
    <row r="313" spans="1:65" s="1" customFormat="1" ht="24" x14ac:dyDescent="0.2">
      <c r="A313" s="17"/>
      <c r="B313" s="18"/>
      <c r="C313" s="114" t="s">
        <v>469</v>
      </c>
      <c r="D313" s="114" t="s">
        <v>137</v>
      </c>
      <c r="E313" s="115" t="s">
        <v>470</v>
      </c>
      <c r="F313" s="116" t="s">
        <v>471</v>
      </c>
      <c r="G313" s="117" t="s">
        <v>56</v>
      </c>
      <c r="H313" s="118">
        <v>16</v>
      </c>
      <c r="I313" s="119">
        <v>0</v>
      </c>
      <c r="J313" s="119">
        <f>ROUND(I313*H313,2)</f>
        <v>0</v>
      </c>
      <c r="K313" s="120"/>
      <c r="L313" s="20"/>
      <c r="M313" s="121" t="s">
        <v>0</v>
      </c>
      <c r="N313" s="122" t="s">
        <v>25</v>
      </c>
      <c r="O313" s="123">
        <v>1.528</v>
      </c>
      <c r="P313" s="123">
        <f>O313*H313</f>
        <v>24.448</v>
      </c>
      <c r="Q313" s="123">
        <v>0.62390000000000001</v>
      </c>
      <c r="R313" s="123">
        <f>Q313*H313</f>
        <v>9.9824000000000002</v>
      </c>
      <c r="S313" s="123">
        <v>0</v>
      </c>
      <c r="T313" s="124">
        <f>S313*H313</f>
        <v>0</v>
      </c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R313" s="125" t="s">
        <v>141</v>
      </c>
      <c r="AT313" s="125" t="s">
        <v>137</v>
      </c>
      <c r="AU313" s="125" t="s">
        <v>74</v>
      </c>
      <c r="AY313" s="10" t="s">
        <v>135</v>
      </c>
      <c r="BE313" s="126">
        <f>IF(N313="základná",J313,0)</f>
        <v>0</v>
      </c>
      <c r="BF313" s="126">
        <f>IF(N313="znížená",J313,0)</f>
        <v>0</v>
      </c>
      <c r="BG313" s="126">
        <f>IF(N313="zákl. prenesená",J313,0)</f>
        <v>0</v>
      </c>
      <c r="BH313" s="126">
        <f>IF(N313="zníž. prenesená",J313,0)</f>
        <v>0</v>
      </c>
      <c r="BI313" s="126">
        <f>IF(N313="nulová",J313,0)</f>
        <v>0</v>
      </c>
      <c r="BJ313" s="10" t="s">
        <v>74</v>
      </c>
      <c r="BK313" s="126">
        <f>ROUND(I313*H313,2)</f>
        <v>0</v>
      </c>
      <c r="BL313" s="10" t="s">
        <v>141</v>
      </c>
      <c r="BM313" s="125" t="s">
        <v>472</v>
      </c>
    </row>
    <row r="314" spans="1:65" s="7" customFormat="1" x14ac:dyDescent="0.2">
      <c r="B314" s="131"/>
      <c r="C314" s="132"/>
      <c r="D314" s="127" t="s">
        <v>145</v>
      </c>
      <c r="E314" s="133" t="s">
        <v>0</v>
      </c>
      <c r="F314" s="134" t="s">
        <v>77</v>
      </c>
      <c r="G314" s="132"/>
      <c r="H314" s="135">
        <v>16</v>
      </c>
      <c r="I314" s="132"/>
      <c r="J314" s="132"/>
      <c r="K314" s="132"/>
      <c r="L314" s="136"/>
      <c r="M314" s="137"/>
      <c r="N314" s="138"/>
      <c r="O314" s="138"/>
      <c r="P314" s="138"/>
      <c r="Q314" s="138"/>
      <c r="R314" s="138"/>
      <c r="S314" s="138"/>
      <c r="T314" s="139"/>
      <c r="AT314" s="140" t="s">
        <v>145</v>
      </c>
      <c r="AU314" s="140" t="s">
        <v>74</v>
      </c>
      <c r="AV314" s="7" t="s">
        <v>74</v>
      </c>
      <c r="AW314" s="7" t="s">
        <v>16</v>
      </c>
      <c r="AX314" s="7" t="s">
        <v>43</v>
      </c>
      <c r="AY314" s="140" t="s">
        <v>135</v>
      </c>
    </row>
    <row r="315" spans="1:65" s="1" customFormat="1" ht="24" x14ac:dyDescent="0.2">
      <c r="A315" s="17"/>
      <c r="B315" s="18"/>
      <c r="C315" s="160" t="s">
        <v>473</v>
      </c>
      <c r="D315" s="160" t="s">
        <v>162</v>
      </c>
      <c r="E315" s="161" t="s">
        <v>474</v>
      </c>
      <c r="F315" s="162" t="s">
        <v>475</v>
      </c>
      <c r="G315" s="163" t="s">
        <v>60</v>
      </c>
      <c r="H315" s="164">
        <v>2.8279999999999998</v>
      </c>
      <c r="I315" s="165">
        <v>0</v>
      </c>
      <c r="J315" s="165">
        <f>ROUND(I315*H315,2)</f>
        <v>0</v>
      </c>
      <c r="K315" s="166"/>
      <c r="L315" s="167"/>
      <c r="M315" s="168" t="s">
        <v>0</v>
      </c>
      <c r="N315" s="169" t="s">
        <v>25</v>
      </c>
      <c r="O315" s="123">
        <v>0</v>
      </c>
      <c r="P315" s="123">
        <f>O315*H315</f>
        <v>0</v>
      </c>
      <c r="Q315" s="123">
        <v>0.622</v>
      </c>
      <c r="R315" s="123">
        <f>Q315*H315</f>
        <v>1.75902</v>
      </c>
      <c r="S315" s="123">
        <v>0</v>
      </c>
      <c r="T315" s="124">
        <f>S315*H315</f>
        <v>0</v>
      </c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R315" s="125" t="s">
        <v>166</v>
      </c>
      <c r="AT315" s="125" t="s">
        <v>162</v>
      </c>
      <c r="AU315" s="125" t="s">
        <v>74</v>
      </c>
      <c r="AY315" s="10" t="s">
        <v>135</v>
      </c>
      <c r="BE315" s="126">
        <f>IF(N315="základná",J315,0)</f>
        <v>0</v>
      </c>
      <c r="BF315" s="126">
        <f>IF(N315="znížená",J315,0)</f>
        <v>0</v>
      </c>
      <c r="BG315" s="126">
        <f>IF(N315="zákl. prenesená",J315,0)</f>
        <v>0</v>
      </c>
      <c r="BH315" s="126">
        <f>IF(N315="zníž. prenesená",J315,0)</f>
        <v>0</v>
      </c>
      <c r="BI315" s="126">
        <f>IF(N315="nulová",J315,0)</f>
        <v>0</v>
      </c>
      <c r="BJ315" s="10" t="s">
        <v>74</v>
      </c>
      <c r="BK315" s="126">
        <f>ROUND(I315*H315,2)</f>
        <v>0</v>
      </c>
      <c r="BL315" s="10" t="s">
        <v>141</v>
      </c>
      <c r="BM315" s="125" t="s">
        <v>476</v>
      </c>
    </row>
    <row r="316" spans="1:65" s="7" customFormat="1" x14ac:dyDescent="0.2">
      <c r="B316" s="131"/>
      <c r="C316" s="132"/>
      <c r="D316" s="127" t="s">
        <v>145</v>
      </c>
      <c r="E316" s="133" t="s">
        <v>0</v>
      </c>
      <c r="F316" s="134" t="s">
        <v>182</v>
      </c>
      <c r="G316" s="132"/>
      <c r="H316" s="135">
        <v>7</v>
      </c>
      <c r="I316" s="132"/>
      <c r="J316" s="132"/>
      <c r="K316" s="132"/>
      <c r="L316" s="136"/>
      <c r="M316" s="137"/>
      <c r="N316" s="138"/>
      <c r="O316" s="138"/>
      <c r="P316" s="138"/>
      <c r="Q316" s="138"/>
      <c r="R316" s="138"/>
      <c r="S316" s="138"/>
      <c r="T316" s="139"/>
      <c r="AT316" s="140" t="s">
        <v>145</v>
      </c>
      <c r="AU316" s="140" t="s">
        <v>74</v>
      </c>
      <c r="AV316" s="7" t="s">
        <v>74</v>
      </c>
      <c r="AW316" s="7" t="s">
        <v>16</v>
      </c>
      <c r="AX316" s="7" t="s">
        <v>43</v>
      </c>
      <c r="AY316" s="140" t="s">
        <v>135</v>
      </c>
    </row>
    <row r="317" spans="1:65" s="7" customFormat="1" x14ac:dyDescent="0.2">
      <c r="B317" s="131"/>
      <c r="C317" s="132"/>
      <c r="D317" s="127" t="s">
        <v>145</v>
      </c>
      <c r="E317" s="132"/>
      <c r="F317" s="134" t="s">
        <v>477</v>
      </c>
      <c r="G317" s="132"/>
      <c r="H317" s="135">
        <v>2.8279999999999998</v>
      </c>
      <c r="I317" s="132"/>
      <c r="J317" s="132"/>
      <c r="K317" s="132"/>
      <c r="L317" s="136"/>
      <c r="M317" s="137"/>
      <c r="N317" s="138"/>
      <c r="O317" s="138"/>
      <c r="P317" s="138"/>
      <c r="Q317" s="138"/>
      <c r="R317" s="138"/>
      <c r="S317" s="138"/>
      <c r="T317" s="139"/>
      <c r="AT317" s="140" t="s">
        <v>145</v>
      </c>
      <c r="AU317" s="140" t="s">
        <v>74</v>
      </c>
      <c r="AV317" s="7" t="s">
        <v>74</v>
      </c>
      <c r="AW317" s="7" t="s">
        <v>1</v>
      </c>
      <c r="AX317" s="7" t="s">
        <v>43</v>
      </c>
      <c r="AY317" s="140" t="s">
        <v>135</v>
      </c>
    </row>
    <row r="318" spans="1:65" s="1" customFormat="1" ht="24" x14ac:dyDescent="0.2">
      <c r="A318" s="17"/>
      <c r="B318" s="18"/>
      <c r="C318" s="114" t="s">
        <v>478</v>
      </c>
      <c r="D318" s="114" t="s">
        <v>137</v>
      </c>
      <c r="E318" s="115" t="s">
        <v>479</v>
      </c>
      <c r="F318" s="116" t="s">
        <v>480</v>
      </c>
      <c r="G318" s="117" t="s">
        <v>56</v>
      </c>
      <c r="H318" s="118">
        <v>2</v>
      </c>
      <c r="I318" s="119">
        <v>0</v>
      </c>
      <c r="J318" s="119">
        <f>ROUND(I318*H318,2)</f>
        <v>0</v>
      </c>
      <c r="K318" s="120"/>
      <c r="L318" s="20"/>
      <c r="M318" s="121" t="s">
        <v>0</v>
      </c>
      <c r="N318" s="122" t="s">
        <v>25</v>
      </c>
      <c r="O318" s="123">
        <v>3.645</v>
      </c>
      <c r="P318" s="123">
        <f>O318*H318</f>
        <v>7.29</v>
      </c>
      <c r="Q318" s="123">
        <v>2.4884599999999999</v>
      </c>
      <c r="R318" s="123">
        <f>Q318*H318</f>
        <v>4.9769199999999998</v>
      </c>
      <c r="S318" s="123">
        <v>0</v>
      </c>
      <c r="T318" s="124">
        <f>S318*H318</f>
        <v>0</v>
      </c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R318" s="125" t="s">
        <v>141</v>
      </c>
      <c r="AT318" s="125" t="s">
        <v>137</v>
      </c>
      <c r="AU318" s="125" t="s">
        <v>74</v>
      </c>
      <c r="AY318" s="10" t="s">
        <v>135</v>
      </c>
      <c r="BE318" s="126">
        <f>IF(N318="základná",J318,0)</f>
        <v>0</v>
      </c>
      <c r="BF318" s="126">
        <f>IF(N318="znížená",J318,0)</f>
        <v>0</v>
      </c>
      <c r="BG318" s="126">
        <f>IF(N318="zákl. prenesená",J318,0)</f>
        <v>0</v>
      </c>
      <c r="BH318" s="126">
        <f>IF(N318="zníž. prenesená",J318,0)</f>
        <v>0</v>
      </c>
      <c r="BI318" s="126">
        <f>IF(N318="nulová",J318,0)</f>
        <v>0</v>
      </c>
      <c r="BJ318" s="10" t="s">
        <v>74</v>
      </c>
      <c r="BK318" s="126">
        <f>ROUND(I318*H318,2)</f>
        <v>0</v>
      </c>
      <c r="BL318" s="10" t="s">
        <v>141</v>
      </c>
      <c r="BM318" s="125" t="s">
        <v>481</v>
      </c>
    </row>
    <row r="319" spans="1:65" s="7" customFormat="1" x14ac:dyDescent="0.2">
      <c r="B319" s="131"/>
      <c r="C319" s="132"/>
      <c r="D319" s="127" t="s">
        <v>145</v>
      </c>
      <c r="E319" s="133" t="s">
        <v>0</v>
      </c>
      <c r="F319" s="134" t="s">
        <v>72</v>
      </c>
      <c r="G319" s="132"/>
      <c r="H319" s="135">
        <v>2</v>
      </c>
      <c r="I319" s="132"/>
      <c r="J319" s="132"/>
      <c r="K319" s="132"/>
      <c r="L319" s="136"/>
      <c r="M319" s="137"/>
      <c r="N319" s="138"/>
      <c r="O319" s="138"/>
      <c r="P319" s="138"/>
      <c r="Q319" s="138"/>
      <c r="R319" s="138"/>
      <c r="S319" s="138"/>
      <c r="T319" s="139"/>
      <c r="AT319" s="140" t="s">
        <v>145</v>
      </c>
      <c r="AU319" s="140" t="s">
        <v>74</v>
      </c>
      <c r="AV319" s="7" t="s">
        <v>74</v>
      </c>
      <c r="AW319" s="7" t="s">
        <v>16</v>
      </c>
      <c r="AX319" s="7" t="s">
        <v>43</v>
      </c>
      <c r="AY319" s="140" t="s">
        <v>135</v>
      </c>
    </row>
    <row r="320" spans="1:65" s="1" customFormat="1" ht="36" x14ac:dyDescent="0.2">
      <c r="A320" s="17"/>
      <c r="B320" s="18"/>
      <c r="C320" s="160" t="s">
        <v>482</v>
      </c>
      <c r="D320" s="160" t="s">
        <v>162</v>
      </c>
      <c r="E320" s="161" t="s">
        <v>483</v>
      </c>
      <c r="F320" s="162" t="s">
        <v>484</v>
      </c>
      <c r="G320" s="163" t="s">
        <v>60</v>
      </c>
      <c r="H320" s="164">
        <v>1</v>
      </c>
      <c r="I320" s="165">
        <v>0</v>
      </c>
      <c r="J320" s="165">
        <f>ROUND(I320*H320,2)</f>
        <v>0</v>
      </c>
      <c r="K320" s="166"/>
      <c r="L320" s="167"/>
      <c r="M320" s="168" t="s">
        <v>0</v>
      </c>
      <c r="N320" s="169" t="s">
        <v>25</v>
      </c>
      <c r="O320" s="123">
        <v>0</v>
      </c>
      <c r="P320" s="123">
        <f>O320*H320</f>
        <v>0</v>
      </c>
      <c r="Q320" s="123">
        <v>4.43</v>
      </c>
      <c r="R320" s="123">
        <f>Q320*H320</f>
        <v>4.43</v>
      </c>
      <c r="S320" s="123">
        <v>0</v>
      </c>
      <c r="T320" s="124">
        <f>S320*H320</f>
        <v>0</v>
      </c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R320" s="125" t="s">
        <v>166</v>
      </c>
      <c r="AT320" s="125" t="s">
        <v>162</v>
      </c>
      <c r="AU320" s="125" t="s">
        <v>74</v>
      </c>
      <c r="AY320" s="10" t="s">
        <v>135</v>
      </c>
      <c r="BE320" s="126">
        <f>IF(N320="základná",J320,0)</f>
        <v>0</v>
      </c>
      <c r="BF320" s="126">
        <f>IF(N320="znížená",J320,0)</f>
        <v>0</v>
      </c>
      <c r="BG320" s="126">
        <f>IF(N320="zákl. prenesená",J320,0)</f>
        <v>0</v>
      </c>
      <c r="BH320" s="126">
        <f>IF(N320="zníž. prenesená",J320,0)</f>
        <v>0</v>
      </c>
      <c r="BI320" s="126">
        <f>IF(N320="nulová",J320,0)</f>
        <v>0</v>
      </c>
      <c r="BJ320" s="10" t="s">
        <v>74</v>
      </c>
      <c r="BK320" s="126">
        <f>ROUND(I320*H320,2)</f>
        <v>0</v>
      </c>
      <c r="BL320" s="10" t="s">
        <v>141</v>
      </c>
      <c r="BM320" s="125" t="s">
        <v>485</v>
      </c>
    </row>
    <row r="321" spans="1:65" s="1" customFormat="1" ht="24" x14ac:dyDescent="0.2">
      <c r="A321" s="17"/>
      <c r="B321" s="18"/>
      <c r="C321" s="114" t="s">
        <v>486</v>
      </c>
      <c r="D321" s="114" t="s">
        <v>137</v>
      </c>
      <c r="E321" s="115" t="s">
        <v>487</v>
      </c>
      <c r="F321" s="116" t="s">
        <v>488</v>
      </c>
      <c r="G321" s="117" t="s">
        <v>140</v>
      </c>
      <c r="H321" s="118">
        <v>12.375</v>
      </c>
      <c r="I321" s="119">
        <v>0</v>
      </c>
      <c r="J321" s="119">
        <f>ROUND(I321*H321,2)</f>
        <v>0</v>
      </c>
      <c r="K321" s="120"/>
      <c r="L321" s="20"/>
      <c r="M321" s="121" t="s">
        <v>0</v>
      </c>
      <c r="N321" s="122" t="s">
        <v>25</v>
      </c>
      <c r="O321" s="123">
        <v>3.63</v>
      </c>
      <c r="P321" s="123">
        <f>O321*H321</f>
        <v>44.921250000000001</v>
      </c>
      <c r="Q321" s="123">
        <v>2.11544</v>
      </c>
      <c r="R321" s="123">
        <f>Q321*H321</f>
        <v>26.178570000000001</v>
      </c>
      <c r="S321" s="123">
        <v>0</v>
      </c>
      <c r="T321" s="124">
        <f>S321*H321</f>
        <v>0</v>
      </c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R321" s="125" t="s">
        <v>141</v>
      </c>
      <c r="AT321" s="125" t="s">
        <v>137</v>
      </c>
      <c r="AU321" s="125" t="s">
        <v>74</v>
      </c>
      <c r="AY321" s="10" t="s">
        <v>135</v>
      </c>
      <c r="BE321" s="126">
        <f>IF(N321="základná",J321,0)</f>
        <v>0</v>
      </c>
      <c r="BF321" s="126">
        <f>IF(N321="znížená",J321,0)</f>
        <v>0</v>
      </c>
      <c r="BG321" s="126">
        <f>IF(N321="zákl. prenesená",J321,0)</f>
        <v>0</v>
      </c>
      <c r="BH321" s="126">
        <f>IF(N321="zníž. prenesená",J321,0)</f>
        <v>0</v>
      </c>
      <c r="BI321" s="126">
        <f>IF(N321="nulová",J321,0)</f>
        <v>0</v>
      </c>
      <c r="BJ321" s="10" t="s">
        <v>74</v>
      </c>
      <c r="BK321" s="126">
        <f>ROUND(I321*H321,2)</f>
        <v>0</v>
      </c>
      <c r="BL321" s="10" t="s">
        <v>141</v>
      </c>
      <c r="BM321" s="125" t="s">
        <v>489</v>
      </c>
    </row>
    <row r="322" spans="1:65" s="7" customFormat="1" ht="22.5" x14ac:dyDescent="0.2">
      <c r="B322" s="131"/>
      <c r="C322" s="132"/>
      <c r="D322" s="127" t="s">
        <v>145</v>
      </c>
      <c r="E322" s="133" t="s">
        <v>0</v>
      </c>
      <c r="F322" s="134" t="s">
        <v>490</v>
      </c>
      <c r="G322" s="132"/>
      <c r="H322" s="135">
        <v>12.375</v>
      </c>
      <c r="I322" s="132"/>
      <c r="J322" s="132"/>
      <c r="K322" s="132"/>
      <c r="L322" s="136"/>
      <c r="M322" s="137"/>
      <c r="N322" s="138"/>
      <c r="O322" s="138"/>
      <c r="P322" s="138"/>
      <c r="Q322" s="138"/>
      <c r="R322" s="138"/>
      <c r="S322" s="138"/>
      <c r="T322" s="139"/>
      <c r="AT322" s="140" t="s">
        <v>145</v>
      </c>
      <c r="AU322" s="140" t="s">
        <v>74</v>
      </c>
      <c r="AV322" s="7" t="s">
        <v>74</v>
      </c>
      <c r="AW322" s="7" t="s">
        <v>16</v>
      </c>
      <c r="AX322" s="7" t="s">
        <v>43</v>
      </c>
      <c r="AY322" s="140" t="s">
        <v>135</v>
      </c>
    </row>
    <row r="323" spans="1:65" s="1" customFormat="1" ht="36" x14ac:dyDescent="0.2">
      <c r="A323" s="17"/>
      <c r="B323" s="18"/>
      <c r="C323" s="114" t="s">
        <v>491</v>
      </c>
      <c r="D323" s="114" t="s">
        <v>137</v>
      </c>
      <c r="E323" s="115" t="s">
        <v>492</v>
      </c>
      <c r="F323" s="116" t="s">
        <v>493</v>
      </c>
      <c r="G323" s="117" t="s">
        <v>60</v>
      </c>
      <c r="H323" s="118">
        <v>2</v>
      </c>
      <c r="I323" s="119">
        <v>0</v>
      </c>
      <c r="J323" s="119">
        <f>ROUND(I323*H323,2)</f>
        <v>0</v>
      </c>
      <c r="K323" s="120"/>
      <c r="L323" s="20"/>
      <c r="M323" s="121" t="s">
        <v>0</v>
      </c>
      <c r="N323" s="122" t="s">
        <v>25</v>
      </c>
      <c r="O323" s="123">
        <v>0.72499999999999998</v>
      </c>
      <c r="P323" s="123">
        <f>O323*H323</f>
        <v>1.45</v>
      </c>
      <c r="Q323" s="123">
        <v>6.7000000000000002E-4</v>
      </c>
      <c r="R323" s="123">
        <f>Q323*H323</f>
        <v>1.34E-3</v>
      </c>
      <c r="S323" s="123">
        <v>0</v>
      </c>
      <c r="T323" s="124">
        <f>S323*H323</f>
        <v>0</v>
      </c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R323" s="125" t="s">
        <v>141</v>
      </c>
      <c r="AT323" s="125" t="s">
        <v>137</v>
      </c>
      <c r="AU323" s="125" t="s">
        <v>74</v>
      </c>
      <c r="AY323" s="10" t="s">
        <v>135</v>
      </c>
      <c r="BE323" s="126">
        <f>IF(N323="základná",J323,0)</f>
        <v>0</v>
      </c>
      <c r="BF323" s="126">
        <f>IF(N323="znížená",J323,0)</f>
        <v>0</v>
      </c>
      <c r="BG323" s="126">
        <f>IF(N323="zákl. prenesená",J323,0)</f>
        <v>0</v>
      </c>
      <c r="BH323" s="126">
        <f>IF(N323="zníž. prenesená",J323,0)</f>
        <v>0</v>
      </c>
      <c r="BI323" s="126">
        <f>IF(N323="nulová",J323,0)</f>
        <v>0</v>
      </c>
      <c r="BJ323" s="10" t="s">
        <v>74</v>
      </c>
      <c r="BK323" s="126">
        <f>ROUND(I323*H323,2)</f>
        <v>0</v>
      </c>
      <c r="BL323" s="10" t="s">
        <v>141</v>
      </c>
      <c r="BM323" s="125" t="s">
        <v>494</v>
      </c>
    </row>
    <row r="324" spans="1:65" s="7" customFormat="1" x14ac:dyDescent="0.2">
      <c r="B324" s="131"/>
      <c r="C324" s="132"/>
      <c r="D324" s="127" t="s">
        <v>145</v>
      </c>
      <c r="E324" s="133" t="s">
        <v>0</v>
      </c>
      <c r="F324" s="134" t="s">
        <v>74</v>
      </c>
      <c r="G324" s="132"/>
      <c r="H324" s="135">
        <v>2</v>
      </c>
      <c r="I324" s="132"/>
      <c r="J324" s="132"/>
      <c r="K324" s="132"/>
      <c r="L324" s="136"/>
      <c r="M324" s="137"/>
      <c r="N324" s="138"/>
      <c r="O324" s="138"/>
      <c r="P324" s="138"/>
      <c r="Q324" s="138"/>
      <c r="R324" s="138"/>
      <c r="S324" s="138"/>
      <c r="T324" s="139"/>
      <c r="AT324" s="140" t="s">
        <v>145</v>
      </c>
      <c r="AU324" s="140" t="s">
        <v>74</v>
      </c>
      <c r="AV324" s="7" t="s">
        <v>74</v>
      </c>
      <c r="AW324" s="7" t="s">
        <v>16</v>
      </c>
      <c r="AX324" s="7" t="s">
        <v>43</v>
      </c>
      <c r="AY324" s="140" t="s">
        <v>135</v>
      </c>
    </row>
    <row r="325" spans="1:65" s="1" customFormat="1" ht="36" x14ac:dyDescent="0.2">
      <c r="A325" s="17"/>
      <c r="B325" s="18"/>
      <c r="C325" s="160" t="s">
        <v>495</v>
      </c>
      <c r="D325" s="160" t="s">
        <v>162</v>
      </c>
      <c r="E325" s="161" t="s">
        <v>496</v>
      </c>
      <c r="F325" s="162" t="s">
        <v>497</v>
      </c>
      <c r="G325" s="163" t="s">
        <v>60</v>
      </c>
      <c r="H325" s="164">
        <v>2</v>
      </c>
      <c r="I325" s="165">
        <v>0</v>
      </c>
      <c r="J325" s="165">
        <f>ROUND(I325*H325,2)</f>
        <v>0</v>
      </c>
      <c r="K325" s="166"/>
      <c r="L325" s="167"/>
      <c r="M325" s="168" t="s">
        <v>0</v>
      </c>
      <c r="N325" s="169" t="s">
        <v>25</v>
      </c>
      <c r="O325" s="123">
        <v>0</v>
      </c>
      <c r="P325" s="123">
        <f>O325*H325</f>
        <v>0</v>
      </c>
      <c r="Q325" s="123">
        <v>1.0999999999999999E-2</v>
      </c>
      <c r="R325" s="123">
        <f>Q325*H325</f>
        <v>2.1999999999999999E-2</v>
      </c>
      <c r="S325" s="123">
        <v>0</v>
      </c>
      <c r="T325" s="124">
        <f>S325*H325</f>
        <v>0</v>
      </c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R325" s="125" t="s">
        <v>166</v>
      </c>
      <c r="AT325" s="125" t="s">
        <v>162</v>
      </c>
      <c r="AU325" s="125" t="s">
        <v>74</v>
      </c>
      <c r="AY325" s="10" t="s">
        <v>135</v>
      </c>
      <c r="BE325" s="126">
        <f>IF(N325="základná",J325,0)</f>
        <v>0</v>
      </c>
      <c r="BF325" s="126">
        <f>IF(N325="znížená",J325,0)</f>
        <v>0</v>
      </c>
      <c r="BG325" s="126">
        <f>IF(N325="zákl. prenesená",J325,0)</f>
        <v>0</v>
      </c>
      <c r="BH325" s="126">
        <f>IF(N325="zníž. prenesená",J325,0)</f>
        <v>0</v>
      </c>
      <c r="BI325" s="126">
        <f>IF(N325="nulová",J325,0)</f>
        <v>0</v>
      </c>
      <c r="BJ325" s="10" t="s">
        <v>74</v>
      </c>
      <c r="BK325" s="126">
        <f>ROUND(I325*H325,2)</f>
        <v>0</v>
      </c>
      <c r="BL325" s="10" t="s">
        <v>141</v>
      </c>
      <c r="BM325" s="125" t="s">
        <v>498</v>
      </c>
    </row>
    <row r="326" spans="1:65" s="1" customFormat="1" ht="78" x14ac:dyDescent="0.2">
      <c r="A326" s="17"/>
      <c r="B326" s="18"/>
      <c r="C326" s="19"/>
      <c r="D326" s="127" t="s">
        <v>143</v>
      </c>
      <c r="E326" s="19"/>
      <c r="F326" s="128" t="s">
        <v>499</v>
      </c>
      <c r="G326" s="19"/>
      <c r="H326" s="19"/>
      <c r="I326" s="19"/>
      <c r="J326" s="19"/>
      <c r="K326" s="19"/>
      <c r="L326" s="20"/>
      <c r="M326" s="129"/>
      <c r="N326" s="130"/>
      <c r="O326" s="27"/>
      <c r="P326" s="27"/>
      <c r="Q326" s="27"/>
      <c r="R326" s="27"/>
      <c r="S326" s="27"/>
      <c r="T326" s="28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T326" s="10" t="s">
        <v>143</v>
      </c>
      <c r="AU326" s="10" t="s">
        <v>74</v>
      </c>
    </row>
    <row r="327" spans="1:65" s="6" customFormat="1" ht="12.75" x14ac:dyDescent="0.2">
      <c r="B327" s="99"/>
      <c r="C327" s="100"/>
      <c r="D327" s="101" t="s">
        <v>41</v>
      </c>
      <c r="E327" s="112" t="s">
        <v>500</v>
      </c>
      <c r="F327" s="112" t="s">
        <v>501</v>
      </c>
      <c r="G327" s="100"/>
      <c r="H327" s="100"/>
      <c r="I327" s="100"/>
      <c r="J327" s="113">
        <f>BK327</f>
        <v>0</v>
      </c>
      <c r="K327" s="100"/>
      <c r="L327" s="104"/>
      <c r="M327" s="105"/>
      <c r="N327" s="106"/>
      <c r="O327" s="106"/>
      <c r="P327" s="107">
        <f>P328</f>
        <v>280.80452000000002</v>
      </c>
      <c r="Q327" s="106"/>
      <c r="R327" s="107">
        <f>R328</f>
        <v>0</v>
      </c>
      <c r="S327" s="106"/>
      <c r="T327" s="108">
        <f>T328</f>
        <v>0</v>
      </c>
      <c r="AR327" s="109" t="s">
        <v>43</v>
      </c>
      <c r="AT327" s="110" t="s">
        <v>41</v>
      </c>
      <c r="AU327" s="110" t="s">
        <v>43</v>
      </c>
      <c r="AY327" s="109" t="s">
        <v>135</v>
      </c>
      <c r="BK327" s="111">
        <f>BK328</f>
        <v>0</v>
      </c>
    </row>
    <row r="328" spans="1:65" s="1" customFormat="1" ht="36" x14ac:dyDescent="0.2">
      <c r="A328" s="17"/>
      <c r="B328" s="18"/>
      <c r="C328" s="114" t="s">
        <v>502</v>
      </c>
      <c r="D328" s="114" t="s">
        <v>137</v>
      </c>
      <c r="E328" s="115" t="s">
        <v>503</v>
      </c>
      <c r="F328" s="116" t="s">
        <v>504</v>
      </c>
      <c r="G328" s="117" t="s">
        <v>165</v>
      </c>
      <c r="H328" s="118">
        <v>7020.1130000000003</v>
      </c>
      <c r="I328" s="119">
        <v>0</v>
      </c>
      <c r="J328" s="119">
        <f>ROUND(I328*H328,2)</f>
        <v>0</v>
      </c>
      <c r="K328" s="120"/>
      <c r="L328" s="20"/>
      <c r="M328" s="170" t="s">
        <v>0</v>
      </c>
      <c r="N328" s="171" t="s">
        <v>25</v>
      </c>
      <c r="O328" s="172">
        <v>0.04</v>
      </c>
      <c r="P328" s="172">
        <f>O328*H328</f>
        <v>280.80452000000002</v>
      </c>
      <c r="Q328" s="172">
        <v>0</v>
      </c>
      <c r="R328" s="172">
        <f>Q328*H328</f>
        <v>0</v>
      </c>
      <c r="S328" s="172">
        <v>0</v>
      </c>
      <c r="T328" s="173">
        <f>S328*H328</f>
        <v>0</v>
      </c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R328" s="125" t="s">
        <v>141</v>
      </c>
      <c r="AT328" s="125" t="s">
        <v>137</v>
      </c>
      <c r="AU328" s="125" t="s">
        <v>74</v>
      </c>
      <c r="AY328" s="10" t="s">
        <v>135</v>
      </c>
      <c r="BE328" s="126">
        <f>IF(N328="základná",J328,0)</f>
        <v>0</v>
      </c>
      <c r="BF328" s="126">
        <f>IF(N328="znížená",J328,0)</f>
        <v>0</v>
      </c>
      <c r="BG328" s="126">
        <f>IF(N328="zákl. prenesená",J328,0)</f>
        <v>0</v>
      </c>
      <c r="BH328" s="126">
        <f>IF(N328="zníž. prenesená",J328,0)</f>
        <v>0</v>
      </c>
      <c r="BI328" s="126">
        <f>IF(N328="nulová",J328,0)</f>
        <v>0</v>
      </c>
      <c r="BJ328" s="10" t="s">
        <v>74</v>
      </c>
      <c r="BK328" s="126">
        <f>ROUND(I328*H328,2)</f>
        <v>0</v>
      </c>
      <c r="BL328" s="10" t="s">
        <v>141</v>
      </c>
      <c r="BM328" s="125" t="s">
        <v>505</v>
      </c>
    </row>
    <row r="329" spans="1:65" s="1" customFormat="1" ht="6.95" customHeight="1" x14ac:dyDescent="0.2">
      <c r="A329" s="17"/>
      <c r="B329" s="22"/>
      <c r="C329" s="23"/>
      <c r="D329" s="23"/>
      <c r="E329" s="23"/>
      <c r="F329" s="23"/>
      <c r="G329" s="23"/>
      <c r="H329" s="23"/>
      <c r="I329" s="23"/>
      <c r="J329" s="23"/>
      <c r="K329" s="23"/>
      <c r="L329" s="20"/>
      <c r="M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</row>
  </sheetData>
  <sheetProtection formatColumns="0" formatRows="0" autoFilter="0"/>
  <autoFilter ref="C121:K328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4</vt:lpstr>
      <vt:lpstr>'časť 4'!Názvy_tlače</vt:lpstr>
      <vt:lpstr>'časť 4'!Oblasť_tlače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AcerV3\Acer</dc:creator>
  <cp:lastModifiedBy>Zuzana Milaňáková</cp:lastModifiedBy>
  <dcterms:created xsi:type="dcterms:W3CDTF">2019-11-29T10:41:37Z</dcterms:created>
  <dcterms:modified xsi:type="dcterms:W3CDTF">2020-01-25T22:23:01Z</dcterms:modified>
</cp:coreProperties>
</file>