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Umývárna 1,2" sheetId="2" r:id="rId2"/>
    <sheet name="02 - Umývárna 5,6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Umývárna 1,2'!$C$133:$K$392</definedName>
    <definedName name="_xlnm.Print_Area" localSheetId="1">'01 - Umývárna 1,2'!$C$4:$J$76,'01 - Umývárna 1,2'!$C$82:$J$115,'01 - Umývárna 1,2'!$C$121:$J$392</definedName>
    <definedName name="_xlnm.Print_Titles" localSheetId="1">'01 - Umývárna 1,2'!$133:$133</definedName>
    <definedName name="_xlnm._FilterDatabase" localSheetId="2" hidden="1">'02 - Umývárna 5,6'!$C$133:$K$388</definedName>
    <definedName name="_xlnm.Print_Area" localSheetId="2">'02 - Umývárna 5,6'!$C$4:$J$76,'02 - Umývárna 5,6'!$C$82:$J$115,'02 - Umývárna 5,6'!$C$121:$J$388</definedName>
    <definedName name="_xlnm.Print_Titles" localSheetId="2">'02 - Umývárna 5,6'!$133:$133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388"/>
  <c r="BH388"/>
  <c r="BG388"/>
  <c r="BF388"/>
  <c r="T388"/>
  <c r="T387"/>
  <c r="T386"/>
  <c r="R388"/>
  <c r="R387"/>
  <c r="R386"/>
  <c r="P388"/>
  <c r="P387"/>
  <c r="P386"/>
  <c r="BI385"/>
  <c r="BH385"/>
  <c r="BG385"/>
  <c r="BF385"/>
  <c r="T385"/>
  <c r="R385"/>
  <c r="P385"/>
  <c r="BI374"/>
  <c r="BH374"/>
  <c r="BG374"/>
  <c r="BF374"/>
  <c r="T374"/>
  <c r="R374"/>
  <c r="P374"/>
  <c r="BI361"/>
  <c r="BH361"/>
  <c r="BG361"/>
  <c r="BF361"/>
  <c r="T361"/>
  <c r="R361"/>
  <c r="P361"/>
  <c r="BI359"/>
  <c r="BH359"/>
  <c r="BG359"/>
  <c r="BF359"/>
  <c r="T359"/>
  <c r="R359"/>
  <c r="P359"/>
  <c r="BI356"/>
  <c r="BH356"/>
  <c r="BG356"/>
  <c r="BF356"/>
  <c r="T356"/>
  <c r="R356"/>
  <c r="P356"/>
  <c r="BI354"/>
  <c r="BH354"/>
  <c r="BG354"/>
  <c r="BF354"/>
  <c r="T354"/>
  <c r="R354"/>
  <c r="P354"/>
  <c r="BI351"/>
  <c r="BH351"/>
  <c r="BG351"/>
  <c r="BF351"/>
  <c r="T351"/>
  <c r="R351"/>
  <c r="P351"/>
  <c r="BI345"/>
  <c r="BH345"/>
  <c r="BG345"/>
  <c r="BF345"/>
  <c r="T345"/>
  <c r="R345"/>
  <c r="P345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37"/>
  <c r="BH337"/>
  <c r="BG337"/>
  <c r="BF337"/>
  <c r="T337"/>
  <c r="R337"/>
  <c r="P337"/>
  <c r="BI335"/>
  <c r="BH335"/>
  <c r="BG335"/>
  <c r="BF335"/>
  <c r="T335"/>
  <c r="R335"/>
  <c r="P335"/>
  <c r="BI330"/>
  <c r="BH330"/>
  <c r="BG330"/>
  <c r="BF330"/>
  <c r="T330"/>
  <c r="R330"/>
  <c r="P330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16"/>
  <c r="BH316"/>
  <c r="BG316"/>
  <c r="BF316"/>
  <c r="T316"/>
  <c r="R316"/>
  <c r="P316"/>
  <c r="BI313"/>
  <c r="BH313"/>
  <c r="BG313"/>
  <c r="BF313"/>
  <c r="T313"/>
  <c r="R313"/>
  <c r="P313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88"/>
  <c r="BH288"/>
  <c r="BG288"/>
  <c r="BF288"/>
  <c r="T288"/>
  <c r="R288"/>
  <c r="P288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1"/>
  <c r="BH271"/>
  <c r="BG271"/>
  <c r="BF271"/>
  <c r="T271"/>
  <c r="R271"/>
  <c r="P271"/>
  <c r="BI263"/>
  <c r="BH263"/>
  <c r="BG263"/>
  <c r="BF263"/>
  <c r="T263"/>
  <c r="R263"/>
  <c r="P263"/>
  <c r="BI257"/>
  <c r="BH257"/>
  <c r="BG257"/>
  <c r="BF257"/>
  <c r="T257"/>
  <c r="R257"/>
  <c r="P257"/>
  <c r="BI255"/>
  <c r="BH255"/>
  <c r="BG255"/>
  <c r="BF255"/>
  <c r="T255"/>
  <c r="R255"/>
  <c r="P255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4"/>
  <c r="BH234"/>
  <c r="BG234"/>
  <c r="BF234"/>
  <c r="T234"/>
  <c r="R234"/>
  <c r="P234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T208"/>
  <c r="R209"/>
  <c r="R208"/>
  <c r="P209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194"/>
  <c r="BH194"/>
  <c r="BG194"/>
  <c r="BF194"/>
  <c r="T194"/>
  <c r="R194"/>
  <c r="P194"/>
  <c r="BI191"/>
  <c r="BH191"/>
  <c r="BG191"/>
  <c r="BF191"/>
  <c r="T191"/>
  <c r="R191"/>
  <c r="P191"/>
  <c r="BI185"/>
  <c r="BH185"/>
  <c r="BG185"/>
  <c r="BF185"/>
  <c r="T185"/>
  <c r="R185"/>
  <c r="P185"/>
  <c r="BI182"/>
  <c r="BH182"/>
  <c r="BG182"/>
  <c r="BF182"/>
  <c r="T182"/>
  <c r="R182"/>
  <c r="P182"/>
  <c r="BI177"/>
  <c r="BH177"/>
  <c r="BG177"/>
  <c r="BF177"/>
  <c r="T177"/>
  <c r="R177"/>
  <c r="P177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J131"/>
  <c r="J130"/>
  <c r="F130"/>
  <c r="F128"/>
  <c r="E126"/>
  <c r="J92"/>
  <c r="J91"/>
  <c r="F91"/>
  <c r="F89"/>
  <c r="E87"/>
  <c r="J18"/>
  <c r="E18"/>
  <c r="F92"/>
  <c r="J17"/>
  <c r="J12"/>
  <c r="J89"/>
  <c r="E7"/>
  <c r="E124"/>
  <c i="2" r="J37"/>
  <c r="J36"/>
  <c i="1" r="AY95"/>
  <c i="2" r="J35"/>
  <c i="1" r="AX95"/>
  <c i="2" r="BI392"/>
  <c r="BH392"/>
  <c r="BG392"/>
  <c r="BF392"/>
  <c r="T392"/>
  <c r="T391"/>
  <c r="T390"/>
  <c r="R392"/>
  <c r="R391"/>
  <c r="R390"/>
  <c r="P392"/>
  <c r="P391"/>
  <c r="P390"/>
  <c r="BI389"/>
  <c r="BH389"/>
  <c r="BG389"/>
  <c r="BF389"/>
  <c r="T389"/>
  <c r="R389"/>
  <c r="P389"/>
  <c r="BI378"/>
  <c r="BH378"/>
  <c r="BG378"/>
  <c r="BF378"/>
  <c r="T378"/>
  <c r="R378"/>
  <c r="P378"/>
  <c r="BI365"/>
  <c r="BH365"/>
  <c r="BG365"/>
  <c r="BF365"/>
  <c r="T365"/>
  <c r="R365"/>
  <c r="P365"/>
  <c r="BI363"/>
  <c r="BH363"/>
  <c r="BG363"/>
  <c r="BF363"/>
  <c r="T363"/>
  <c r="R363"/>
  <c r="P363"/>
  <c r="BI360"/>
  <c r="BH360"/>
  <c r="BG360"/>
  <c r="BF360"/>
  <c r="T360"/>
  <c r="R360"/>
  <c r="P360"/>
  <c r="BI358"/>
  <c r="BH358"/>
  <c r="BG358"/>
  <c r="BF358"/>
  <c r="T358"/>
  <c r="R358"/>
  <c r="P358"/>
  <c r="BI355"/>
  <c r="BH355"/>
  <c r="BG355"/>
  <c r="BF355"/>
  <c r="T355"/>
  <c r="R355"/>
  <c r="P355"/>
  <c r="BI349"/>
  <c r="BH349"/>
  <c r="BG349"/>
  <c r="BF349"/>
  <c r="T349"/>
  <c r="R349"/>
  <c r="P349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1"/>
  <c r="BH341"/>
  <c r="BG341"/>
  <c r="BF341"/>
  <c r="T341"/>
  <c r="R341"/>
  <c r="P341"/>
  <c r="BI339"/>
  <c r="BH339"/>
  <c r="BG339"/>
  <c r="BF339"/>
  <c r="T339"/>
  <c r="R339"/>
  <c r="P339"/>
  <c r="BI334"/>
  <c r="BH334"/>
  <c r="BG334"/>
  <c r="BF334"/>
  <c r="T334"/>
  <c r="R334"/>
  <c r="P334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0"/>
  <c r="BH320"/>
  <c r="BG320"/>
  <c r="BF320"/>
  <c r="T320"/>
  <c r="R320"/>
  <c r="P320"/>
  <c r="BI317"/>
  <c r="BH317"/>
  <c r="BG317"/>
  <c r="BF317"/>
  <c r="T317"/>
  <c r="R317"/>
  <c r="P317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2"/>
  <c r="BH292"/>
  <c r="BG292"/>
  <c r="BF292"/>
  <c r="T292"/>
  <c r="R292"/>
  <c r="P292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75"/>
  <c r="BH275"/>
  <c r="BG275"/>
  <c r="BF275"/>
  <c r="T275"/>
  <c r="R275"/>
  <c r="P275"/>
  <c r="BI267"/>
  <c r="BH267"/>
  <c r="BG267"/>
  <c r="BF267"/>
  <c r="T267"/>
  <c r="R267"/>
  <c r="P267"/>
  <c r="BI261"/>
  <c r="BH261"/>
  <c r="BG261"/>
  <c r="BF261"/>
  <c r="T261"/>
  <c r="R261"/>
  <c r="P261"/>
  <c r="BI259"/>
  <c r="BH259"/>
  <c r="BG259"/>
  <c r="BF259"/>
  <c r="T259"/>
  <c r="R259"/>
  <c r="P259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8"/>
  <c r="BH238"/>
  <c r="BG238"/>
  <c r="BF238"/>
  <c r="T238"/>
  <c r="R238"/>
  <c r="P238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4"/>
  <c r="BH224"/>
  <c r="BG224"/>
  <c r="BF224"/>
  <c r="T224"/>
  <c r="R224"/>
  <c r="P224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T208"/>
  <c r="R209"/>
  <c r="R208"/>
  <c r="P209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194"/>
  <c r="BH194"/>
  <c r="BG194"/>
  <c r="BF194"/>
  <c r="T194"/>
  <c r="R194"/>
  <c r="P194"/>
  <c r="BI191"/>
  <c r="BH191"/>
  <c r="BG191"/>
  <c r="BF191"/>
  <c r="T191"/>
  <c r="R191"/>
  <c r="P191"/>
  <c r="BI185"/>
  <c r="BH185"/>
  <c r="BG185"/>
  <c r="BF185"/>
  <c r="T185"/>
  <c r="R185"/>
  <c r="P185"/>
  <c r="BI182"/>
  <c r="BH182"/>
  <c r="BG182"/>
  <c r="BF182"/>
  <c r="T182"/>
  <c r="R182"/>
  <c r="P182"/>
  <c r="BI177"/>
  <c r="BH177"/>
  <c r="BG177"/>
  <c r="BF177"/>
  <c r="T177"/>
  <c r="R177"/>
  <c r="P177"/>
  <c r="BI172"/>
  <c r="BH172"/>
  <c r="BG172"/>
  <c r="BF172"/>
  <c r="T172"/>
  <c r="R172"/>
  <c r="P172"/>
  <c r="BI168"/>
  <c r="BH168"/>
  <c r="BG168"/>
  <c r="BF168"/>
  <c r="T168"/>
  <c r="R168"/>
  <c r="P168"/>
  <c r="BI167"/>
  <c r="BH167"/>
  <c r="BG167"/>
  <c r="BF167"/>
  <c r="T167"/>
  <c r="R167"/>
  <c r="P167"/>
  <c r="BI164"/>
  <c r="BH164"/>
  <c r="BG164"/>
  <c r="BF164"/>
  <c r="T164"/>
  <c r="R164"/>
  <c r="P164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J131"/>
  <c r="J130"/>
  <c r="F130"/>
  <c r="F128"/>
  <c r="E126"/>
  <c r="J92"/>
  <c r="J91"/>
  <c r="F91"/>
  <c r="F89"/>
  <c r="E87"/>
  <c r="J18"/>
  <c r="E18"/>
  <c r="F131"/>
  <c r="J17"/>
  <c r="J12"/>
  <c r="J128"/>
  <c r="E7"/>
  <c r="E85"/>
  <c i="1" r="L90"/>
  <c r="AM90"/>
  <c r="AM89"/>
  <c r="L89"/>
  <c r="AM87"/>
  <c r="L87"/>
  <c r="L85"/>
  <c r="L84"/>
  <c i="2" r="J392"/>
  <c r="J360"/>
  <c r="BK345"/>
  <c r="J341"/>
  <c r="J330"/>
  <c r="BK306"/>
  <c r="J300"/>
  <c r="J282"/>
  <c r="J251"/>
  <c r="J243"/>
  <c r="BK233"/>
  <c r="J225"/>
  <c r="J209"/>
  <c r="J194"/>
  <c r="J172"/>
  <c r="BK358"/>
  <c r="BK349"/>
  <c r="BK330"/>
  <c r="J306"/>
  <c r="BK300"/>
  <c r="BK267"/>
  <c r="J220"/>
  <c r="J212"/>
  <c r="BK185"/>
  <c r="BK168"/>
  <c r="J154"/>
  <c r="BK137"/>
  <c r="BK329"/>
  <c r="J215"/>
  <c r="BK203"/>
  <c r="J168"/>
  <c r="BK155"/>
  <c r="J152"/>
  <c i="1" r="AS94"/>
  <c i="2" r="J378"/>
  <c r="J346"/>
  <c r="J344"/>
  <c r="BK331"/>
  <c r="J320"/>
  <c r="BK292"/>
  <c r="J281"/>
  <c r="BK255"/>
  <c r="J246"/>
  <c r="J238"/>
  <c r="J230"/>
  <c r="BK224"/>
  <c r="BK204"/>
  <c r="J153"/>
  <c r="BK378"/>
  <c r="BK363"/>
  <c r="BK355"/>
  <c r="J332"/>
  <c r="J308"/>
  <c r="J283"/>
  <c r="J275"/>
  <c r="BK261"/>
  <c r="J259"/>
  <c r="BK253"/>
  <c r="J250"/>
  <c r="BK243"/>
  <c r="BK225"/>
  <c r="BK212"/>
  <c r="J205"/>
  <c r="BK191"/>
  <c r="BK172"/>
  <c r="J164"/>
  <c r="J140"/>
  <c r="BK392"/>
  <c r="J365"/>
  <c r="BK360"/>
  <c r="J345"/>
  <c r="BK339"/>
  <c r="BK320"/>
  <c r="BK286"/>
  <c r="BK283"/>
  <c r="BK259"/>
  <c r="BK250"/>
  <c r="BK246"/>
  <c r="J218"/>
  <c r="J213"/>
  <c r="BK205"/>
  <c r="J182"/>
  <c r="BK167"/>
  <c r="BK152"/>
  <c r="J355"/>
  <c r="BK334"/>
  <c r="J331"/>
  <c r="BK227"/>
  <c r="BK209"/>
  <c r="BK194"/>
  <c r="J167"/>
  <c i="3" r="J361"/>
  <c r="BK359"/>
  <c r="BK354"/>
  <c r="BK341"/>
  <c r="BK340"/>
  <c r="BK172"/>
  <c r="BK170"/>
  <c r="BK154"/>
  <c r="J140"/>
  <c r="J359"/>
  <c r="J354"/>
  <c r="J342"/>
  <c r="J330"/>
  <c r="BK316"/>
  <c r="BK300"/>
  <c r="J288"/>
  <c r="BK271"/>
  <c r="BK249"/>
  <c r="BK234"/>
  <c r="J221"/>
  <c r="BK204"/>
  <c r="BK194"/>
  <c r="BK177"/>
  <c r="J170"/>
  <c r="BK144"/>
  <c r="BK345"/>
  <c r="BK337"/>
  <c r="J326"/>
  <c r="BK313"/>
  <c r="J298"/>
  <c r="J247"/>
  <c r="J242"/>
  <c r="J231"/>
  <c r="J215"/>
  <c r="BK207"/>
  <c r="BK182"/>
  <c r="J155"/>
  <c r="BK388"/>
  <c r="J385"/>
  <c r="J356"/>
  <c r="J337"/>
  <c r="BK288"/>
  <c r="J279"/>
  <c r="BK263"/>
  <c r="J246"/>
  <c r="J236"/>
  <c r="J213"/>
  <c r="J207"/>
  <c r="J194"/>
  <c r="BK153"/>
  <c i="2" r="J304"/>
  <c r="BK281"/>
  <c r="J240"/>
  <c r="J233"/>
  <c r="BK218"/>
  <c r="BK207"/>
  <c r="J204"/>
  <c r="BK182"/>
  <c r="BK154"/>
  <c r="J144"/>
  <c r="J137"/>
  <c r="J389"/>
  <c r="J363"/>
  <c r="BK346"/>
  <c r="BK341"/>
  <c r="J334"/>
  <c r="BK317"/>
  <c r="BK308"/>
  <c r="BK302"/>
  <c r="J292"/>
  <c r="BK284"/>
  <c r="J261"/>
  <c r="J253"/>
  <c r="BK248"/>
  <c r="BK240"/>
  <c r="BK238"/>
  <c r="BK234"/>
  <c r="BK215"/>
  <c r="BK177"/>
  <c r="J155"/>
  <c r="BK144"/>
  <c r="J349"/>
  <c r="J339"/>
  <c r="J224"/>
  <c r="J207"/>
  <c r="J177"/>
  <c r="BK153"/>
  <c r="BK140"/>
  <c i="3" r="BK335"/>
  <c r="BK328"/>
  <c r="J327"/>
  <c r="J325"/>
  <c r="J316"/>
  <c r="J313"/>
  <c r="J304"/>
  <c r="J300"/>
  <c r="BK296"/>
  <c r="J282"/>
  <c r="BK279"/>
  <c r="J271"/>
  <c r="BK247"/>
  <c r="BK231"/>
  <c r="J229"/>
  <c r="J223"/>
  <c r="J220"/>
  <c r="J218"/>
  <c r="BK164"/>
  <c r="BK361"/>
  <c r="BK356"/>
  <c r="J351"/>
  <c r="J335"/>
  <c r="BK327"/>
  <c r="BK304"/>
  <c r="BK298"/>
  <c r="J280"/>
  <c r="J257"/>
  <c r="BK239"/>
  <c r="J226"/>
  <c r="BK218"/>
  <c r="J203"/>
  <c r="J182"/>
  <c r="J167"/>
  <c r="J152"/>
  <c r="J249"/>
  <c r="J244"/>
  <c r="J230"/>
  <c r="J212"/>
  <c r="BK205"/>
  <c r="J185"/>
  <c r="J164"/>
  <c r="BK137"/>
  <c r="J388"/>
  <c r="J374"/>
  <c r="J340"/>
  <c r="J296"/>
  <c r="BK280"/>
  <c r="BK277"/>
  <c r="J251"/>
  <c r="BK215"/>
  <c r="BK209"/>
  <c r="BK203"/>
  <c r="J154"/>
  <c r="J137"/>
  <c i="2" r="BK365"/>
  <c r="J358"/>
  <c r="BK332"/>
  <c r="J329"/>
  <c r="BK304"/>
  <c r="J286"/>
  <c r="BK275"/>
  <c r="J267"/>
  <c r="J235"/>
  <c r="J227"/>
  <c r="BK220"/>
  <c r="J203"/>
  <c r="J191"/>
  <c r="BK164"/>
  <c r="BK389"/>
  <c r="BK344"/>
  <c r="J317"/>
  <c r="J302"/>
  <c r="J284"/>
  <c r="BK282"/>
  <c r="J255"/>
  <c r="BK251"/>
  <c r="J248"/>
  <c r="BK235"/>
  <c r="J234"/>
  <c r="BK230"/>
  <c r="BK213"/>
  <c r="J185"/>
  <c i="3" r="J302"/>
  <c r="J277"/>
  <c r="J255"/>
  <c r="BK242"/>
  <c r="BK230"/>
  <c r="BK226"/>
  <c r="BK221"/>
  <c r="J204"/>
  <c r="J177"/>
  <c r="J153"/>
  <c r="J341"/>
  <c r="BK326"/>
  <c r="BK302"/>
  <c r="BK278"/>
  <c r="J263"/>
  <c r="BK244"/>
  <c r="BK236"/>
  <c r="BK223"/>
  <c r="BK213"/>
  <c r="BK185"/>
  <c r="J172"/>
  <c r="BK155"/>
  <c r="BK140"/>
  <c r="BK374"/>
  <c r="BK351"/>
  <c r="BK342"/>
  <c r="J328"/>
  <c r="BK325"/>
  <c r="BK257"/>
  <c r="BK251"/>
  <c r="BK246"/>
  <c r="J234"/>
  <c r="BK229"/>
  <c r="J209"/>
  <c r="BK191"/>
  <c r="BK167"/>
  <c r="J144"/>
  <c r="BK385"/>
  <c r="J345"/>
  <c r="BK330"/>
  <c r="BK282"/>
  <c r="J278"/>
  <c r="BK255"/>
  <c r="J239"/>
  <c r="BK220"/>
  <c r="BK212"/>
  <c r="J205"/>
  <c r="J191"/>
  <c r="BK152"/>
  <c i="2" l="1" r="T136"/>
  <c r="T143"/>
  <c r="R171"/>
  <c r="R202"/>
  <c r="P211"/>
  <c r="P214"/>
  <c r="P219"/>
  <c r="P226"/>
  <c r="R239"/>
  <c r="BK260"/>
  <c r="J260"/>
  <c r="J109"/>
  <c r="BK307"/>
  <c r="J307"/>
  <c r="J110"/>
  <c r="BK359"/>
  <c r="J359"/>
  <c r="J111"/>
  <c r="T364"/>
  <c i="3" r="BK143"/>
  <c r="J143"/>
  <c r="J99"/>
  <c r="BK171"/>
  <c r="J171"/>
  <c r="J100"/>
  <c r="BK202"/>
  <c r="J202"/>
  <c r="J101"/>
  <c r="P211"/>
  <c r="P214"/>
  <c r="P219"/>
  <c r="R222"/>
  <c r="T235"/>
  <c r="P256"/>
  <c r="P303"/>
  <c r="T355"/>
  <c i="2" r="R136"/>
  <c r="P143"/>
  <c r="BK171"/>
  <c r="J171"/>
  <c r="J100"/>
  <c r="P202"/>
  <c r="R211"/>
  <c r="R214"/>
  <c r="R219"/>
  <c r="R226"/>
  <c r="P239"/>
  <c r="P260"/>
  <c r="P307"/>
  <c r="P359"/>
  <c r="R364"/>
  <c i="3" r="P136"/>
  <c r="P143"/>
  <c r="R171"/>
  <c r="R202"/>
  <c r="BK211"/>
  <c r="T211"/>
  <c r="BK219"/>
  <c r="J219"/>
  <c r="J106"/>
  <c r="R219"/>
  <c r="P222"/>
  <c r="R235"/>
  <c r="R256"/>
  <c r="T303"/>
  <c r="R355"/>
  <c r="P360"/>
  <c i="2" r="BK136"/>
  <c r="J136"/>
  <c r="J98"/>
  <c r="BK143"/>
  <c r="J143"/>
  <c r="J99"/>
  <c r="P171"/>
  <c r="BK202"/>
  <c r="J202"/>
  <c r="J101"/>
  <c r="BK214"/>
  <c r="J214"/>
  <c r="J105"/>
  <c r="BK219"/>
  <c r="J219"/>
  <c r="J106"/>
  <c r="BK226"/>
  <c r="J226"/>
  <c r="J107"/>
  <c r="BK239"/>
  <c r="J239"/>
  <c r="J108"/>
  <c r="R260"/>
  <c r="R307"/>
  <c r="R359"/>
  <c r="BK364"/>
  <c r="J364"/>
  <c r="J112"/>
  <c i="3" r="T136"/>
  <c r="R143"/>
  <c r="P171"/>
  <c r="P202"/>
  <c r="BK214"/>
  <c r="J214"/>
  <c r="J105"/>
  <c r="T214"/>
  <c r="T219"/>
  <c r="T222"/>
  <c r="P235"/>
  <c r="T256"/>
  <c r="R303"/>
  <c r="BK360"/>
  <c r="J360"/>
  <c r="J112"/>
  <c r="R360"/>
  <c i="2" r="P136"/>
  <c r="P135"/>
  <c r="R143"/>
  <c r="T171"/>
  <c r="T202"/>
  <c r="BK211"/>
  <c r="J211"/>
  <c r="J104"/>
  <c r="T211"/>
  <c r="T214"/>
  <c r="T219"/>
  <c r="T226"/>
  <c r="T239"/>
  <c r="T260"/>
  <c r="T307"/>
  <c r="T359"/>
  <c r="P364"/>
  <c i="3" r="BK136"/>
  <c r="R136"/>
  <c r="R135"/>
  <c r="T143"/>
  <c r="T171"/>
  <c r="T202"/>
  <c r="R211"/>
  <c r="R214"/>
  <c r="BK222"/>
  <c r="J222"/>
  <c r="J107"/>
  <c r="BK235"/>
  <c r="J235"/>
  <c r="J108"/>
  <c r="BK256"/>
  <c r="J256"/>
  <c r="J109"/>
  <c r="BK303"/>
  <c r="J303"/>
  <c r="J110"/>
  <c r="BK355"/>
  <c r="J355"/>
  <c r="J111"/>
  <c r="P355"/>
  <c r="T360"/>
  <c i="2" r="BK391"/>
  <c r="J391"/>
  <c r="J114"/>
  <c r="BK208"/>
  <c r="J208"/>
  <c r="J102"/>
  <c i="3" r="BK208"/>
  <c r="J208"/>
  <c r="J102"/>
  <c r="BK387"/>
  <c r="BK386"/>
  <c r="J386"/>
  <c r="J113"/>
  <c r="J128"/>
  <c r="F131"/>
  <c r="BE140"/>
  <c r="BE155"/>
  <c r="BE164"/>
  <c r="BE167"/>
  <c r="BE170"/>
  <c r="BE177"/>
  <c r="BE226"/>
  <c r="BE229"/>
  <c r="BE230"/>
  <c r="BE231"/>
  <c r="BE236"/>
  <c r="BE242"/>
  <c r="BE246"/>
  <c r="BE251"/>
  <c r="BE255"/>
  <c r="BE279"/>
  <c r="BE326"/>
  <c r="BE327"/>
  <c r="BE335"/>
  <c r="BE341"/>
  <c r="BE351"/>
  <c r="BE356"/>
  <c r="BE385"/>
  <c r="BE388"/>
  <c r="E85"/>
  <c r="BE144"/>
  <c r="BE152"/>
  <c r="BE154"/>
  <c r="BE212"/>
  <c r="BE215"/>
  <c r="BE218"/>
  <c r="BE220"/>
  <c r="BE221"/>
  <c r="BE223"/>
  <c r="BE239"/>
  <c r="BE263"/>
  <c r="BE271"/>
  <c r="BE302"/>
  <c r="BE354"/>
  <c r="BE359"/>
  <c r="BE153"/>
  <c r="BE172"/>
  <c r="BE203"/>
  <c r="BE204"/>
  <c r="BE209"/>
  <c r="BE247"/>
  <c r="BE282"/>
  <c r="BE296"/>
  <c r="BE298"/>
  <c r="BE300"/>
  <c r="BE304"/>
  <c r="BE328"/>
  <c r="BE330"/>
  <c r="BE340"/>
  <c r="BE361"/>
  <c r="BE137"/>
  <c r="BE182"/>
  <c r="BE185"/>
  <c r="BE191"/>
  <c r="BE194"/>
  <c r="BE205"/>
  <c r="BE207"/>
  <c r="BE213"/>
  <c r="BE234"/>
  <c r="BE244"/>
  <c r="BE249"/>
  <c r="BE257"/>
  <c r="BE277"/>
  <c r="BE278"/>
  <c r="BE280"/>
  <c r="BE288"/>
  <c r="BE313"/>
  <c r="BE316"/>
  <c r="BE325"/>
  <c r="BE337"/>
  <c r="BE342"/>
  <c r="BE345"/>
  <c r="BE374"/>
  <c i="2" r="J89"/>
  <c r="BE144"/>
  <c r="BE172"/>
  <c r="BE204"/>
  <c r="BE218"/>
  <c r="BE225"/>
  <c r="BE230"/>
  <c r="BE320"/>
  <c r="BE339"/>
  <c r="BE341"/>
  <c r="BE344"/>
  <c r="BE358"/>
  <c r="BE360"/>
  <c r="F92"/>
  <c r="BE154"/>
  <c r="BE155"/>
  <c r="BE182"/>
  <c r="BE191"/>
  <c r="BE203"/>
  <c r="BE207"/>
  <c r="BE224"/>
  <c r="BE233"/>
  <c r="BE235"/>
  <c r="BE243"/>
  <c r="BE246"/>
  <c r="BE283"/>
  <c r="BE284"/>
  <c r="BE286"/>
  <c r="BE300"/>
  <c r="BE308"/>
  <c r="BE329"/>
  <c r="BE330"/>
  <c r="BE332"/>
  <c r="BE349"/>
  <c r="BE355"/>
  <c r="E124"/>
  <c r="BE152"/>
  <c r="BE167"/>
  <c r="BE185"/>
  <c r="BE194"/>
  <c r="BE209"/>
  <c r="BE215"/>
  <c r="BE220"/>
  <c r="BE227"/>
  <c r="BE234"/>
  <c r="BE238"/>
  <c r="BE240"/>
  <c r="BE248"/>
  <c r="BE250"/>
  <c r="BE255"/>
  <c r="BE259"/>
  <c r="BE261"/>
  <c r="BE275"/>
  <c r="BE282"/>
  <c r="BE292"/>
  <c r="BE302"/>
  <c r="BE304"/>
  <c r="BE306"/>
  <c r="BE317"/>
  <c r="BE331"/>
  <c r="BE345"/>
  <c r="BE346"/>
  <c r="BE378"/>
  <c r="BE392"/>
  <c r="BE137"/>
  <c r="BE140"/>
  <c r="BE153"/>
  <c r="BE164"/>
  <c r="BE168"/>
  <c r="BE177"/>
  <c r="BE205"/>
  <c r="BE212"/>
  <c r="BE213"/>
  <c r="BE251"/>
  <c r="BE253"/>
  <c r="BE267"/>
  <c r="BE281"/>
  <c r="BE334"/>
  <c r="BE363"/>
  <c r="BE365"/>
  <c r="BE389"/>
  <c r="F37"/>
  <c i="1" r="BD95"/>
  <c i="3" r="F37"/>
  <c i="1" r="BD96"/>
  <c i="3" r="J34"/>
  <c i="1" r="AW96"/>
  <c i="2" r="J34"/>
  <c i="1" r="AW95"/>
  <c i="3" r="F34"/>
  <c i="1" r="BA96"/>
  <c i="2" r="F35"/>
  <c i="1" r="BB95"/>
  <c i="2" r="F36"/>
  <c i="1" r="BC95"/>
  <c i="3" r="F36"/>
  <c i="1" r="BC96"/>
  <c i="2" r="F34"/>
  <c i="1" r="BA95"/>
  <c i="3" r="F35"/>
  <c i="1" r="BB96"/>
  <c i="3" l="1" r="P135"/>
  <c r="BK135"/>
  <c r="T135"/>
  <c r="T210"/>
  <c i="2" r="R210"/>
  <c i="3" r="P210"/>
  <c i="2" r="T210"/>
  <c i="3" r="BK210"/>
  <c r="J210"/>
  <c r="J103"/>
  <c i="2" r="R135"/>
  <c r="R134"/>
  <c i="3" r="R210"/>
  <c r="R134"/>
  <c i="2" r="P210"/>
  <c r="P134"/>
  <c i="1" r="AU95"/>
  <c i="2" r="T135"/>
  <c r="BK135"/>
  <c r="J135"/>
  <c r="J97"/>
  <c i="3" r="J136"/>
  <c r="J98"/>
  <c r="J387"/>
  <c r="J114"/>
  <c r="J211"/>
  <c r="J104"/>
  <c i="2" r="BK210"/>
  <c r="J210"/>
  <c r="J103"/>
  <c r="BK390"/>
  <c r="J390"/>
  <c r="J113"/>
  <c r="J33"/>
  <c i="1" r="AV95"/>
  <c r="AT95"/>
  <c i="2" r="F33"/>
  <c i="1" r="AZ95"/>
  <c r="BD94"/>
  <c r="W33"/>
  <c r="BA94"/>
  <c r="AW94"/>
  <c r="AK30"/>
  <c r="BB94"/>
  <c r="AX94"/>
  <c i="3" r="J33"/>
  <c i="1" r="AV96"/>
  <c r="AT96"/>
  <c r="BC94"/>
  <c r="W32"/>
  <c i="3" r="F33"/>
  <c i="1" r="AZ96"/>
  <c i="2" l="1" r="T134"/>
  <c i="3" r="T134"/>
  <c r="BK134"/>
  <c r="J134"/>
  <c r="P134"/>
  <c i="1" r="AU96"/>
  <c i="3" r="J135"/>
  <c r="J97"/>
  <c i="2" r="BK134"/>
  <c r="J134"/>
  <c i="3" r="J30"/>
  <c i="1" r="AG96"/>
  <c r="AZ94"/>
  <c r="AV94"/>
  <c r="AK29"/>
  <c r="AU94"/>
  <c r="W30"/>
  <c r="W31"/>
  <c i="2" r="J30"/>
  <c i="1" r="AG95"/>
  <c r="AY94"/>
  <c i="3" l="1" r="J39"/>
  <c i="2" r="J39"/>
  <c r="J96"/>
  <c i="3" r="J96"/>
  <c i="1" r="AN95"/>
  <c r="AN96"/>
  <c r="AG94"/>
  <c r="AK26"/>
  <c r="AT94"/>
  <c r="AN94"/>
  <c r="W29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<sst xmlns="http://schemas.openxmlformats.org/spreadsheetml/2006/main">
  <si>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</si>
  <si>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</si>
  <si>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</si>
  <si>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</si>
  <si>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{6c579e71-4f53-4f1d-8e81-cff1cd560e89}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</si>
  <si>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</si>
  <si>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</si>
  <si>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</si>
  <si>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</si>
  <si>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</si>
  <si>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</si>
  <si>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</si>
  <si>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</si>
  <si>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</si>
  <si>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DN-023-004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</si>
  <si>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</si>
  <si>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</si>
  <si>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UMÝVÁREN SPORTOVNÍ HALY SD SUŠIL</t>
  </si>
  <si>
    <t>KSO:</t>
  </si>
  <si>
    <t>CC-CZ:</t>
  </si>
  <si>
    <t>Místo:</t>
  </si>
  <si>
    <t>Bystřice pod Hostýnem</t>
  </si>
  <si>
    <t>Datum:</t>
  </si>
  <si>
    <t>14. 12. 2023</t>
  </si>
  <si>
    <t>Zadavatel:</t>
  </si>
  <si>
    <t>IČ:</t>
  </si>
  <si>
    <t>Město Bystřice pod Hostýnem</t>
  </si>
  <si>
    <t>DIČ:</t>
  </si>
  <si>
    <t>Uchazeč:</t>
  </si>
  <si>
    <t>Vyplň údaj</t>
  </si>
  <si>
    <t>Projektant:</t>
  </si>
  <si>
    <t>dnprojekce s.r.o.</t>
  </si>
  <si>
    <t>True</t>
  </si>
  <si>
    <t>Zpracovatel:</t>
  </si>
  <si>
    <t>Ing.David Němec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</si>
  <si>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</si>
  <si>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</si>
  <si>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</si>
  <si>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</si>
  <si>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</si>
  <si>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</si>
  <si>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</si>
  <si>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</si>
  <si>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</si>
  <si>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</si>
  <si>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</si>
  <si>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</si>
  <si>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</si>
  <si>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</si>
  <si>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</si>
  <si>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</si>
  <si>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</si>
  <si>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</si>
  <si>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</si>
  <si>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</si>
  <si>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</si>
  <si>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</si>
  <si>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</si>
  <si>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</si>
  <si>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</si>
  <si>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</si>
  <si>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</si>
  <si>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</si>
  <si>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</si>
  <si>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</si>
  <si>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</si>
  <si>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</si>
  <si>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</si>
  <si>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</si>
  <si>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</si>
  <si>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</si>
  <si>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</si>
  <si>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</si>
  <si>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</si>
  <si>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</si>
  <si>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</si>
  <si>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</si>
  <si>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</si>
  <si>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</si>
  <si>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</si>
  <si>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</si>
  <si>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</si>
  <si>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Umývárna 1,2</t>
  </si>
  <si>
    <t>STA</t>
  </si>
  <si>
    <t>1</t>
  </si>
  <si>
    <t>{1d25a2ec-9667-4131-bc70-a40cbb124fea}</t>
  </si>
  <si>
    <t>2</t>
  </si>
  <si>
    <t>02</t>
  </si>
  <si>
    <t>Umývárna 5,6</t>
  </si>
  <si>
    <t>{ded5ae68-e57c-4538-8afd-1fcdee1f849b}</t>
  </si>
  <si>
    <t>KRYCÍ LIST SOUPISU PRACÍ</t>
  </si>
  <si>
    <t>Objekt:</t>
  </si>
  <si>
    <t>01 - Umývárna 1,2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</si>
  <si>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</si>
  <si>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</si>
  <si>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</si>
  <si>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</si>
  <si>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</si>
  <si>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</si>
  <si>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</si>
  <si>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</si>
  <si>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</si>
  <si>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</si>
  <si>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</si>
  <si>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</si>
  <si>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720 - Zdravotechnika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</si>
  <si>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</si>
  <si>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</si>
  <si>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</si>
  <si>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</si>
  <si>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</si>
  <si>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</si>
  <si>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</si>
  <si>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</si>
  <si>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</si>
  <si>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</si>
  <si>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</si>
  <si>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</si>
  <si>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</si>
  <si>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</si>
  <si>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</si>
  <si>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</si>
  <si>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</si>
  <si>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</si>
  <si>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</si>
  <si>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</si>
  <si>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</si>
  <si>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</si>
  <si>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</si>
  <si>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</si>
  <si>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</si>
  <si>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</si>
  <si>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</si>
  <si>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</si>
  <si>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</si>
  <si>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342272215</t>
  </si>
  <si>
    <t>Příčka z pórobetonových hladkých tvárnic na tenkovrstvou maltu tl 75 mm</t>
  </si>
  <si>
    <t>m2</t>
  </si>
  <si>
    <t>4</t>
  </si>
  <si>
    <t>-2083377928</t>
  </si>
  <si>
    <t>VV</t>
  </si>
  <si>
    <t>m.č.1.16</t>
  </si>
  <si>
    <t>1*2,25*2</t>
  </si>
  <si>
    <t>342291121</t>
  </si>
  <si>
    <t>Ukotvení příček k cihelným konstrukcím plochými kotvami</t>
  </si>
  <si>
    <t>m</t>
  </si>
  <si>
    <t>-887566554</t>
  </si>
  <si>
    <t>2,25*2</t>
  </si>
  <si>
    <t>6</t>
  </si>
  <si>
    <t>Úpravy povrchů, podlahy a osazování výplní</t>
  </si>
  <si>
    <t>612131151</t>
  </si>
  <si>
    <t>Sanační postřik vnitřních stěn nanášený celoplošně ručně</t>
  </si>
  <si>
    <t>600934459</t>
  </si>
  <si>
    <t>m.č.1.15</t>
  </si>
  <si>
    <t>4,95*1,5</t>
  </si>
  <si>
    <t>-0,9*1,5</t>
  </si>
  <si>
    <t>m.č.1.17</t>
  </si>
  <si>
    <t>5,325*1,5</t>
  </si>
  <si>
    <t>Součet</t>
  </si>
  <si>
    <t>612325131</t>
  </si>
  <si>
    <t>Omítka sanační jádrová vnitřních stěn nanášená ručně</t>
  </si>
  <si>
    <t>-967462042</t>
  </si>
  <si>
    <t>5</t>
  </si>
  <si>
    <t>612325391</t>
  </si>
  <si>
    <t>Příplatek k sanační jádrové omítce vnitřních stěn za každých dalších 5 mm tloušťky přes 15 mm strojně</t>
  </si>
  <si>
    <t>-637878669</t>
  </si>
  <si>
    <t>612328131</t>
  </si>
  <si>
    <t>Potažení vnitřních stěn sanačním štukem tloušťky do 3 mm</t>
  </si>
  <si>
    <t>-482654336</t>
  </si>
  <si>
    <t>7</t>
  </si>
  <si>
    <t>619995001</t>
  </si>
  <si>
    <t>Začištění omítek kolem oken, dveří, podlah nebo obkladů</t>
  </si>
  <si>
    <t>-714743831</t>
  </si>
  <si>
    <t>m.č.1.15,1.17</t>
  </si>
  <si>
    <t>kolem nových zárubní</t>
  </si>
  <si>
    <t>(2+0,9+2)*2</t>
  </si>
  <si>
    <t>nad novými obklady</t>
  </si>
  <si>
    <t>3,475*2+5,325*2+0,2*4</t>
  </si>
  <si>
    <t>-1,363*2</t>
  </si>
  <si>
    <t>8</t>
  </si>
  <si>
    <t>642944121</t>
  </si>
  <si>
    <t>Osazování ocelových zárubní dodatečné pl do 2,5 m2</t>
  </si>
  <si>
    <t>kus</t>
  </si>
  <si>
    <t>1294835908</t>
  </si>
  <si>
    <t>D1</t>
  </si>
  <si>
    <t>1+1</t>
  </si>
  <si>
    <t>9</t>
  </si>
  <si>
    <t>M</t>
  </si>
  <si>
    <t>55331487</t>
  </si>
  <si>
    <t>zárubeň jednokřídlá ocelová pro zdění tl stěny 110-150mm rozměru 800/1970, 2100mm</t>
  </si>
  <si>
    <t>-1816304514</t>
  </si>
  <si>
    <t>10</t>
  </si>
  <si>
    <t>632450133</t>
  </si>
  <si>
    <t>Vyrovnávací cementový potěr tl přes 30 do 40 mm ze suchých směsí provedený v ploše</t>
  </si>
  <si>
    <t>-846254554</t>
  </si>
  <si>
    <t>17,76</t>
  </si>
  <si>
    <t>Ostatní konstrukce a práce, bourání</t>
  </si>
  <si>
    <t>11</t>
  </si>
  <si>
    <t>952901111</t>
  </si>
  <si>
    <t>Vyčištění budov bytové a občanské výstavby při výšce podlaží do 4 m</t>
  </si>
  <si>
    <t>1740267454</t>
  </si>
  <si>
    <t>17,57</t>
  </si>
  <si>
    <t>17,77</t>
  </si>
  <si>
    <t>12</t>
  </si>
  <si>
    <t>962031136</t>
  </si>
  <si>
    <t>Bourání příček z tvárnic nebo příčkovek tl do 150 mm</t>
  </si>
  <si>
    <t>694399794</t>
  </si>
  <si>
    <t>3,05*0,2*2</t>
  </si>
  <si>
    <t>13</t>
  </si>
  <si>
    <t>965045113</t>
  </si>
  <si>
    <t>Bourání potěrů cementových nebo pískocementových tl do 50 mm pl přes 4 m2</t>
  </si>
  <si>
    <t>-913189557</t>
  </si>
  <si>
    <t>14</t>
  </si>
  <si>
    <t>965046111</t>
  </si>
  <si>
    <t>Broušení stávajících betonových podlah úběr do 3 mm</t>
  </si>
  <si>
    <t>2014024894</t>
  </si>
  <si>
    <t>968072455</t>
  </si>
  <si>
    <t>Vybourání kovových dveřních zárubní pl do 2 m2</t>
  </si>
  <si>
    <t>1786946468</t>
  </si>
  <si>
    <t>0,8*2*2</t>
  </si>
  <si>
    <t>16</t>
  </si>
  <si>
    <t>978013191</t>
  </si>
  <si>
    <t>Otlučení (osekání) vnitřní vápenné nebo vápenocementové omítky stěn v rozsahu přes 50 do 100 %</t>
  </si>
  <si>
    <t>48294711</t>
  </si>
  <si>
    <t>997</t>
  </si>
  <si>
    <t>Přesun sutě</t>
  </si>
  <si>
    <t>17</t>
  </si>
  <si>
    <t>997013211</t>
  </si>
  <si>
    <t>Vnitrostaveništní doprava suti a vybouraných hmot pro budovy v do 6 m ručně</t>
  </si>
  <si>
    <t>t</t>
  </si>
  <si>
    <t>-1500855852</t>
  </si>
  <si>
    <t>18</t>
  </si>
  <si>
    <t>997013501</t>
  </si>
  <si>
    <t>Odvoz suti a vybouraných hmot na skládku nebo meziskládku do 1 km se složením</t>
  </si>
  <si>
    <t>2031822591</t>
  </si>
  <si>
    <t>19</t>
  </si>
  <si>
    <t>997013509</t>
  </si>
  <si>
    <t>Příplatek k odvozu suti a vybouraných hmot na skládku ZKD 1 km přes 1 km</t>
  </si>
  <si>
    <t>-1425769544</t>
  </si>
  <si>
    <t>5,147*9 'Přepočtené koeficientem množství</t>
  </si>
  <si>
    <t>20</t>
  </si>
  <si>
    <t>997013631</t>
  </si>
  <si>
    <t>Poplatek za uložení na skládce (skládkovné) stavebního odpadu směsného kód odpadu 17 09 04</t>
  </si>
  <si>
    <t>-37805635</t>
  </si>
  <si>
    <t>998</t>
  </si>
  <si>
    <t>Přesun hmot</t>
  </si>
  <si>
    <t>998018001</t>
  </si>
  <si>
    <t>Přesun hmot ruční pro budovy v do 6 m</t>
  </si>
  <si>
    <t>-1569750575</t>
  </si>
  <si>
    <t>PSV</t>
  </si>
  <si>
    <t>Práce a dodávky PSV</t>
  </si>
  <si>
    <t>720</t>
  </si>
  <si>
    <t>Zdravotechnika</t>
  </si>
  <si>
    <t>22</t>
  </si>
  <si>
    <t>720-001</t>
  </si>
  <si>
    <t>Zdravotechnika - položkový rozpočet v příloze</t>
  </si>
  <si>
    <t>soub</t>
  </si>
  <si>
    <t>-1247731263</t>
  </si>
  <si>
    <t>23</t>
  </si>
  <si>
    <t>720-002</t>
  </si>
  <si>
    <t>Zednické výpomoci pro ZTI</t>
  </si>
  <si>
    <t>582201491</t>
  </si>
  <si>
    <t>741</t>
  </si>
  <si>
    <t>Elektroinstalace - silnoproud</t>
  </si>
  <si>
    <t>24</t>
  </si>
  <si>
    <t>741-001</t>
  </si>
  <si>
    <t>Demontáž a zpětná montáž čidla</t>
  </si>
  <si>
    <t>-859458621</t>
  </si>
  <si>
    <t>25</t>
  </si>
  <si>
    <t>741-002</t>
  </si>
  <si>
    <t>Výměna svítidel - položkový rozpočet v příloze</t>
  </si>
  <si>
    <t>664371571</t>
  </si>
  <si>
    <t>763</t>
  </si>
  <si>
    <t>Konstrukce suché výstavby</t>
  </si>
  <si>
    <t>26</t>
  </si>
  <si>
    <t>763131821</t>
  </si>
  <si>
    <t>Demontáž SDK podhledu s dvouvrstvou nosnou kcí z ocelových profilů opláštění jednoduché</t>
  </si>
  <si>
    <t>-241480758</t>
  </si>
  <si>
    <t>sdk kastlík</t>
  </si>
  <si>
    <t>27</t>
  </si>
  <si>
    <t>763164561</t>
  </si>
  <si>
    <t>SDK obklad kcí tvaru L š přes 0,8 m desky 1xH2 12,5</t>
  </si>
  <si>
    <t>-1996990340</t>
  </si>
  <si>
    <t>28</t>
  </si>
  <si>
    <t>998763401</t>
  </si>
  <si>
    <t>Přesun hmot procentní pro sádrokartonové konstrukce v objektech v do 6 m</t>
  </si>
  <si>
    <t>%</t>
  </si>
  <si>
    <t>-889865930</t>
  </si>
  <si>
    <t>766</t>
  </si>
  <si>
    <t>Konstrukce truhlářské</t>
  </si>
  <si>
    <t>29</t>
  </si>
  <si>
    <t>766-001</t>
  </si>
  <si>
    <t>Demontáž a zpětná montáž otevírání oken</t>
  </si>
  <si>
    <t>1712449568</t>
  </si>
  <si>
    <t>30</t>
  </si>
  <si>
    <t>766660001</t>
  </si>
  <si>
    <t>Montáž dveřních křídel otvíravých jednokřídlových š do 0,8 m do ocelové zárubně</t>
  </si>
  <si>
    <t>-412802780</t>
  </si>
  <si>
    <t>31</t>
  </si>
  <si>
    <t>61162086</t>
  </si>
  <si>
    <t>dveře jednokřídlé dřevotřískové povrch laminátový plné 800x1970-2100mm</t>
  </si>
  <si>
    <t>32</t>
  </si>
  <si>
    <t>-1428631112</t>
  </si>
  <si>
    <t>54914123</t>
  </si>
  <si>
    <t>kování rozetové klika/klika</t>
  </si>
  <si>
    <t>-263111666</t>
  </si>
  <si>
    <t>33</t>
  </si>
  <si>
    <t>766691914</t>
  </si>
  <si>
    <t>Vyvěšení nebo zavěšení dřevěných křídel dveří pl do 2 m2</t>
  </si>
  <si>
    <t>-479526983</t>
  </si>
  <si>
    <t>34</t>
  </si>
  <si>
    <t>998766201</t>
  </si>
  <si>
    <t>Přesun hmot procentní pro kce truhlářské v objektech v do 6 m</t>
  </si>
  <si>
    <t>-2131717475</t>
  </si>
  <si>
    <t>771</t>
  </si>
  <si>
    <t>Podlahy z dlaždic</t>
  </si>
  <si>
    <t>35</t>
  </si>
  <si>
    <t>771573810</t>
  </si>
  <si>
    <t>Demontáž podlah z dlaždic keramických lepených</t>
  </si>
  <si>
    <t>1397155767</t>
  </si>
  <si>
    <t>36</t>
  </si>
  <si>
    <t>771121011</t>
  </si>
  <si>
    <t>Nátěr penetrační na podlahu</t>
  </si>
  <si>
    <t>1641546910</t>
  </si>
  <si>
    <t>37</t>
  </si>
  <si>
    <t>771574416</t>
  </si>
  <si>
    <t>Montáž podlah keramických hladkých lepených cementovým flexibilním lepidlem přes 9 do 12 ks/m2</t>
  </si>
  <si>
    <t>2130112969</t>
  </si>
  <si>
    <t>38</t>
  </si>
  <si>
    <t>59761166</t>
  </si>
  <si>
    <t>dlažba keramická slinutá mrazuvzdorná do interiéru i exteriéru R10/A povrch hladký/matný tl do 10mm přes 9 do 12ks/m2</t>
  </si>
  <si>
    <t>1939813525</t>
  </si>
  <si>
    <t>17,76*1,1 'Přepočtené koeficientem množství</t>
  </si>
  <si>
    <t>39</t>
  </si>
  <si>
    <t>771591112</t>
  </si>
  <si>
    <t>Izolace pod dlažbu nátěrem nebo stěrkou ve dvou vrstvách</t>
  </si>
  <si>
    <t>-973287583</t>
  </si>
  <si>
    <t>40</t>
  </si>
  <si>
    <t>771591241</t>
  </si>
  <si>
    <t>Izolace těsnícími pásy vnitřní kout</t>
  </si>
  <si>
    <t>-1837440368</t>
  </si>
  <si>
    <t>41</t>
  </si>
  <si>
    <t>771591242</t>
  </si>
  <si>
    <t>Izolace těsnícími pásy vnější roh</t>
  </si>
  <si>
    <t>1189653382</t>
  </si>
  <si>
    <t>42</t>
  </si>
  <si>
    <t>771591264</t>
  </si>
  <si>
    <t>Izolace těsnícími pásy mezi podlahou a stěnou</t>
  </si>
  <si>
    <t>1974416114</t>
  </si>
  <si>
    <t>3,475*2+5,325*2+1*2*2+0,075*2</t>
  </si>
  <si>
    <t>-0,9*2</t>
  </si>
  <si>
    <t>43</t>
  </si>
  <si>
    <t>998771201</t>
  </si>
  <si>
    <t>Přesun hmot procentní pro podlahy z dlaždic v objektech v do 6 m</t>
  </si>
  <si>
    <t>-489038050</t>
  </si>
  <si>
    <t>776</t>
  </si>
  <si>
    <t>Podlahy povlakové</t>
  </si>
  <si>
    <t>44</t>
  </si>
  <si>
    <t>776201811</t>
  </si>
  <si>
    <t>Demontáž lepených povlakových podlah bez podložky ručně</t>
  </si>
  <si>
    <t>1542148744</t>
  </si>
  <si>
    <t>45</t>
  </si>
  <si>
    <t>776410811</t>
  </si>
  <si>
    <t>Odstranění soklíků a lišt pryžových nebo plastových</t>
  </si>
  <si>
    <t>-359384174</t>
  </si>
  <si>
    <t>3,55*2+4,95*2</t>
  </si>
  <si>
    <t>3,337*2+5,325*2</t>
  </si>
  <si>
    <t>46</t>
  </si>
  <si>
    <t>776111311</t>
  </si>
  <si>
    <t>Vysátí podkladu povlakových podlah</t>
  </si>
  <si>
    <t>1196556153</t>
  </si>
  <si>
    <t>47</t>
  </si>
  <si>
    <t>776121321</t>
  </si>
  <si>
    <t>Neředěná penetrace savého podkladu povlakových podlah</t>
  </si>
  <si>
    <t>-410542705</t>
  </si>
  <si>
    <t>48</t>
  </si>
  <si>
    <t>776141111</t>
  </si>
  <si>
    <t>Stěrka podlahová nivelační pro vyrovnání podkladu povlakových podlah pevnosti 20 MPa tl do 3 mm</t>
  </si>
  <si>
    <t>1176763654</t>
  </si>
  <si>
    <t>49</t>
  </si>
  <si>
    <t>776221111</t>
  </si>
  <si>
    <t>Lepení pásů z PVC standardním lepidlem</t>
  </si>
  <si>
    <t>-2051592797</t>
  </si>
  <si>
    <t>50</t>
  </si>
  <si>
    <t>28412245</t>
  </si>
  <si>
    <t>krytina podlahová heterogenní š 1,5m tl 2mm</t>
  </si>
  <si>
    <t>-2066346838</t>
  </si>
  <si>
    <t>35,34*1,1 'Přepočtené koeficientem množství</t>
  </si>
  <si>
    <t>51</t>
  </si>
  <si>
    <t>776223112</t>
  </si>
  <si>
    <t>Spoj povlakových podlahovin z PVC svařováním za studena</t>
  </si>
  <si>
    <t>1985963380</t>
  </si>
  <si>
    <t>4,95*2</t>
  </si>
  <si>
    <t>5,325*2</t>
  </si>
  <si>
    <t>52</t>
  </si>
  <si>
    <t>776411111</t>
  </si>
  <si>
    <t>Montáž obvodových soklíků výšky do 80 mm</t>
  </si>
  <si>
    <t>-1232939857</t>
  </si>
  <si>
    <t>53</t>
  </si>
  <si>
    <t>28411007</t>
  </si>
  <si>
    <t>lišta soklová PVC 15x50mm</t>
  </si>
  <si>
    <t>1123259639</t>
  </si>
  <si>
    <t>30,724*1,02 'Přepočtené koeficientem množství</t>
  </si>
  <si>
    <t>54</t>
  </si>
  <si>
    <t>776421312</t>
  </si>
  <si>
    <t>Montáž přechodových šroubovaných lišt</t>
  </si>
  <si>
    <t>-464620832</t>
  </si>
  <si>
    <t>0,9*4</t>
  </si>
  <si>
    <t>55</t>
  </si>
  <si>
    <t>55343125</t>
  </si>
  <si>
    <t>profil přechodový Al vrtaný 30mm leštěná mosaz</t>
  </si>
  <si>
    <t>-1800210065</t>
  </si>
  <si>
    <t>3,6*1,02 'Přepočtené koeficientem množství</t>
  </si>
  <si>
    <t>56</t>
  </si>
  <si>
    <t>998776201</t>
  </si>
  <si>
    <t>Přesun hmot procentní pro podlahy povlakové v objektech v do 6 m</t>
  </si>
  <si>
    <t>-1246558147</t>
  </si>
  <si>
    <t>781</t>
  </si>
  <si>
    <t>Dokončovací práce - obklady</t>
  </si>
  <si>
    <t>57</t>
  </si>
  <si>
    <t>781473810</t>
  </si>
  <si>
    <t>Demontáž obkladů z obkladaček keramických lepených</t>
  </si>
  <si>
    <t>-977563686</t>
  </si>
  <si>
    <t>(3,475*2+5,325*2+1*2*2)*2,25</t>
  </si>
  <si>
    <t>3,475*0,125</t>
  </si>
  <si>
    <t>1,363*0,2*2</t>
  </si>
  <si>
    <t>0,62*0,2*2*2</t>
  </si>
  <si>
    <t>-0,9*2*2</t>
  </si>
  <si>
    <t>-1,363*0,62*2</t>
  </si>
  <si>
    <t>58</t>
  </si>
  <si>
    <t>781491822</t>
  </si>
  <si>
    <t>Demontáž revizních dvířek plastových lepených s rámem</t>
  </si>
  <si>
    <t>30298137</t>
  </si>
  <si>
    <t>59</t>
  </si>
  <si>
    <t>781121011</t>
  </si>
  <si>
    <t>Nátěr penetrační na stěnu</t>
  </si>
  <si>
    <t>429917727</t>
  </si>
  <si>
    <t>60</t>
  </si>
  <si>
    <t>781131112</t>
  </si>
  <si>
    <t>Izolace pod obklad nátěrem nebo stěrkou ve dvou vrstvách</t>
  </si>
  <si>
    <t>-315889847</t>
  </si>
  <si>
    <t>61</t>
  </si>
  <si>
    <t>781151031</t>
  </si>
  <si>
    <t>Celoplošné vyrovnání podkladu stěrkou tl 3 mm</t>
  </si>
  <si>
    <t>1513019064</t>
  </si>
  <si>
    <t>62</t>
  </si>
  <si>
    <t>781474112</t>
  </si>
  <si>
    <t>Montáž obkladů vnitřních keramických hladkých přes 9 do 12 ks/m2 lepených flexibilním lepidlem</t>
  </si>
  <si>
    <t>-1149687761</t>
  </si>
  <si>
    <t>63</t>
  </si>
  <si>
    <t>59761026</t>
  </si>
  <si>
    <t>obklad keramický hladký do 12ks/m2</t>
  </si>
  <si>
    <t>-1255167759</t>
  </si>
  <si>
    <t>44,785*1,1 'Přepočtené koeficientem množství</t>
  </si>
  <si>
    <t>64</t>
  </si>
  <si>
    <t>781492211</t>
  </si>
  <si>
    <t>Montáž profilů rohových lepených flexibilním cementovým lepidlem</t>
  </si>
  <si>
    <t>-12367550</t>
  </si>
  <si>
    <t>2,25*5</t>
  </si>
  <si>
    <t>0,62*4</t>
  </si>
  <si>
    <t>65</t>
  </si>
  <si>
    <t>19416012</t>
  </si>
  <si>
    <t>lišta ukončovací nerezová 10mm</t>
  </si>
  <si>
    <t>767953139</t>
  </si>
  <si>
    <t>13,73*1,05 'Přepočtené koeficientem množství</t>
  </si>
  <si>
    <t>66</t>
  </si>
  <si>
    <t>781493611</t>
  </si>
  <si>
    <t>Montáž vanových plastových dvířek s rámem lepených</t>
  </si>
  <si>
    <t>-946809706</t>
  </si>
  <si>
    <t>67</t>
  </si>
  <si>
    <t>56245724</t>
  </si>
  <si>
    <t>dvířka bílá 200x200mm</t>
  </si>
  <si>
    <t>481311123</t>
  </si>
  <si>
    <t>68</t>
  </si>
  <si>
    <t>56245722</t>
  </si>
  <si>
    <t>dvířka bílá 200x300mm</t>
  </si>
  <si>
    <t>-256210208</t>
  </si>
  <si>
    <t>69</t>
  </si>
  <si>
    <t>781495115</t>
  </si>
  <si>
    <t>Spárování vnitřních obkladů silikonem</t>
  </si>
  <si>
    <t>-581713370</t>
  </si>
  <si>
    <t>3,475*2+5,325*2</t>
  </si>
  <si>
    <t>70</t>
  </si>
  <si>
    <t>781495141</t>
  </si>
  <si>
    <t>Průnik obkladem kruhový do DN 30</t>
  </si>
  <si>
    <t>-372363369</t>
  </si>
  <si>
    <t>sprchy</t>
  </si>
  <si>
    <t>umyvadla</t>
  </si>
  <si>
    <t>4*2</t>
  </si>
  <si>
    <t>71</t>
  </si>
  <si>
    <t>781495142</t>
  </si>
  <si>
    <t>Průnik obkladem kruhový přes DN 30 do DN 90</t>
  </si>
  <si>
    <t>-847947768</t>
  </si>
  <si>
    <t>72</t>
  </si>
  <si>
    <t>998781201</t>
  </si>
  <si>
    <t>Přesun hmot procentní pro obklady keramické v objektech v do 6 m</t>
  </si>
  <si>
    <t>-1791789321</t>
  </si>
  <si>
    <t>783</t>
  </si>
  <si>
    <t>Dokončovací práce - nátěry</t>
  </si>
  <si>
    <t>73</t>
  </si>
  <si>
    <t>783315101</t>
  </si>
  <si>
    <t>Mezinátěr jednonásobný syntetický standardní zámečnických konstrukcí</t>
  </si>
  <si>
    <t>99551233</t>
  </si>
  <si>
    <t>zárubně</t>
  </si>
  <si>
    <t>((2*2+0,8)*(0,125+2*0,05))*2</t>
  </si>
  <si>
    <t>74</t>
  </si>
  <si>
    <t>783317101</t>
  </si>
  <si>
    <t>Krycí jednonásobný syntetický standardní nátěr zámečnických konstrukcí</t>
  </si>
  <si>
    <t>-617765857</t>
  </si>
  <si>
    <t>784</t>
  </si>
  <si>
    <t>Dokončovací práce - malby a tapety</t>
  </si>
  <si>
    <t>75</t>
  </si>
  <si>
    <t>784121001</t>
  </si>
  <si>
    <t>Oškrabání malby v místnostech v do 3,80 m</t>
  </si>
  <si>
    <t>1842824288</t>
  </si>
  <si>
    <t>3,55*4,95</t>
  </si>
  <si>
    <t>(3,55*2+4,95*2)*2,65</t>
  </si>
  <si>
    <t>3,475*5,325</t>
  </si>
  <si>
    <t>(3,475*2+5,325*2)*(2,65-2,25)</t>
  </si>
  <si>
    <t>3,337*5,325</t>
  </si>
  <si>
    <t>(3,337*2+5,325*2)*2,65</t>
  </si>
  <si>
    <t>odpočet otlučených omítek</t>
  </si>
  <si>
    <t>-12,713</t>
  </si>
  <si>
    <t>76</t>
  </si>
  <si>
    <t>784181111</t>
  </si>
  <si>
    <t>Základní silikátová jednonásobná bezbarvá penetrace podkladu v místnostech v do 3,80 m</t>
  </si>
  <si>
    <t>440695515</t>
  </si>
  <si>
    <t>77</t>
  </si>
  <si>
    <t>784321031</t>
  </si>
  <si>
    <t>Dvojnásobné silikátové bílé malby v místnosti v do 3,80 m</t>
  </si>
  <si>
    <t>1404389572</t>
  </si>
  <si>
    <t>VRN</t>
  </si>
  <si>
    <t>Vedlejší rozpočtové náklady</t>
  </si>
  <si>
    <t>VRN9</t>
  </si>
  <si>
    <t>Ostatní náklady</t>
  </si>
  <si>
    <t>78</t>
  </si>
  <si>
    <t>090001000</t>
  </si>
  <si>
    <t>1024</t>
  </si>
  <si>
    <t>-714479569</t>
  </si>
  <si>
    <t>02 - Umývárna 5,6</t>
  </si>
  <si>
    <t>-1427485649</t>
  </si>
  <si>
    <t>m.č.1.26</t>
  </si>
  <si>
    <t>699746123</t>
  </si>
  <si>
    <t>1164288993</t>
  </si>
  <si>
    <t>m.č.1.27</t>
  </si>
  <si>
    <t>m.č.1.25</t>
  </si>
  <si>
    <t>-1665537706</t>
  </si>
  <si>
    <t>-132181590</t>
  </si>
  <si>
    <t>-1903237108</t>
  </si>
  <si>
    <t>-1068332352</t>
  </si>
  <si>
    <t>m.č.1.25,1.27</t>
  </si>
  <si>
    <t>1337910117</t>
  </si>
  <si>
    <t>17,8</t>
  </si>
  <si>
    <t>-78654755</t>
  </si>
  <si>
    <t>1884225480</t>
  </si>
  <si>
    <t>-944781519</t>
  </si>
  <si>
    <t>17,2</t>
  </si>
  <si>
    <t>745783103</t>
  </si>
  <si>
    <t>-332572184</t>
  </si>
  <si>
    <t>-147905409</t>
  </si>
  <si>
    <t>-1039545377</t>
  </si>
  <si>
    <t>-1148341226</t>
  </si>
  <si>
    <t>1982741390</t>
  </si>
  <si>
    <t>94968154</t>
  </si>
  <si>
    <t>1233211900</t>
  </si>
  <si>
    <t>5,133*9 'Přepočtené koeficientem množství</t>
  </si>
  <si>
    <t>2025011453</t>
  </si>
  <si>
    <t>-759414209</t>
  </si>
  <si>
    <t>258044070</t>
  </si>
  <si>
    <t>-1767447770</t>
  </si>
  <si>
    <t>588988677</t>
  </si>
  <si>
    <t>-263913981</t>
  </si>
  <si>
    <t>522341390</t>
  </si>
  <si>
    <t>-1931745402</t>
  </si>
  <si>
    <t>-1484133250</t>
  </si>
  <si>
    <t>1579314862</t>
  </si>
  <si>
    <t>-588065434</t>
  </si>
  <si>
    <t>-1672702716</t>
  </si>
  <si>
    <t>-629338035</t>
  </si>
  <si>
    <t>1434619192</t>
  </si>
  <si>
    <t>-253694624</t>
  </si>
  <si>
    <t>-1022623314</t>
  </si>
  <si>
    <t>-242030552</t>
  </si>
  <si>
    <t>-222001921</t>
  </si>
  <si>
    <t>17,8*1,1 'Přepočtené koeficientem množství</t>
  </si>
  <si>
    <t>-42399473</t>
  </si>
  <si>
    <t>-593112917</t>
  </si>
  <si>
    <t>930135911</t>
  </si>
  <si>
    <t>1279480199</t>
  </si>
  <si>
    <t>-890108938</t>
  </si>
  <si>
    <t>877551673</t>
  </si>
  <si>
    <t>-2073453183</t>
  </si>
  <si>
    <t>3,475*2+4,95*2</t>
  </si>
  <si>
    <t>749463359</t>
  </si>
  <si>
    <t>198529922</t>
  </si>
  <si>
    <t>655035207</t>
  </si>
  <si>
    <t>1679168761</t>
  </si>
  <si>
    <t>-355342906</t>
  </si>
  <si>
    <t>34,77*1,1 'Přepočtené koeficientem množství</t>
  </si>
  <si>
    <t>-179895994</t>
  </si>
  <si>
    <t>-1023730475</t>
  </si>
  <si>
    <t>150698678</t>
  </si>
  <si>
    <t>30,574*1,02 'Přepočtené koeficientem množství</t>
  </si>
  <si>
    <t>1768085589</t>
  </si>
  <si>
    <t>1381201886</t>
  </si>
  <si>
    <t>-1055477148</t>
  </si>
  <si>
    <t>-645219082</t>
  </si>
  <si>
    <t>2012983801</t>
  </si>
  <si>
    <t>1486194232</t>
  </si>
  <si>
    <t>-2081568163</t>
  </si>
  <si>
    <t>462993174</t>
  </si>
  <si>
    <t>1614889911</t>
  </si>
  <si>
    <t>-1288391745</t>
  </si>
  <si>
    <t>1389533081</t>
  </si>
  <si>
    <t>11768609</t>
  </si>
  <si>
    <t>909223018</t>
  </si>
  <si>
    <t>-1427169194</t>
  </si>
  <si>
    <t>-1374794271</t>
  </si>
  <si>
    <t>-48724625</t>
  </si>
  <si>
    <t>-2107528459</t>
  </si>
  <si>
    <t>-846786066</t>
  </si>
  <si>
    <t>274039844</t>
  </si>
  <si>
    <t>658973063</t>
  </si>
  <si>
    <t>-368290241</t>
  </si>
  <si>
    <t>1605437682</t>
  </si>
  <si>
    <t>3,475*4,95</t>
  </si>
  <si>
    <t>(3,475*2+4,95*2)*2,65</t>
  </si>
  <si>
    <t>-1091026759</t>
  </si>
  <si>
    <t>-1833491792</t>
  </si>
  <si>
    <t>-1798688631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</si>
</sst>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34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40</v>
      </c>
      <c r="E29" s="3"/>
      <c r="F29" s="31" t="s">
        <v>41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42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43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44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45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46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47</v>
      </c>
      <c r="U35" s="49"/>
      <c r="V35" s="49"/>
      <c r="W35" s="49"/>
      <c r="X35" s="51" t="s">
        <v>48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49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50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51</v>
      </c>
      <c r="AI60" s="40"/>
      <c r="AJ60" s="40"/>
      <c r="AK60" s="40"/>
      <c r="AL60" s="40"/>
      <c r="AM60" s="57" t="s">
        <v>52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53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54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51</v>
      </c>
      <c r="AI75" s="40"/>
      <c r="AJ75" s="40"/>
      <c r="AK75" s="40"/>
      <c r="AL75" s="40"/>
      <c r="AM75" s="57" t="s">
        <v>52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DN-023-004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REKONSTRUKCE UMÝVÁREN SPORTOVNÍ HALY SD SUŠIL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Bystřice pod Hostýnem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14. 12. 2023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Město Bystřice pod Hostýnem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dnprojekce s.r.o.</v>
      </c>
      <c r="AN89" s="4"/>
      <c r="AO89" s="4"/>
      <c r="AP89" s="4"/>
      <c r="AQ89" s="37"/>
      <c r="AR89" s="38"/>
      <c r="AS89" s="70" t="s">
        <v>56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>Ing.David Němec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57</v>
      </c>
      <c r="D92" s="79"/>
      <c r="E92" s="79"/>
      <c r="F92" s="79"/>
      <c r="G92" s="79"/>
      <c r="H92" s="80"/>
      <c r="I92" s="81" t="s">
        <v>58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59</v>
      </c>
      <c r="AH92" s="79"/>
      <c r="AI92" s="79"/>
      <c r="AJ92" s="79"/>
      <c r="AK92" s="79"/>
      <c r="AL92" s="79"/>
      <c r="AM92" s="79"/>
      <c r="AN92" s="81" t="s">
        <v>60</v>
      </c>
      <c r="AO92" s="79"/>
      <c r="AP92" s="83"/>
      <c r="AQ92" s="84" t="s">
        <v>61</v>
      </c>
      <c r="AR92" s="38"/>
      <c r="AS92" s="85" t="s">
        <v>62</v>
      </c>
      <c r="AT92" s="86" t="s">
        <v>63</v>
      </c>
      <c r="AU92" s="86" t="s">
        <v>64</v>
      </c>
      <c r="AV92" s="86" t="s">
        <v>65</v>
      </c>
      <c r="AW92" s="86" t="s">
        <v>66</v>
      </c>
      <c r="AX92" s="86" t="s">
        <v>67</v>
      </c>
      <c r="AY92" s="86" t="s">
        <v>68</v>
      </c>
      <c r="AZ92" s="86" t="s">
        <v>69</v>
      </c>
      <c r="BA92" s="86" t="s">
        <v>70</v>
      </c>
      <c r="BB92" s="86" t="s">
        <v>71</v>
      </c>
      <c r="BC92" s="86" t="s">
        <v>72</v>
      </c>
      <c r="BD92" s="87" t="s">
        <v>73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74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ROUND(SUM(AS95:AS96),2)</f>
        <v>0</v>
      </c>
      <c r="AT94" s="98">
        <f>ROUND(SUM(AV94:AW94),2)</f>
        <v>0</v>
      </c>
      <c r="AU94" s="99">
        <f>ROUND(SUM(AU95:AU96),5)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ROUND(SUM(AZ95:AZ96),2)</f>
        <v>0</v>
      </c>
      <c r="BA94" s="98">
        <f>ROUND(SUM(BA95:BA96),2)</f>
        <v>0</v>
      </c>
      <c r="BB94" s="98">
        <f>ROUND(SUM(BB95:BB96),2)</f>
        <v>0</v>
      </c>
      <c r="BC94" s="98">
        <f>ROUND(SUM(BC95:BC96),2)</f>
        <v>0</v>
      </c>
      <c r="BD94" s="100">
        <f>ROUND(SUM(BD95:BD96),2)</f>
        <v>0</v>
      </c>
      <c r="BE94" s="6"/>
      <c r="BS94" s="101" t="s">
        <v>75</v>
      </c>
      <c r="BT94" s="101" t="s">
        <v>76</v>
      </c>
      <c r="BU94" s="102" t="s">
        <v>77</v>
      </c>
      <c r="BV94" s="101" t="s">
        <v>78</v>
      </c>
      <c r="BW94" s="101" t="s">
        <v>4</v>
      </c>
      <c r="BX94" s="101" t="s">
        <v>79</v>
      </c>
      <c r="CL94" s="101" t="s">
        <v>1</v>
      </c>
    </row>
    <row r="95" s="7" customFormat="1" ht="16.5" customHeight="1">
      <c r="A95" s="103" t="s">
        <v>80</v>
      </c>
      <c r="B95" s="104"/>
      <c r="C95" s="105"/>
      <c r="D95" s="106" t="s">
        <v>81</v>
      </c>
      <c r="E95" s="106"/>
      <c r="F95" s="106"/>
      <c r="G95" s="106"/>
      <c r="H95" s="106"/>
      <c r="I95" s="107"/>
      <c r="J95" s="106" t="s">
        <v>82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'01 - Umývárna 1,2'!J30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83</v>
      </c>
      <c r="AR95" s="104"/>
      <c r="AS95" s="110">
        <v>0</v>
      </c>
      <c r="AT95" s="111">
        <f>ROUND(SUM(AV95:AW95),2)</f>
        <v>0</v>
      </c>
      <c r="AU95" s="112">
        <f>'01 - Umývárna 1,2'!P134</f>
        <v>0</v>
      </c>
      <c r="AV95" s="111">
        <f>'01 - Umývárna 1,2'!J33</f>
        <v>0</v>
      </c>
      <c r="AW95" s="111">
        <f>'01 - Umývárna 1,2'!J34</f>
        <v>0</v>
      </c>
      <c r="AX95" s="111">
        <f>'01 - Umývárna 1,2'!J35</f>
        <v>0</v>
      </c>
      <c r="AY95" s="111">
        <f>'01 - Umývárna 1,2'!J36</f>
        <v>0</v>
      </c>
      <c r="AZ95" s="111">
        <f>'01 - Umývárna 1,2'!F33</f>
        <v>0</v>
      </c>
      <c r="BA95" s="111">
        <f>'01 - Umývárna 1,2'!F34</f>
        <v>0</v>
      </c>
      <c r="BB95" s="111">
        <f>'01 - Umývárna 1,2'!F35</f>
        <v>0</v>
      </c>
      <c r="BC95" s="111">
        <f>'01 - Umývárna 1,2'!F36</f>
        <v>0</v>
      </c>
      <c r="BD95" s="113">
        <f>'01 - Umývárna 1,2'!F37</f>
        <v>0</v>
      </c>
      <c r="BE95" s="7"/>
      <c r="BT95" s="114" t="s">
        <v>84</v>
      </c>
      <c r="BV95" s="114" t="s">
        <v>78</v>
      </c>
      <c r="BW95" s="114" t="s">
        <v>85</v>
      </c>
      <c r="BX95" s="114" t="s">
        <v>4</v>
      </c>
      <c r="CL95" s="114" t="s">
        <v>1</v>
      </c>
      <c r="CM95" s="114" t="s">
        <v>86</v>
      </c>
    </row>
    <row r="96" s="7" customFormat="1" ht="16.5" customHeight="1">
      <c r="A96" s="103" t="s">
        <v>80</v>
      </c>
      <c r="B96" s="104"/>
      <c r="C96" s="105"/>
      <c r="D96" s="106" t="s">
        <v>87</v>
      </c>
      <c r="E96" s="106"/>
      <c r="F96" s="106"/>
      <c r="G96" s="106"/>
      <c r="H96" s="106"/>
      <c r="I96" s="107"/>
      <c r="J96" s="106" t="s">
        <v>88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'02 - Umývárna 5,6'!J30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83</v>
      </c>
      <c r="AR96" s="104"/>
      <c r="AS96" s="115">
        <v>0</v>
      </c>
      <c r="AT96" s="116">
        <f>ROUND(SUM(AV96:AW96),2)</f>
        <v>0</v>
      </c>
      <c r="AU96" s="117">
        <f>'02 - Umývárna 5,6'!P134</f>
        <v>0</v>
      </c>
      <c r="AV96" s="116">
        <f>'02 - Umývárna 5,6'!J33</f>
        <v>0</v>
      </c>
      <c r="AW96" s="116">
        <f>'02 - Umývárna 5,6'!J34</f>
        <v>0</v>
      </c>
      <c r="AX96" s="116">
        <f>'02 - Umývárna 5,6'!J35</f>
        <v>0</v>
      </c>
      <c r="AY96" s="116">
        <f>'02 - Umývárna 5,6'!J36</f>
        <v>0</v>
      </c>
      <c r="AZ96" s="116">
        <f>'02 - Umývárna 5,6'!F33</f>
        <v>0</v>
      </c>
      <c r="BA96" s="116">
        <f>'02 - Umývárna 5,6'!F34</f>
        <v>0</v>
      </c>
      <c r="BB96" s="116">
        <f>'02 - Umývárna 5,6'!F35</f>
        <v>0</v>
      </c>
      <c r="BC96" s="116">
        <f>'02 - Umývárna 5,6'!F36</f>
        <v>0</v>
      </c>
      <c r="BD96" s="118">
        <f>'02 - Umývárna 5,6'!F37</f>
        <v>0</v>
      </c>
      <c r="BE96" s="7"/>
      <c r="BT96" s="114" t="s">
        <v>84</v>
      </c>
      <c r="BV96" s="114" t="s">
        <v>78</v>
      </c>
      <c r="BW96" s="114" t="s">
        <v>89</v>
      </c>
      <c r="BX96" s="114" t="s">
        <v>4</v>
      </c>
      <c r="CL96" s="114" t="s">
        <v>1</v>
      </c>
      <c r="CM96" s="114" t="s">
        <v>86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Umývárna 1,2'!C2" display="/"/>
    <hyperlink ref="A96" location="'02 - Umývárna 5,6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</row>
    <row r="4" s="1" customFormat="1" ht="24.96" customHeight="1">
      <c r="B4" s="21"/>
      <c r="D4" s="22" t="s">
        <v>90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REKONSTRUKCE UMÝVÁREN SPORTOVNÍ HALY SD SUŠIL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91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14. 12. 2023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36</v>
      </c>
      <c r="E30" s="37"/>
      <c r="F30" s="37"/>
      <c r="G30" s="37"/>
      <c r="H30" s="37"/>
      <c r="I30" s="37"/>
      <c r="J30" s="95">
        <f>ROUND(J134,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40</v>
      </c>
      <c r="E33" s="31" t="s">
        <v>41</v>
      </c>
      <c r="F33" s="126">
        <f>ROUND((SUM(BE134:BE392)),  2)</f>
        <v>0</v>
      </c>
      <c r="G33" s="37"/>
      <c r="H33" s="37"/>
      <c r="I33" s="127">
        <v>0.20999999999999999</v>
      </c>
      <c r="J33" s="126">
        <f>ROUND(((SUM(BE134:BE392))*I33),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42</v>
      </c>
      <c r="F34" s="126">
        <f>ROUND((SUM(BF134:BF392)),  2)</f>
        <v>0</v>
      </c>
      <c r="G34" s="37"/>
      <c r="H34" s="37"/>
      <c r="I34" s="127">
        <v>0.14999999999999999</v>
      </c>
      <c r="J34" s="126">
        <f>ROUND(((SUM(BF134:BF392))*I34),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26">
        <f>ROUND((SUM(BG134:BG392)),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26">
        <f>ROUND((SUM(BH134:BH392)),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45</v>
      </c>
      <c r="F37" s="126">
        <f>ROUND((SUM(BI134:BI392)),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46</v>
      </c>
      <c r="E39" s="80"/>
      <c r="F39" s="80"/>
      <c r="G39" s="130" t="s">
        <v>47</v>
      </c>
      <c r="H39" s="131" t="s">
        <v>48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34" t="s">
        <v>52</v>
      </c>
      <c r="G61" s="57" t="s">
        <v>51</v>
      </c>
      <c r="H61" s="40"/>
      <c r="I61" s="40"/>
      <c r="J61" s="135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34" t="s">
        <v>52</v>
      </c>
      <c r="G76" s="57" t="s">
        <v>51</v>
      </c>
      <c r="H76" s="40"/>
      <c r="I76" s="40"/>
      <c r="J76" s="135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REKONSTRUKCE UMÝVÁREN SPORTOVNÍ HALY SD SUŠIL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01 - Umývárna 1,2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Bystřice pod Hostýnem</v>
      </c>
      <c r="G89" s="37"/>
      <c r="H89" s="37"/>
      <c r="I89" s="31" t="s">
        <v>22</v>
      </c>
      <c r="J89" s="68" t="str">
        <f>IF(J12="","",J12)</f>
        <v>14. 12. 2023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Město Bystřice pod Hostýnem</v>
      </c>
      <c r="G91" s="37"/>
      <c r="H91" s="37"/>
      <c r="I91" s="31" t="s">
        <v>30</v>
      </c>
      <c r="J91" s="35" t="str">
        <f>E21</f>
        <v>dnprojekce s.r.o.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Ing.David Němec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94</v>
      </c>
      <c r="D94" s="128"/>
      <c r="E94" s="128"/>
      <c r="F94" s="128"/>
      <c r="G94" s="128"/>
      <c r="H94" s="128"/>
      <c r="I94" s="128"/>
      <c r="J94" s="137" t="s">
        <v>95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96</v>
      </c>
      <c r="D96" s="37"/>
      <c r="E96" s="37"/>
      <c r="F96" s="37"/>
      <c r="G96" s="37"/>
      <c r="H96" s="37"/>
      <c r="I96" s="37"/>
      <c r="J96" s="95">
        <f>J134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97</v>
      </c>
    </row>
    <row r="97" s="9" customFormat="1" ht="24.96" customHeight="1">
      <c r="A97" s="9"/>
      <c r="B97" s="139"/>
      <c r="C97" s="9"/>
      <c r="D97" s="140" t="s">
        <v>98</v>
      </c>
      <c r="E97" s="141"/>
      <c r="F97" s="141"/>
      <c r="G97" s="141"/>
      <c r="H97" s="141"/>
      <c r="I97" s="141"/>
      <c r="J97" s="142">
        <f>J135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99</v>
      </c>
      <c r="E98" s="145"/>
      <c r="F98" s="145"/>
      <c r="G98" s="145"/>
      <c r="H98" s="145"/>
      <c r="I98" s="145"/>
      <c r="J98" s="146">
        <f>J136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100</v>
      </c>
      <c r="E99" s="145"/>
      <c r="F99" s="145"/>
      <c r="G99" s="145"/>
      <c r="H99" s="145"/>
      <c r="I99" s="145"/>
      <c r="J99" s="146">
        <f>J143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101</v>
      </c>
      <c r="E100" s="145"/>
      <c r="F100" s="145"/>
      <c r="G100" s="145"/>
      <c r="H100" s="145"/>
      <c r="I100" s="145"/>
      <c r="J100" s="146">
        <f>J171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102</v>
      </c>
      <c r="E101" s="145"/>
      <c r="F101" s="145"/>
      <c r="G101" s="145"/>
      <c r="H101" s="145"/>
      <c r="I101" s="145"/>
      <c r="J101" s="146">
        <f>J202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103</v>
      </c>
      <c r="E102" s="145"/>
      <c r="F102" s="145"/>
      <c r="G102" s="145"/>
      <c r="H102" s="145"/>
      <c r="I102" s="145"/>
      <c r="J102" s="146">
        <f>J208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9"/>
      <c r="C103" s="9"/>
      <c r="D103" s="140" t="s">
        <v>104</v>
      </c>
      <c r="E103" s="141"/>
      <c r="F103" s="141"/>
      <c r="G103" s="141"/>
      <c r="H103" s="141"/>
      <c r="I103" s="141"/>
      <c r="J103" s="142">
        <f>J210</f>
        <v>0</v>
      </c>
      <c r="K103" s="9"/>
      <c r="L103" s="13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3"/>
      <c r="C104" s="10"/>
      <c r="D104" s="144" t="s">
        <v>105</v>
      </c>
      <c r="E104" s="145"/>
      <c r="F104" s="145"/>
      <c r="G104" s="145"/>
      <c r="H104" s="145"/>
      <c r="I104" s="145"/>
      <c r="J104" s="146">
        <f>J211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106</v>
      </c>
      <c r="E105" s="145"/>
      <c r="F105" s="145"/>
      <c r="G105" s="145"/>
      <c r="H105" s="145"/>
      <c r="I105" s="145"/>
      <c r="J105" s="146">
        <f>J214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107</v>
      </c>
      <c r="E106" s="145"/>
      <c r="F106" s="145"/>
      <c r="G106" s="145"/>
      <c r="H106" s="145"/>
      <c r="I106" s="145"/>
      <c r="J106" s="146">
        <f>J219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108</v>
      </c>
      <c r="E107" s="145"/>
      <c r="F107" s="145"/>
      <c r="G107" s="145"/>
      <c r="H107" s="145"/>
      <c r="I107" s="145"/>
      <c r="J107" s="146">
        <f>J226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109</v>
      </c>
      <c r="E108" s="145"/>
      <c r="F108" s="145"/>
      <c r="G108" s="145"/>
      <c r="H108" s="145"/>
      <c r="I108" s="145"/>
      <c r="J108" s="146">
        <f>J239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3"/>
      <c r="C109" s="10"/>
      <c r="D109" s="144" t="s">
        <v>110</v>
      </c>
      <c r="E109" s="145"/>
      <c r="F109" s="145"/>
      <c r="G109" s="145"/>
      <c r="H109" s="145"/>
      <c r="I109" s="145"/>
      <c r="J109" s="146">
        <f>J260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3"/>
      <c r="C110" s="10"/>
      <c r="D110" s="144" t="s">
        <v>111</v>
      </c>
      <c r="E110" s="145"/>
      <c r="F110" s="145"/>
      <c r="G110" s="145"/>
      <c r="H110" s="145"/>
      <c r="I110" s="145"/>
      <c r="J110" s="146">
        <f>J307</f>
        <v>0</v>
      </c>
      <c r="K110" s="10"/>
      <c r="L110" s="14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3"/>
      <c r="C111" s="10"/>
      <c r="D111" s="144" t="s">
        <v>112</v>
      </c>
      <c r="E111" s="145"/>
      <c r="F111" s="145"/>
      <c r="G111" s="145"/>
      <c r="H111" s="145"/>
      <c r="I111" s="145"/>
      <c r="J111" s="146">
        <f>J359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113</v>
      </c>
      <c r="E112" s="145"/>
      <c r="F112" s="145"/>
      <c r="G112" s="145"/>
      <c r="H112" s="145"/>
      <c r="I112" s="145"/>
      <c r="J112" s="146">
        <f>J364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39"/>
      <c r="C113" s="9"/>
      <c r="D113" s="140" t="s">
        <v>114</v>
      </c>
      <c r="E113" s="141"/>
      <c r="F113" s="141"/>
      <c r="G113" s="141"/>
      <c r="H113" s="141"/>
      <c r="I113" s="141"/>
      <c r="J113" s="142">
        <f>J390</f>
        <v>0</v>
      </c>
      <c r="K113" s="9"/>
      <c r="L113" s="13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43"/>
      <c r="C114" s="10"/>
      <c r="D114" s="144" t="s">
        <v>115</v>
      </c>
      <c r="E114" s="145"/>
      <c r="F114" s="145"/>
      <c r="G114" s="145"/>
      <c r="H114" s="145"/>
      <c r="I114" s="145"/>
      <c r="J114" s="146">
        <f>J391</f>
        <v>0</v>
      </c>
      <c r="K114" s="10"/>
      <c r="L114" s="14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116</v>
      </c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16</v>
      </c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7"/>
      <c r="D124" s="37"/>
      <c r="E124" s="120" t="str">
        <f>E7</f>
        <v>REKONSTRUKCE UMÝVÁREN SPORTOVNÍ HALY SD SUŠIL</v>
      </c>
      <c r="F124" s="31"/>
      <c r="G124" s="31"/>
      <c r="H124" s="31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91</v>
      </c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7"/>
      <c r="D126" s="37"/>
      <c r="E126" s="66" t="str">
        <f>E9</f>
        <v>01 - Umývárna 1,2</v>
      </c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20</v>
      </c>
      <c r="D128" s="37"/>
      <c r="E128" s="37"/>
      <c r="F128" s="26" t="str">
        <f>F12</f>
        <v>Bystřice pod Hostýnem</v>
      </c>
      <c r="G128" s="37"/>
      <c r="H128" s="37"/>
      <c r="I128" s="31" t="s">
        <v>22</v>
      </c>
      <c r="J128" s="68" t="str">
        <f>IF(J12="","",J12)</f>
        <v>14. 12. 2023</v>
      </c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24</v>
      </c>
      <c r="D130" s="37"/>
      <c r="E130" s="37"/>
      <c r="F130" s="26" t="str">
        <f>E15</f>
        <v>Město Bystřice pod Hostýnem</v>
      </c>
      <c r="G130" s="37"/>
      <c r="H130" s="37"/>
      <c r="I130" s="31" t="s">
        <v>30</v>
      </c>
      <c r="J130" s="35" t="str">
        <f>E21</f>
        <v>dnprojekce s.r.o.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31" t="s">
        <v>28</v>
      </c>
      <c r="D131" s="37"/>
      <c r="E131" s="37"/>
      <c r="F131" s="26" t="str">
        <f>IF(E18="","",E18)</f>
        <v>Vyplň údaj</v>
      </c>
      <c r="G131" s="37"/>
      <c r="H131" s="37"/>
      <c r="I131" s="31" t="s">
        <v>33</v>
      </c>
      <c r="J131" s="35" t="str">
        <f>E24</f>
        <v>Ing.David Němec</v>
      </c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47"/>
      <c r="B133" s="148"/>
      <c r="C133" s="149" t="s">
        <v>117</v>
      </c>
      <c r="D133" s="150" t="s">
        <v>61</v>
      </c>
      <c r="E133" s="150" t="s">
        <v>57</v>
      </c>
      <c r="F133" s="150" t="s">
        <v>58</v>
      </c>
      <c r="G133" s="150" t="s">
        <v>118</v>
      </c>
      <c r="H133" s="150" t="s">
        <v>119</v>
      </c>
      <c r="I133" s="150" t="s">
        <v>120</v>
      </c>
      <c r="J133" s="151" t="s">
        <v>95</v>
      </c>
      <c r="K133" s="152" t="s">
        <v>121</v>
      </c>
      <c r="L133" s="153"/>
      <c r="M133" s="85" t="s">
        <v>1</v>
      </c>
      <c r="N133" s="86" t="s">
        <v>40</v>
      </c>
      <c r="O133" s="86" t="s">
        <v>122</v>
      </c>
      <c r="P133" s="86" t="s">
        <v>123</v>
      </c>
      <c r="Q133" s="86" t="s">
        <v>124</v>
      </c>
      <c r="R133" s="86" t="s">
        <v>125</v>
      </c>
      <c r="S133" s="86" t="s">
        <v>126</v>
      </c>
      <c r="T133" s="87" t="s">
        <v>127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</row>
    <row r="134" s="2" customFormat="1" ht="22.8" customHeight="1">
      <c r="A134" s="37"/>
      <c r="B134" s="38"/>
      <c r="C134" s="92" t="s">
        <v>128</v>
      </c>
      <c r="D134" s="37"/>
      <c r="E134" s="37"/>
      <c r="F134" s="37"/>
      <c r="G134" s="37"/>
      <c r="H134" s="37"/>
      <c r="I134" s="37"/>
      <c r="J134" s="154">
        <f>BK134</f>
        <v>0</v>
      </c>
      <c r="K134" s="37"/>
      <c r="L134" s="38"/>
      <c r="M134" s="88"/>
      <c r="N134" s="72"/>
      <c r="O134" s="89"/>
      <c r="P134" s="155">
        <f>P135+P210+P390</f>
        <v>0</v>
      </c>
      <c r="Q134" s="89"/>
      <c r="R134" s="155">
        <f>R135+R210+R390</f>
        <v>4.59262294</v>
      </c>
      <c r="S134" s="89"/>
      <c r="T134" s="156">
        <f>T135+T210+T390</f>
        <v>5.1473464300000007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75</v>
      </c>
      <c r="AU134" s="18" t="s">
        <v>97</v>
      </c>
      <c r="BK134" s="157">
        <f>BK135+BK210+BK390</f>
        <v>0</v>
      </c>
    </row>
    <row r="135" s="12" customFormat="1" ht="25.92" customHeight="1">
      <c r="A135" s="12"/>
      <c r="B135" s="158"/>
      <c r="C135" s="12"/>
      <c r="D135" s="159" t="s">
        <v>75</v>
      </c>
      <c r="E135" s="160" t="s">
        <v>129</v>
      </c>
      <c r="F135" s="160" t="s">
        <v>130</v>
      </c>
      <c r="G135" s="12"/>
      <c r="H135" s="12"/>
      <c r="I135" s="161"/>
      <c r="J135" s="162">
        <f>BK135</f>
        <v>0</v>
      </c>
      <c r="K135" s="12"/>
      <c r="L135" s="158"/>
      <c r="M135" s="163"/>
      <c r="N135" s="164"/>
      <c r="O135" s="164"/>
      <c r="P135" s="165">
        <f>P136+P143+P171+P202+P208</f>
        <v>0</v>
      </c>
      <c r="Q135" s="164"/>
      <c r="R135" s="165">
        <f>R136+R143+R171+R202+R208</f>
        <v>2.3202668000000002</v>
      </c>
      <c r="S135" s="164"/>
      <c r="T135" s="166">
        <f>T136+T143+T171+T202+T208</f>
        <v>3.0956380000000001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84</v>
      </c>
      <c r="AT135" s="167" t="s">
        <v>75</v>
      </c>
      <c r="AU135" s="167" t="s">
        <v>76</v>
      </c>
      <c r="AY135" s="159" t="s">
        <v>131</v>
      </c>
      <c r="BK135" s="168">
        <f>BK136+BK143+BK171+BK202+BK208</f>
        <v>0</v>
      </c>
    </row>
    <row r="136" s="12" customFormat="1" ht="22.8" customHeight="1">
      <c r="A136" s="12"/>
      <c r="B136" s="158"/>
      <c r="C136" s="12"/>
      <c r="D136" s="159" t="s">
        <v>75</v>
      </c>
      <c r="E136" s="169" t="s">
        <v>132</v>
      </c>
      <c r="F136" s="169" t="s">
        <v>133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SUM(P137:P142)</f>
        <v>0</v>
      </c>
      <c r="Q136" s="164"/>
      <c r="R136" s="165">
        <f>SUM(R137:R142)</f>
        <v>0.23683499999999999</v>
      </c>
      <c r="S136" s="164"/>
      <c r="T136" s="166">
        <f>SUM(T137:T142)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84</v>
      </c>
      <c r="AT136" s="167" t="s">
        <v>75</v>
      </c>
      <c r="AU136" s="167" t="s">
        <v>84</v>
      </c>
      <c r="AY136" s="159" t="s">
        <v>131</v>
      </c>
      <c r="BK136" s="168">
        <f>SUM(BK137:BK142)</f>
        <v>0</v>
      </c>
    </row>
    <row r="137" s="2" customFormat="1" ht="24.15" customHeight="1">
      <c r="A137" s="37"/>
      <c r="B137" s="171"/>
      <c r="C137" s="172" t="s">
        <v>84</v>
      </c>
      <c r="D137" s="172" t="s">
        <v>134</v>
      </c>
      <c r="E137" s="173" t="s">
        <v>135</v>
      </c>
      <c r="F137" s="174" t="s">
        <v>136</v>
      </c>
      <c r="G137" s="175" t="s">
        <v>137</v>
      </c>
      <c r="H137" s="176">
        <v>4.5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41</v>
      </c>
      <c r="O137" s="76"/>
      <c r="P137" s="182">
        <f>O137*H137</f>
        <v>0</v>
      </c>
      <c r="Q137" s="182">
        <v>0.052499999999999998</v>
      </c>
      <c r="R137" s="182">
        <f>Q137*H137</f>
        <v>0.23624999999999999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138</v>
      </c>
      <c r="AT137" s="184" t="s">
        <v>134</v>
      </c>
      <c r="AU137" s="184" t="s">
        <v>86</v>
      </c>
      <c r="AY137" s="18" t="s">
        <v>131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84</v>
      </c>
      <c r="BK137" s="185">
        <f>ROUND(I137*H137,2)</f>
        <v>0</v>
      </c>
      <c r="BL137" s="18" t="s">
        <v>138</v>
      </c>
      <c r="BM137" s="184" t="s">
        <v>139</v>
      </c>
    </row>
    <row r="138" s="13" customFormat="1">
      <c r="A138" s="13"/>
      <c r="B138" s="186"/>
      <c r="C138" s="13"/>
      <c r="D138" s="187" t="s">
        <v>140</v>
      </c>
      <c r="E138" s="188" t="s">
        <v>1</v>
      </c>
      <c r="F138" s="189" t="s">
        <v>141</v>
      </c>
      <c r="G138" s="13"/>
      <c r="H138" s="188" t="s">
        <v>1</v>
      </c>
      <c r="I138" s="190"/>
      <c r="J138" s="13"/>
      <c r="K138" s="13"/>
      <c r="L138" s="186"/>
      <c r="M138" s="191"/>
      <c r="N138" s="192"/>
      <c r="O138" s="192"/>
      <c r="P138" s="192"/>
      <c r="Q138" s="192"/>
      <c r="R138" s="192"/>
      <c r="S138" s="192"/>
      <c r="T138" s="19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140</v>
      </c>
      <c r="AU138" s="188" t="s">
        <v>86</v>
      </c>
      <c r="AV138" s="13" t="s">
        <v>84</v>
      </c>
      <c r="AW138" s="13" t="s">
        <v>32</v>
      </c>
      <c r="AX138" s="13" t="s">
        <v>76</v>
      </c>
      <c r="AY138" s="188" t="s">
        <v>131</v>
      </c>
    </row>
    <row r="139" s="14" customFormat="1">
      <c r="A139" s="14"/>
      <c r="B139" s="194"/>
      <c r="C139" s="14"/>
      <c r="D139" s="187" t="s">
        <v>140</v>
      </c>
      <c r="E139" s="195" t="s">
        <v>1</v>
      </c>
      <c r="F139" s="196" t="s">
        <v>142</v>
      </c>
      <c r="G139" s="14"/>
      <c r="H139" s="197">
        <v>4.5</v>
      </c>
      <c r="I139" s="198"/>
      <c r="J139" s="14"/>
      <c r="K139" s="14"/>
      <c r="L139" s="194"/>
      <c r="M139" s="199"/>
      <c r="N139" s="200"/>
      <c r="O139" s="200"/>
      <c r="P139" s="200"/>
      <c r="Q139" s="200"/>
      <c r="R139" s="200"/>
      <c r="S139" s="200"/>
      <c r="T139" s="20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5" t="s">
        <v>140</v>
      </c>
      <c r="AU139" s="195" t="s">
        <v>86</v>
      </c>
      <c r="AV139" s="14" t="s">
        <v>86</v>
      </c>
      <c r="AW139" s="14" t="s">
        <v>32</v>
      </c>
      <c r="AX139" s="14" t="s">
        <v>84</v>
      </c>
      <c r="AY139" s="195" t="s">
        <v>131</v>
      </c>
    </row>
    <row r="140" s="2" customFormat="1" ht="24.15" customHeight="1">
      <c r="A140" s="37"/>
      <c r="B140" s="171"/>
      <c r="C140" s="172" t="s">
        <v>86</v>
      </c>
      <c r="D140" s="172" t="s">
        <v>134</v>
      </c>
      <c r="E140" s="173" t="s">
        <v>143</v>
      </c>
      <c r="F140" s="174" t="s">
        <v>144</v>
      </c>
      <c r="G140" s="175" t="s">
        <v>145</v>
      </c>
      <c r="H140" s="176">
        <v>4.5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41</v>
      </c>
      <c r="O140" s="76"/>
      <c r="P140" s="182">
        <f>O140*H140</f>
        <v>0</v>
      </c>
      <c r="Q140" s="182">
        <v>0.00012999999999999999</v>
      </c>
      <c r="R140" s="182">
        <f>Q140*H140</f>
        <v>0.00058499999999999991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138</v>
      </c>
      <c r="AT140" s="184" t="s">
        <v>134</v>
      </c>
      <c r="AU140" s="184" t="s">
        <v>86</v>
      </c>
      <c r="AY140" s="18" t="s">
        <v>131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84</v>
      </c>
      <c r="BK140" s="185">
        <f>ROUND(I140*H140,2)</f>
        <v>0</v>
      </c>
      <c r="BL140" s="18" t="s">
        <v>138</v>
      </c>
      <c r="BM140" s="184" t="s">
        <v>146</v>
      </c>
    </row>
    <row r="141" s="13" customFormat="1">
      <c r="A141" s="13"/>
      <c r="B141" s="186"/>
      <c r="C141" s="13"/>
      <c r="D141" s="187" t="s">
        <v>140</v>
      </c>
      <c r="E141" s="188" t="s">
        <v>1</v>
      </c>
      <c r="F141" s="189" t="s">
        <v>141</v>
      </c>
      <c r="G141" s="13"/>
      <c r="H141" s="188" t="s">
        <v>1</v>
      </c>
      <c r="I141" s="190"/>
      <c r="J141" s="13"/>
      <c r="K141" s="13"/>
      <c r="L141" s="186"/>
      <c r="M141" s="191"/>
      <c r="N141" s="192"/>
      <c r="O141" s="192"/>
      <c r="P141" s="192"/>
      <c r="Q141" s="192"/>
      <c r="R141" s="192"/>
      <c r="S141" s="192"/>
      <c r="T141" s="19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140</v>
      </c>
      <c r="AU141" s="188" t="s">
        <v>86</v>
      </c>
      <c r="AV141" s="13" t="s">
        <v>84</v>
      </c>
      <c r="AW141" s="13" t="s">
        <v>32</v>
      </c>
      <c r="AX141" s="13" t="s">
        <v>76</v>
      </c>
      <c r="AY141" s="188" t="s">
        <v>131</v>
      </c>
    </row>
    <row r="142" s="14" customFormat="1">
      <c r="A142" s="14"/>
      <c r="B142" s="194"/>
      <c r="C142" s="14"/>
      <c r="D142" s="187" t="s">
        <v>140</v>
      </c>
      <c r="E142" s="195" t="s">
        <v>1</v>
      </c>
      <c r="F142" s="196" t="s">
        <v>147</v>
      </c>
      <c r="G142" s="14"/>
      <c r="H142" s="197">
        <v>4.5</v>
      </c>
      <c r="I142" s="198"/>
      <c r="J142" s="14"/>
      <c r="K142" s="14"/>
      <c r="L142" s="194"/>
      <c r="M142" s="199"/>
      <c r="N142" s="200"/>
      <c r="O142" s="200"/>
      <c r="P142" s="200"/>
      <c r="Q142" s="200"/>
      <c r="R142" s="200"/>
      <c r="S142" s="200"/>
      <c r="T142" s="20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5" t="s">
        <v>140</v>
      </c>
      <c r="AU142" s="195" t="s">
        <v>86</v>
      </c>
      <c r="AV142" s="14" t="s">
        <v>86</v>
      </c>
      <c r="AW142" s="14" t="s">
        <v>32</v>
      </c>
      <c r="AX142" s="14" t="s">
        <v>84</v>
      </c>
      <c r="AY142" s="195" t="s">
        <v>131</v>
      </c>
    </row>
    <row r="143" s="12" customFormat="1" ht="22.8" customHeight="1">
      <c r="A143" s="12"/>
      <c r="B143" s="158"/>
      <c r="C143" s="12"/>
      <c r="D143" s="159" t="s">
        <v>75</v>
      </c>
      <c r="E143" s="169" t="s">
        <v>148</v>
      </c>
      <c r="F143" s="169" t="s">
        <v>149</v>
      </c>
      <c r="G143" s="12"/>
      <c r="H143" s="12"/>
      <c r="I143" s="161"/>
      <c r="J143" s="170">
        <f>BK143</f>
        <v>0</v>
      </c>
      <c r="K143" s="12"/>
      <c r="L143" s="158"/>
      <c r="M143" s="163"/>
      <c r="N143" s="164"/>
      <c r="O143" s="164"/>
      <c r="P143" s="165">
        <f>SUM(P144:P170)</f>
        <v>0</v>
      </c>
      <c r="Q143" s="164"/>
      <c r="R143" s="165">
        <f>SUM(R144:R170)</f>
        <v>2.0813078000000003</v>
      </c>
      <c r="S143" s="164"/>
      <c r="T143" s="166">
        <f>SUM(T144:T170)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9" t="s">
        <v>84</v>
      </c>
      <c r="AT143" s="167" t="s">
        <v>75</v>
      </c>
      <c r="AU143" s="167" t="s">
        <v>84</v>
      </c>
      <c r="AY143" s="159" t="s">
        <v>131</v>
      </c>
      <c r="BK143" s="168">
        <f>SUM(BK144:BK170)</f>
        <v>0</v>
      </c>
    </row>
    <row r="144" s="2" customFormat="1" ht="24.15" customHeight="1">
      <c r="A144" s="37"/>
      <c r="B144" s="171"/>
      <c r="C144" s="172" t="s">
        <v>132</v>
      </c>
      <c r="D144" s="172" t="s">
        <v>134</v>
      </c>
      <c r="E144" s="173" t="s">
        <v>150</v>
      </c>
      <c r="F144" s="174" t="s">
        <v>151</v>
      </c>
      <c r="G144" s="175" t="s">
        <v>137</v>
      </c>
      <c r="H144" s="176">
        <v>12.712999999999999</v>
      </c>
      <c r="I144" s="177"/>
      <c r="J144" s="178">
        <f>ROUND(I144*H144,2)</f>
        <v>0</v>
      </c>
      <c r="K144" s="179"/>
      <c r="L144" s="38"/>
      <c r="M144" s="180" t="s">
        <v>1</v>
      </c>
      <c r="N144" s="181" t="s">
        <v>41</v>
      </c>
      <c r="O144" s="76"/>
      <c r="P144" s="182">
        <f>O144*H144</f>
        <v>0</v>
      </c>
      <c r="Q144" s="182">
        <v>0.0080000000000000002</v>
      </c>
      <c r="R144" s="182">
        <f>Q144*H144</f>
        <v>0.10170399999999999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138</v>
      </c>
      <c r="AT144" s="184" t="s">
        <v>134</v>
      </c>
      <c r="AU144" s="184" t="s">
        <v>86</v>
      </c>
      <c r="AY144" s="18" t="s">
        <v>131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84</v>
      </c>
      <c r="BK144" s="185">
        <f>ROUND(I144*H144,2)</f>
        <v>0</v>
      </c>
      <c r="BL144" s="18" t="s">
        <v>138</v>
      </c>
      <c r="BM144" s="184" t="s">
        <v>152</v>
      </c>
    </row>
    <row r="145" s="13" customFormat="1">
      <c r="A145" s="13"/>
      <c r="B145" s="186"/>
      <c r="C145" s="13"/>
      <c r="D145" s="187" t="s">
        <v>140</v>
      </c>
      <c r="E145" s="188" t="s">
        <v>1</v>
      </c>
      <c r="F145" s="189" t="s">
        <v>153</v>
      </c>
      <c r="G145" s="13"/>
      <c r="H145" s="188" t="s">
        <v>1</v>
      </c>
      <c r="I145" s="190"/>
      <c r="J145" s="13"/>
      <c r="K145" s="13"/>
      <c r="L145" s="186"/>
      <c r="M145" s="191"/>
      <c r="N145" s="192"/>
      <c r="O145" s="192"/>
      <c r="P145" s="192"/>
      <c r="Q145" s="192"/>
      <c r="R145" s="192"/>
      <c r="S145" s="192"/>
      <c r="T145" s="19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8" t="s">
        <v>140</v>
      </c>
      <c r="AU145" s="188" t="s">
        <v>86</v>
      </c>
      <c r="AV145" s="13" t="s">
        <v>84</v>
      </c>
      <c r="AW145" s="13" t="s">
        <v>32</v>
      </c>
      <c r="AX145" s="13" t="s">
        <v>76</v>
      </c>
      <c r="AY145" s="188" t="s">
        <v>131</v>
      </c>
    </row>
    <row r="146" s="14" customFormat="1">
      <c r="A146" s="14"/>
      <c r="B146" s="194"/>
      <c r="C146" s="14"/>
      <c r="D146" s="187" t="s">
        <v>140</v>
      </c>
      <c r="E146" s="195" t="s">
        <v>1</v>
      </c>
      <c r="F146" s="196" t="s">
        <v>154</v>
      </c>
      <c r="G146" s="14"/>
      <c r="H146" s="197">
        <v>7.4249999999999998</v>
      </c>
      <c r="I146" s="198"/>
      <c r="J146" s="14"/>
      <c r="K146" s="14"/>
      <c r="L146" s="194"/>
      <c r="M146" s="199"/>
      <c r="N146" s="200"/>
      <c r="O146" s="200"/>
      <c r="P146" s="200"/>
      <c r="Q146" s="200"/>
      <c r="R146" s="200"/>
      <c r="S146" s="200"/>
      <c r="T146" s="20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195" t="s">
        <v>140</v>
      </c>
      <c r="AU146" s="195" t="s">
        <v>86</v>
      </c>
      <c r="AV146" s="14" t="s">
        <v>86</v>
      </c>
      <c r="AW146" s="14" t="s">
        <v>32</v>
      </c>
      <c r="AX146" s="14" t="s">
        <v>76</v>
      </c>
      <c r="AY146" s="195" t="s">
        <v>131</v>
      </c>
    </row>
    <row r="147" s="14" customFormat="1">
      <c r="A147" s="14"/>
      <c r="B147" s="194"/>
      <c r="C147" s="14"/>
      <c r="D147" s="187" t="s">
        <v>140</v>
      </c>
      <c r="E147" s="195" t="s">
        <v>1</v>
      </c>
      <c r="F147" s="196" t="s">
        <v>155</v>
      </c>
      <c r="G147" s="14"/>
      <c r="H147" s="197">
        <v>-1.3500000000000001</v>
      </c>
      <c r="I147" s="198"/>
      <c r="J147" s="14"/>
      <c r="K147" s="14"/>
      <c r="L147" s="194"/>
      <c r="M147" s="199"/>
      <c r="N147" s="200"/>
      <c r="O147" s="200"/>
      <c r="P147" s="200"/>
      <c r="Q147" s="200"/>
      <c r="R147" s="200"/>
      <c r="S147" s="200"/>
      <c r="T147" s="20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5" t="s">
        <v>140</v>
      </c>
      <c r="AU147" s="195" t="s">
        <v>86</v>
      </c>
      <c r="AV147" s="14" t="s">
        <v>86</v>
      </c>
      <c r="AW147" s="14" t="s">
        <v>32</v>
      </c>
      <c r="AX147" s="14" t="s">
        <v>76</v>
      </c>
      <c r="AY147" s="195" t="s">
        <v>131</v>
      </c>
    </row>
    <row r="148" s="13" customFormat="1">
      <c r="A148" s="13"/>
      <c r="B148" s="186"/>
      <c r="C148" s="13"/>
      <c r="D148" s="187" t="s">
        <v>140</v>
      </c>
      <c r="E148" s="188" t="s">
        <v>1</v>
      </c>
      <c r="F148" s="189" t="s">
        <v>156</v>
      </c>
      <c r="G148" s="13"/>
      <c r="H148" s="188" t="s">
        <v>1</v>
      </c>
      <c r="I148" s="190"/>
      <c r="J148" s="13"/>
      <c r="K148" s="13"/>
      <c r="L148" s="186"/>
      <c r="M148" s="191"/>
      <c r="N148" s="192"/>
      <c r="O148" s="192"/>
      <c r="P148" s="192"/>
      <c r="Q148" s="192"/>
      <c r="R148" s="192"/>
      <c r="S148" s="192"/>
      <c r="T148" s="19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8" t="s">
        <v>140</v>
      </c>
      <c r="AU148" s="188" t="s">
        <v>86</v>
      </c>
      <c r="AV148" s="13" t="s">
        <v>84</v>
      </c>
      <c r="AW148" s="13" t="s">
        <v>32</v>
      </c>
      <c r="AX148" s="13" t="s">
        <v>76</v>
      </c>
      <c r="AY148" s="188" t="s">
        <v>131</v>
      </c>
    </row>
    <row r="149" s="14" customFormat="1">
      <c r="A149" s="14"/>
      <c r="B149" s="194"/>
      <c r="C149" s="14"/>
      <c r="D149" s="187" t="s">
        <v>140</v>
      </c>
      <c r="E149" s="195" t="s">
        <v>1</v>
      </c>
      <c r="F149" s="196" t="s">
        <v>157</v>
      </c>
      <c r="G149" s="14"/>
      <c r="H149" s="197">
        <v>7.9880000000000004</v>
      </c>
      <c r="I149" s="198"/>
      <c r="J149" s="14"/>
      <c r="K149" s="14"/>
      <c r="L149" s="194"/>
      <c r="M149" s="199"/>
      <c r="N149" s="200"/>
      <c r="O149" s="200"/>
      <c r="P149" s="200"/>
      <c r="Q149" s="200"/>
      <c r="R149" s="200"/>
      <c r="S149" s="200"/>
      <c r="T149" s="20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5" t="s">
        <v>140</v>
      </c>
      <c r="AU149" s="195" t="s">
        <v>86</v>
      </c>
      <c r="AV149" s="14" t="s">
        <v>86</v>
      </c>
      <c r="AW149" s="14" t="s">
        <v>32</v>
      </c>
      <c r="AX149" s="14" t="s">
        <v>76</v>
      </c>
      <c r="AY149" s="195" t="s">
        <v>131</v>
      </c>
    </row>
    <row r="150" s="14" customFormat="1">
      <c r="A150" s="14"/>
      <c r="B150" s="194"/>
      <c r="C150" s="14"/>
      <c r="D150" s="187" t="s">
        <v>140</v>
      </c>
      <c r="E150" s="195" t="s">
        <v>1</v>
      </c>
      <c r="F150" s="196" t="s">
        <v>155</v>
      </c>
      <c r="G150" s="14"/>
      <c r="H150" s="197">
        <v>-1.3500000000000001</v>
      </c>
      <c r="I150" s="198"/>
      <c r="J150" s="14"/>
      <c r="K150" s="14"/>
      <c r="L150" s="194"/>
      <c r="M150" s="199"/>
      <c r="N150" s="200"/>
      <c r="O150" s="200"/>
      <c r="P150" s="200"/>
      <c r="Q150" s="200"/>
      <c r="R150" s="200"/>
      <c r="S150" s="200"/>
      <c r="T150" s="20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5" t="s">
        <v>140</v>
      </c>
      <c r="AU150" s="195" t="s">
        <v>86</v>
      </c>
      <c r="AV150" s="14" t="s">
        <v>86</v>
      </c>
      <c r="AW150" s="14" t="s">
        <v>32</v>
      </c>
      <c r="AX150" s="14" t="s">
        <v>76</v>
      </c>
      <c r="AY150" s="195" t="s">
        <v>131</v>
      </c>
    </row>
    <row r="151" s="15" customFormat="1">
      <c r="A151" s="15"/>
      <c r="B151" s="202"/>
      <c r="C151" s="15"/>
      <c r="D151" s="187" t="s">
        <v>140</v>
      </c>
      <c r="E151" s="203" t="s">
        <v>1</v>
      </c>
      <c r="F151" s="204" t="s">
        <v>158</v>
      </c>
      <c r="G151" s="15"/>
      <c r="H151" s="205">
        <v>12.712999999999999</v>
      </c>
      <c r="I151" s="206"/>
      <c r="J151" s="15"/>
      <c r="K151" s="15"/>
      <c r="L151" s="202"/>
      <c r="M151" s="207"/>
      <c r="N151" s="208"/>
      <c r="O151" s="208"/>
      <c r="P151" s="208"/>
      <c r="Q151" s="208"/>
      <c r="R151" s="208"/>
      <c r="S151" s="208"/>
      <c r="T151" s="20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03" t="s">
        <v>140</v>
      </c>
      <c r="AU151" s="203" t="s">
        <v>86</v>
      </c>
      <c r="AV151" s="15" t="s">
        <v>138</v>
      </c>
      <c r="AW151" s="15" t="s">
        <v>32</v>
      </c>
      <c r="AX151" s="15" t="s">
        <v>84</v>
      </c>
      <c r="AY151" s="203" t="s">
        <v>131</v>
      </c>
    </row>
    <row r="152" s="2" customFormat="1" ht="21.75" customHeight="1">
      <c r="A152" s="37"/>
      <c r="B152" s="171"/>
      <c r="C152" s="172" t="s">
        <v>138</v>
      </c>
      <c r="D152" s="172" t="s">
        <v>134</v>
      </c>
      <c r="E152" s="173" t="s">
        <v>159</v>
      </c>
      <c r="F152" s="174" t="s">
        <v>160</v>
      </c>
      <c r="G152" s="175" t="s">
        <v>137</v>
      </c>
      <c r="H152" s="176">
        <v>12.712999999999999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41</v>
      </c>
      <c r="O152" s="76"/>
      <c r="P152" s="182">
        <f>O152*H152</f>
        <v>0</v>
      </c>
      <c r="Q152" s="182">
        <v>0.016199999999999999</v>
      </c>
      <c r="R152" s="182">
        <f>Q152*H152</f>
        <v>0.20595059999999998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138</v>
      </c>
      <c r="AT152" s="184" t="s">
        <v>134</v>
      </c>
      <c r="AU152" s="184" t="s">
        <v>86</v>
      </c>
      <c r="AY152" s="18" t="s">
        <v>131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84</v>
      </c>
      <c r="BK152" s="185">
        <f>ROUND(I152*H152,2)</f>
        <v>0</v>
      </c>
      <c r="BL152" s="18" t="s">
        <v>138</v>
      </c>
      <c r="BM152" s="184" t="s">
        <v>161</v>
      </c>
    </row>
    <row r="153" s="2" customFormat="1" ht="33" customHeight="1">
      <c r="A153" s="37"/>
      <c r="B153" s="171"/>
      <c r="C153" s="172" t="s">
        <v>162</v>
      </c>
      <c r="D153" s="172" t="s">
        <v>134</v>
      </c>
      <c r="E153" s="173" t="s">
        <v>163</v>
      </c>
      <c r="F153" s="174" t="s">
        <v>164</v>
      </c>
      <c r="G153" s="175" t="s">
        <v>137</v>
      </c>
      <c r="H153" s="176">
        <v>12.712999999999999</v>
      </c>
      <c r="I153" s="177"/>
      <c r="J153" s="178">
        <f>ROUND(I153*H153,2)</f>
        <v>0</v>
      </c>
      <c r="K153" s="179"/>
      <c r="L153" s="38"/>
      <c r="M153" s="180" t="s">
        <v>1</v>
      </c>
      <c r="N153" s="181" t="s">
        <v>41</v>
      </c>
      <c r="O153" s="76"/>
      <c r="P153" s="182">
        <f>O153*H153</f>
        <v>0</v>
      </c>
      <c r="Q153" s="182">
        <v>0.0054000000000000003</v>
      </c>
      <c r="R153" s="182">
        <f>Q153*H153</f>
        <v>0.068650199999999995</v>
      </c>
      <c r="S153" s="182">
        <v>0</v>
      </c>
      <c r="T153" s="18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4" t="s">
        <v>138</v>
      </c>
      <c r="AT153" s="184" t="s">
        <v>134</v>
      </c>
      <c r="AU153" s="184" t="s">
        <v>86</v>
      </c>
      <c r="AY153" s="18" t="s">
        <v>131</v>
      </c>
      <c r="BE153" s="185">
        <f>IF(N153="základní",J153,0)</f>
        <v>0</v>
      </c>
      <c r="BF153" s="185">
        <f>IF(N153="snížená",J153,0)</f>
        <v>0</v>
      </c>
      <c r="BG153" s="185">
        <f>IF(N153="zákl. přenesená",J153,0)</f>
        <v>0</v>
      </c>
      <c r="BH153" s="185">
        <f>IF(N153="sníž. přenesená",J153,0)</f>
        <v>0</v>
      </c>
      <c r="BI153" s="185">
        <f>IF(N153="nulová",J153,0)</f>
        <v>0</v>
      </c>
      <c r="BJ153" s="18" t="s">
        <v>84</v>
      </c>
      <c r="BK153" s="185">
        <f>ROUND(I153*H153,2)</f>
        <v>0</v>
      </c>
      <c r="BL153" s="18" t="s">
        <v>138</v>
      </c>
      <c r="BM153" s="184" t="s">
        <v>165</v>
      </c>
    </row>
    <row r="154" s="2" customFormat="1" ht="24.15" customHeight="1">
      <c r="A154" s="37"/>
      <c r="B154" s="171"/>
      <c r="C154" s="172" t="s">
        <v>148</v>
      </c>
      <c r="D154" s="172" t="s">
        <v>134</v>
      </c>
      <c r="E154" s="173" t="s">
        <v>166</v>
      </c>
      <c r="F154" s="174" t="s">
        <v>167</v>
      </c>
      <c r="G154" s="175" t="s">
        <v>137</v>
      </c>
      <c r="H154" s="176">
        <v>12.712999999999999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41</v>
      </c>
      <c r="O154" s="76"/>
      <c r="P154" s="182">
        <f>O154*H154</f>
        <v>0</v>
      </c>
      <c r="Q154" s="182">
        <v>0.0040000000000000001</v>
      </c>
      <c r="R154" s="182">
        <f>Q154*H154</f>
        <v>0.050851999999999994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138</v>
      </c>
      <c r="AT154" s="184" t="s">
        <v>134</v>
      </c>
      <c r="AU154" s="184" t="s">
        <v>86</v>
      </c>
      <c r="AY154" s="18" t="s">
        <v>131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84</v>
      </c>
      <c r="BK154" s="185">
        <f>ROUND(I154*H154,2)</f>
        <v>0</v>
      </c>
      <c r="BL154" s="18" t="s">
        <v>138</v>
      </c>
      <c r="BM154" s="184" t="s">
        <v>168</v>
      </c>
    </row>
    <row r="155" s="2" customFormat="1" ht="24.15" customHeight="1">
      <c r="A155" s="37"/>
      <c r="B155" s="171"/>
      <c r="C155" s="172" t="s">
        <v>169</v>
      </c>
      <c r="D155" s="172" t="s">
        <v>134</v>
      </c>
      <c r="E155" s="173" t="s">
        <v>170</v>
      </c>
      <c r="F155" s="174" t="s">
        <v>171</v>
      </c>
      <c r="G155" s="175" t="s">
        <v>145</v>
      </c>
      <c r="H155" s="176">
        <v>25.474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41</v>
      </c>
      <c r="O155" s="76"/>
      <c r="P155" s="182">
        <f>O155*H155</f>
        <v>0</v>
      </c>
      <c r="Q155" s="182">
        <v>0.0015</v>
      </c>
      <c r="R155" s="182">
        <f>Q155*H155</f>
        <v>0.038211000000000002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138</v>
      </c>
      <c r="AT155" s="184" t="s">
        <v>134</v>
      </c>
      <c r="AU155" s="184" t="s">
        <v>86</v>
      </c>
      <c r="AY155" s="18" t="s">
        <v>131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84</v>
      </c>
      <c r="BK155" s="185">
        <f>ROUND(I155*H155,2)</f>
        <v>0</v>
      </c>
      <c r="BL155" s="18" t="s">
        <v>138</v>
      </c>
      <c r="BM155" s="184" t="s">
        <v>172</v>
      </c>
    </row>
    <row r="156" s="13" customFormat="1">
      <c r="A156" s="13"/>
      <c r="B156" s="186"/>
      <c r="C156" s="13"/>
      <c r="D156" s="187" t="s">
        <v>140</v>
      </c>
      <c r="E156" s="188" t="s">
        <v>1</v>
      </c>
      <c r="F156" s="189" t="s">
        <v>173</v>
      </c>
      <c r="G156" s="13"/>
      <c r="H156" s="188" t="s">
        <v>1</v>
      </c>
      <c r="I156" s="190"/>
      <c r="J156" s="13"/>
      <c r="K156" s="13"/>
      <c r="L156" s="186"/>
      <c r="M156" s="191"/>
      <c r="N156" s="192"/>
      <c r="O156" s="192"/>
      <c r="P156" s="192"/>
      <c r="Q156" s="192"/>
      <c r="R156" s="192"/>
      <c r="S156" s="192"/>
      <c r="T156" s="19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8" t="s">
        <v>140</v>
      </c>
      <c r="AU156" s="188" t="s">
        <v>86</v>
      </c>
      <c r="AV156" s="13" t="s">
        <v>84</v>
      </c>
      <c r="AW156" s="13" t="s">
        <v>32</v>
      </c>
      <c r="AX156" s="13" t="s">
        <v>76</v>
      </c>
      <c r="AY156" s="188" t="s">
        <v>131</v>
      </c>
    </row>
    <row r="157" s="13" customFormat="1">
      <c r="A157" s="13"/>
      <c r="B157" s="186"/>
      <c r="C157" s="13"/>
      <c r="D157" s="187" t="s">
        <v>140</v>
      </c>
      <c r="E157" s="188" t="s">
        <v>1</v>
      </c>
      <c r="F157" s="189" t="s">
        <v>174</v>
      </c>
      <c r="G157" s="13"/>
      <c r="H157" s="188" t="s">
        <v>1</v>
      </c>
      <c r="I157" s="190"/>
      <c r="J157" s="13"/>
      <c r="K157" s="13"/>
      <c r="L157" s="186"/>
      <c r="M157" s="191"/>
      <c r="N157" s="192"/>
      <c r="O157" s="192"/>
      <c r="P157" s="192"/>
      <c r="Q157" s="192"/>
      <c r="R157" s="192"/>
      <c r="S157" s="192"/>
      <c r="T157" s="19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140</v>
      </c>
      <c r="AU157" s="188" t="s">
        <v>86</v>
      </c>
      <c r="AV157" s="13" t="s">
        <v>84</v>
      </c>
      <c r="AW157" s="13" t="s">
        <v>32</v>
      </c>
      <c r="AX157" s="13" t="s">
        <v>76</v>
      </c>
      <c r="AY157" s="188" t="s">
        <v>131</v>
      </c>
    </row>
    <row r="158" s="14" customFormat="1">
      <c r="A158" s="14"/>
      <c r="B158" s="194"/>
      <c r="C158" s="14"/>
      <c r="D158" s="187" t="s">
        <v>140</v>
      </c>
      <c r="E158" s="195" t="s">
        <v>1</v>
      </c>
      <c r="F158" s="196" t="s">
        <v>175</v>
      </c>
      <c r="G158" s="14"/>
      <c r="H158" s="197">
        <v>9.8000000000000007</v>
      </c>
      <c r="I158" s="198"/>
      <c r="J158" s="14"/>
      <c r="K158" s="14"/>
      <c r="L158" s="194"/>
      <c r="M158" s="199"/>
      <c r="N158" s="200"/>
      <c r="O158" s="200"/>
      <c r="P158" s="200"/>
      <c r="Q158" s="200"/>
      <c r="R158" s="200"/>
      <c r="S158" s="200"/>
      <c r="T158" s="20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5" t="s">
        <v>140</v>
      </c>
      <c r="AU158" s="195" t="s">
        <v>86</v>
      </c>
      <c r="AV158" s="14" t="s">
        <v>86</v>
      </c>
      <c r="AW158" s="14" t="s">
        <v>32</v>
      </c>
      <c r="AX158" s="14" t="s">
        <v>76</v>
      </c>
      <c r="AY158" s="195" t="s">
        <v>131</v>
      </c>
    </row>
    <row r="159" s="13" customFormat="1">
      <c r="A159" s="13"/>
      <c r="B159" s="186"/>
      <c r="C159" s="13"/>
      <c r="D159" s="187" t="s">
        <v>140</v>
      </c>
      <c r="E159" s="188" t="s">
        <v>1</v>
      </c>
      <c r="F159" s="189" t="s">
        <v>141</v>
      </c>
      <c r="G159" s="13"/>
      <c r="H159" s="188" t="s">
        <v>1</v>
      </c>
      <c r="I159" s="190"/>
      <c r="J159" s="13"/>
      <c r="K159" s="13"/>
      <c r="L159" s="186"/>
      <c r="M159" s="191"/>
      <c r="N159" s="192"/>
      <c r="O159" s="192"/>
      <c r="P159" s="192"/>
      <c r="Q159" s="192"/>
      <c r="R159" s="192"/>
      <c r="S159" s="192"/>
      <c r="T159" s="1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140</v>
      </c>
      <c r="AU159" s="188" t="s">
        <v>86</v>
      </c>
      <c r="AV159" s="13" t="s">
        <v>84</v>
      </c>
      <c r="AW159" s="13" t="s">
        <v>32</v>
      </c>
      <c r="AX159" s="13" t="s">
        <v>76</v>
      </c>
      <c r="AY159" s="188" t="s">
        <v>131</v>
      </c>
    </row>
    <row r="160" s="13" customFormat="1">
      <c r="A160" s="13"/>
      <c r="B160" s="186"/>
      <c r="C160" s="13"/>
      <c r="D160" s="187" t="s">
        <v>140</v>
      </c>
      <c r="E160" s="188" t="s">
        <v>1</v>
      </c>
      <c r="F160" s="189" t="s">
        <v>176</v>
      </c>
      <c r="G160" s="13"/>
      <c r="H160" s="188" t="s">
        <v>1</v>
      </c>
      <c r="I160" s="190"/>
      <c r="J160" s="13"/>
      <c r="K160" s="13"/>
      <c r="L160" s="186"/>
      <c r="M160" s="191"/>
      <c r="N160" s="192"/>
      <c r="O160" s="192"/>
      <c r="P160" s="192"/>
      <c r="Q160" s="192"/>
      <c r="R160" s="192"/>
      <c r="S160" s="192"/>
      <c r="T160" s="19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8" t="s">
        <v>140</v>
      </c>
      <c r="AU160" s="188" t="s">
        <v>86</v>
      </c>
      <c r="AV160" s="13" t="s">
        <v>84</v>
      </c>
      <c r="AW160" s="13" t="s">
        <v>32</v>
      </c>
      <c r="AX160" s="13" t="s">
        <v>76</v>
      </c>
      <c r="AY160" s="188" t="s">
        <v>131</v>
      </c>
    </row>
    <row r="161" s="14" customFormat="1">
      <c r="A161" s="14"/>
      <c r="B161" s="194"/>
      <c r="C161" s="14"/>
      <c r="D161" s="187" t="s">
        <v>140</v>
      </c>
      <c r="E161" s="195" t="s">
        <v>1</v>
      </c>
      <c r="F161" s="196" t="s">
        <v>177</v>
      </c>
      <c r="G161" s="14"/>
      <c r="H161" s="197">
        <v>18.399999999999999</v>
      </c>
      <c r="I161" s="198"/>
      <c r="J161" s="14"/>
      <c r="K161" s="14"/>
      <c r="L161" s="194"/>
      <c r="M161" s="199"/>
      <c r="N161" s="200"/>
      <c r="O161" s="200"/>
      <c r="P161" s="200"/>
      <c r="Q161" s="200"/>
      <c r="R161" s="200"/>
      <c r="S161" s="200"/>
      <c r="T161" s="20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5" t="s">
        <v>140</v>
      </c>
      <c r="AU161" s="195" t="s">
        <v>86</v>
      </c>
      <c r="AV161" s="14" t="s">
        <v>86</v>
      </c>
      <c r="AW161" s="14" t="s">
        <v>32</v>
      </c>
      <c r="AX161" s="14" t="s">
        <v>76</v>
      </c>
      <c r="AY161" s="195" t="s">
        <v>131</v>
      </c>
    </row>
    <row r="162" s="14" customFormat="1">
      <c r="A162" s="14"/>
      <c r="B162" s="194"/>
      <c r="C162" s="14"/>
      <c r="D162" s="187" t="s">
        <v>140</v>
      </c>
      <c r="E162" s="195" t="s">
        <v>1</v>
      </c>
      <c r="F162" s="196" t="s">
        <v>178</v>
      </c>
      <c r="G162" s="14"/>
      <c r="H162" s="197">
        <v>-2.726</v>
      </c>
      <c r="I162" s="198"/>
      <c r="J162" s="14"/>
      <c r="K162" s="14"/>
      <c r="L162" s="194"/>
      <c r="M162" s="199"/>
      <c r="N162" s="200"/>
      <c r="O162" s="200"/>
      <c r="P162" s="200"/>
      <c r="Q162" s="200"/>
      <c r="R162" s="200"/>
      <c r="S162" s="200"/>
      <c r="T162" s="20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195" t="s">
        <v>140</v>
      </c>
      <c r="AU162" s="195" t="s">
        <v>86</v>
      </c>
      <c r="AV162" s="14" t="s">
        <v>86</v>
      </c>
      <c r="AW162" s="14" t="s">
        <v>32</v>
      </c>
      <c r="AX162" s="14" t="s">
        <v>76</v>
      </c>
      <c r="AY162" s="195" t="s">
        <v>131</v>
      </c>
    </row>
    <row r="163" s="15" customFormat="1">
      <c r="A163" s="15"/>
      <c r="B163" s="202"/>
      <c r="C163" s="15"/>
      <c r="D163" s="187" t="s">
        <v>140</v>
      </c>
      <c r="E163" s="203" t="s">
        <v>1</v>
      </c>
      <c r="F163" s="204" t="s">
        <v>158</v>
      </c>
      <c r="G163" s="15"/>
      <c r="H163" s="205">
        <v>25.474</v>
      </c>
      <c r="I163" s="206"/>
      <c r="J163" s="15"/>
      <c r="K163" s="15"/>
      <c r="L163" s="202"/>
      <c r="M163" s="207"/>
      <c r="N163" s="208"/>
      <c r="O163" s="208"/>
      <c r="P163" s="208"/>
      <c r="Q163" s="208"/>
      <c r="R163" s="208"/>
      <c r="S163" s="208"/>
      <c r="T163" s="209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03" t="s">
        <v>140</v>
      </c>
      <c r="AU163" s="203" t="s">
        <v>86</v>
      </c>
      <c r="AV163" s="15" t="s">
        <v>138</v>
      </c>
      <c r="AW163" s="15" t="s">
        <v>32</v>
      </c>
      <c r="AX163" s="15" t="s">
        <v>84</v>
      </c>
      <c r="AY163" s="203" t="s">
        <v>131</v>
      </c>
    </row>
    <row r="164" s="2" customFormat="1" ht="21.75" customHeight="1">
      <c r="A164" s="37"/>
      <c r="B164" s="171"/>
      <c r="C164" s="172" t="s">
        <v>179</v>
      </c>
      <c r="D164" s="172" t="s">
        <v>134</v>
      </c>
      <c r="E164" s="173" t="s">
        <v>180</v>
      </c>
      <c r="F164" s="174" t="s">
        <v>181</v>
      </c>
      <c r="G164" s="175" t="s">
        <v>182</v>
      </c>
      <c r="H164" s="176">
        <v>2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41</v>
      </c>
      <c r="O164" s="76"/>
      <c r="P164" s="182">
        <f>O164*H164</f>
        <v>0</v>
      </c>
      <c r="Q164" s="182">
        <v>0.04684</v>
      </c>
      <c r="R164" s="182">
        <f>Q164*H164</f>
        <v>0.093679999999999999</v>
      </c>
      <c r="S164" s="182">
        <v>0</v>
      </c>
      <c r="T164" s="18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138</v>
      </c>
      <c r="AT164" s="184" t="s">
        <v>134</v>
      </c>
      <c r="AU164" s="184" t="s">
        <v>86</v>
      </c>
      <c r="AY164" s="18" t="s">
        <v>131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84</v>
      </c>
      <c r="BK164" s="185">
        <f>ROUND(I164*H164,2)</f>
        <v>0</v>
      </c>
      <c r="BL164" s="18" t="s">
        <v>138</v>
      </c>
      <c r="BM164" s="184" t="s">
        <v>183</v>
      </c>
    </row>
    <row r="165" s="13" customFormat="1">
      <c r="A165" s="13"/>
      <c r="B165" s="186"/>
      <c r="C165" s="13"/>
      <c r="D165" s="187" t="s">
        <v>140</v>
      </c>
      <c r="E165" s="188" t="s">
        <v>1</v>
      </c>
      <c r="F165" s="189" t="s">
        <v>184</v>
      </c>
      <c r="G165" s="13"/>
      <c r="H165" s="188" t="s">
        <v>1</v>
      </c>
      <c r="I165" s="190"/>
      <c r="J165" s="13"/>
      <c r="K165" s="13"/>
      <c r="L165" s="186"/>
      <c r="M165" s="191"/>
      <c r="N165" s="192"/>
      <c r="O165" s="192"/>
      <c r="P165" s="192"/>
      <c r="Q165" s="192"/>
      <c r="R165" s="192"/>
      <c r="S165" s="192"/>
      <c r="T165" s="19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8" t="s">
        <v>140</v>
      </c>
      <c r="AU165" s="188" t="s">
        <v>86</v>
      </c>
      <c r="AV165" s="13" t="s">
        <v>84</v>
      </c>
      <c r="AW165" s="13" t="s">
        <v>32</v>
      </c>
      <c r="AX165" s="13" t="s">
        <v>76</v>
      </c>
      <c r="AY165" s="188" t="s">
        <v>131</v>
      </c>
    </row>
    <row r="166" s="14" customFormat="1">
      <c r="A166" s="14"/>
      <c r="B166" s="194"/>
      <c r="C166" s="14"/>
      <c r="D166" s="187" t="s">
        <v>140</v>
      </c>
      <c r="E166" s="195" t="s">
        <v>1</v>
      </c>
      <c r="F166" s="196" t="s">
        <v>185</v>
      </c>
      <c r="G166" s="14"/>
      <c r="H166" s="197">
        <v>2</v>
      </c>
      <c r="I166" s="198"/>
      <c r="J166" s="14"/>
      <c r="K166" s="14"/>
      <c r="L166" s="194"/>
      <c r="M166" s="199"/>
      <c r="N166" s="200"/>
      <c r="O166" s="200"/>
      <c r="P166" s="200"/>
      <c r="Q166" s="200"/>
      <c r="R166" s="200"/>
      <c r="S166" s="200"/>
      <c r="T166" s="20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5" t="s">
        <v>140</v>
      </c>
      <c r="AU166" s="195" t="s">
        <v>86</v>
      </c>
      <c r="AV166" s="14" t="s">
        <v>86</v>
      </c>
      <c r="AW166" s="14" t="s">
        <v>32</v>
      </c>
      <c r="AX166" s="14" t="s">
        <v>84</v>
      </c>
      <c r="AY166" s="195" t="s">
        <v>131</v>
      </c>
    </row>
    <row r="167" s="2" customFormat="1" ht="24.15" customHeight="1">
      <c r="A167" s="37"/>
      <c r="B167" s="171"/>
      <c r="C167" s="210" t="s">
        <v>186</v>
      </c>
      <c r="D167" s="210" t="s">
        <v>187</v>
      </c>
      <c r="E167" s="211" t="s">
        <v>188</v>
      </c>
      <c r="F167" s="212" t="s">
        <v>189</v>
      </c>
      <c r="G167" s="213" t="s">
        <v>182</v>
      </c>
      <c r="H167" s="214">
        <v>2</v>
      </c>
      <c r="I167" s="215"/>
      <c r="J167" s="216">
        <f>ROUND(I167*H167,2)</f>
        <v>0</v>
      </c>
      <c r="K167" s="217"/>
      <c r="L167" s="218"/>
      <c r="M167" s="219" t="s">
        <v>1</v>
      </c>
      <c r="N167" s="220" t="s">
        <v>41</v>
      </c>
      <c r="O167" s="76"/>
      <c r="P167" s="182">
        <f>O167*H167</f>
        <v>0</v>
      </c>
      <c r="Q167" s="182">
        <v>0.01521</v>
      </c>
      <c r="R167" s="182">
        <f>Q167*H167</f>
        <v>0.030419999999999999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179</v>
      </c>
      <c r="AT167" s="184" t="s">
        <v>187</v>
      </c>
      <c r="AU167" s="184" t="s">
        <v>86</v>
      </c>
      <c r="AY167" s="18" t="s">
        <v>131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84</v>
      </c>
      <c r="BK167" s="185">
        <f>ROUND(I167*H167,2)</f>
        <v>0</v>
      </c>
      <c r="BL167" s="18" t="s">
        <v>138</v>
      </c>
      <c r="BM167" s="184" t="s">
        <v>190</v>
      </c>
    </row>
    <row r="168" s="2" customFormat="1" ht="24.15" customHeight="1">
      <c r="A168" s="37"/>
      <c r="B168" s="171"/>
      <c r="C168" s="172" t="s">
        <v>191</v>
      </c>
      <c r="D168" s="172" t="s">
        <v>134</v>
      </c>
      <c r="E168" s="173" t="s">
        <v>192</v>
      </c>
      <c r="F168" s="174" t="s">
        <v>193</v>
      </c>
      <c r="G168" s="175" t="s">
        <v>137</v>
      </c>
      <c r="H168" s="176">
        <v>17.760000000000002</v>
      </c>
      <c r="I168" s="177"/>
      <c r="J168" s="178">
        <f>ROUND(I168*H168,2)</f>
        <v>0</v>
      </c>
      <c r="K168" s="179"/>
      <c r="L168" s="38"/>
      <c r="M168" s="180" t="s">
        <v>1</v>
      </c>
      <c r="N168" s="181" t="s">
        <v>41</v>
      </c>
      <c r="O168" s="76"/>
      <c r="P168" s="182">
        <f>O168*H168</f>
        <v>0</v>
      </c>
      <c r="Q168" s="182">
        <v>0.084000000000000005</v>
      </c>
      <c r="R168" s="182">
        <f>Q168*H168</f>
        <v>1.4918400000000003</v>
      </c>
      <c r="S168" s="182">
        <v>0</v>
      </c>
      <c r="T168" s="18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4" t="s">
        <v>138</v>
      </c>
      <c r="AT168" s="184" t="s">
        <v>134</v>
      </c>
      <c r="AU168" s="184" t="s">
        <v>86</v>
      </c>
      <c r="AY168" s="18" t="s">
        <v>131</v>
      </c>
      <c r="BE168" s="185">
        <f>IF(N168="základní",J168,0)</f>
        <v>0</v>
      </c>
      <c r="BF168" s="185">
        <f>IF(N168="snížená",J168,0)</f>
        <v>0</v>
      </c>
      <c r="BG168" s="185">
        <f>IF(N168="zákl. přenesená",J168,0)</f>
        <v>0</v>
      </c>
      <c r="BH168" s="185">
        <f>IF(N168="sníž. přenesená",J168,0)</f>
        <v>0</v>
      </c>
      <c r="BI168" s="185">
        <f>IF(N168="nulová",J168,0)</f>
        <v>0</v>
      </c>
      <c r="BJ168" s="18" t="s">
        <v>84</v>
      </c>
      <c r="BK168" s="185">
        <f>ROUND(I168*H168,2)</f>
        <v>0</v>
      </c>
      <c r="BL168" s="18" t="s">
        <v>138</v>
      </c>
      <c r="BM168" s="184" t="s">
        <v>194</v>
      </c>
    </row>
    <row r="169" s="13" customFormat="1">
      <c r="A169" s="13"/>
      <c r="B169" s="186"/>
      <c r="C169" s="13"/>
      <c r="D169" s="187" t="s">
        <v>140</v>
      </c>
      <c r="E169" s="188" t="s">
        <v>1</v>
      </c>
      <c r="F169" s="189" t="s">
        <v>141</v>
      </c>
      <c r="G169" s="13"/>
      <c r="H169" s="188" t="s">
        <v>1</v>
      </c>
      <c r="I169" s="190"/>
      <c r="J169" s="13"/>
      <c r="K169" s="13"/>
      <c r="L169" s="186"/>
      <c r="M169" s="191"/>
      <c r="N169" s="192"/>
      <c r="O169" s="192"/>
      <c r="P169" s="192"/>
      <c r="Q169" s="192"/>
      <c r="R169" s="192"/>
      <c r="S169" s="192"/>
      <c r="T169" s="19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8" t="s">
        <v>140</v>
      </c>
      <c r="AU169" s="188" t="s">
        <v>86</v>
      </c>
      <c r="AV169" s="13" t="s">
        <v>84</v>
      </c>
      <c r="AW169" s="13" t="s">
        <v>32</v>
      </c>
      <c r="AX169" s="13" t="s">
        <v>76</v>
      </c>
      <c r="AY169" s="188" t="s">
        <v>131</v>
      </c>
    </row>
    <row r="170" s="14" customFormat="1">
      <c r="A170" s="14"/>
      <c r="B170" s="194"/>
      <c r="C170" s="14"/>
      <c r="D170" s="187" t="s">
        <v>140</v>
      </c>
      <c r="E170" s="195" t="s">
        <v>1</v>
      </c>
      <c r="F170" s="196" t="s">
        <v>195</v>
      </c>
      <c r="G170" s="14"/>
      <c r="H170" s="197">
        <v>17.760000000000002</v>
      </c>
      <c r="I170" s="198"/>
      <c r="J170" s="14"/>
      <c r="K170" s="14"/>
      <c r="L170" s="194"/>
      <c r="M170" s="199"/>
      <c r="N170" s="200"/>
      <c r="O170" s="200"/>
      <c r="P170" s="200"/>
      <c r="Q170" s="200"/>
      <c r="R170" s="200"/>
      <c r="S170" s="200"/>
      <c r="T170" s="201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5" t="s">
        <v>140</v>
      </c>
      <c r="AU170" s="195" t="s">
        <v>86</v>
      </c>
      <c r="AV170" s="14" t="s">
        <v>86</v>
      </c>
      <c r="AW170" s="14" t="s">
        <v>32</v>
      </c>
      <c r="AX170" s="14" t="s">
        <v>84</v>
      </c>
      <c r="AY170" s="195" t="s">
        <v>131</v>
      </c>
    </row>
    <row r="171" s="12" customFormat="1" ht="22.8" customHeight="1">
      <c r="A171" s="12"/>
      <c r="B171" s="158"/>
      <c r="C171" s="12"/>
      <c r="D171" s="159" t="s">
        <v>75</v>
      </c>
      <c r="E171" s="169" t="s">
        <v>186</v>
      </c>
      <c r="F171" s="169" t="s">
        <v>196</v>
      </c>
      <c r="G171" s="12"/>
      <c r="H171" s="12"/>
      <c r="I171" s="161"/>
      <c r="J171" s="170">
        <f>BK171</f>
        <v>0</v>
      </c>
      <c r="K171" s="12"/>
      <c r="L171" s="158"/>
      <c r="M171" s="163"/>
      <c r="N171" s="164"/>
      <c r="O171" s="164"/>
      <c r="P171" s="165">
        <f>SUM(P172:P201)</f>
        <v>0</v>
      </c>
      <c r="Q171" s="164"/>
      <c r="R171" s="165">
        <f>SUM(R172:R201)</f>
        <v>0.002124</v>
      </c>
      <c r="S171" s="164"/>
      <c r="T171" s="166">
        <f>SUM(T172:T201)</f>
        <v>3.0956380000000001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9" t="s">
        <v>84</v>
      </c>
      <c r="AT171" s="167" t="s">
        <v>75</v>
      </c>
      <c r="AU171" s="167" t="s">
        <v>84</v>
      </c>
      <c r="AY171" s="159" t="s">
        <v>131</v>
      </c>
      <c r="BK171" s="168">
        <f>SUM(BK172:BK201)</f>
        <v>0</v>
      </c>
    </row>
    <row r="172" s="2" customFormat="1" ht="24.15" customHeight="1">
      <c r="A172" s="37"/>
      <c r="B172" s="171"/>
      <c r="C172" s="172" t="s">
        <v>197</v>
      </c>
      <c r="D172" s="172" t="s">
        <v>134</v>
      </c>
      <c r="E172" s="173" t="s">
        <v>198</v>
      </c>
      <c r="F172" s="174" t="s">
        <v>199</v>
      </c>
      <c r="G172" s="175" t="s">
        <v>137</v>
      </c>
      <c r="H172" s="176">
        <v>53.100000000000001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41</v>
      </c>
      <c r="O172" s="76"/>
      <c r="P172" s="182">
        <f>O172*H172</f>
        <v>0</v>
      </c>
      <c r="Q172" s="182">
        <v>4.0000000000000003E-05</v>
      </c>
      <c r="R172" s="182">
        <f>Q172*H172</f>
        <v>0.002124</v>
      </c>
      <c r="S172" s="182">
        <v>0</v>
      </c>
      <c r="T172" s="18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138</v>
      </c>
      <c r="AT172" s="184" t="s">
        <v>134</v>
      </c>
      <c r="AU172" s="184" t="s">
        <v>86</v>
      </c>
      <c r="AY172" s="18" t="s">
        <v>131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84</v>
      </c>
      <c r="BK172" s="185">
        <f>ROUND(I172*H172,2)</f>
        <v>0</v>
      </c>
      <c r="BL172" s="18" t="s">
        <v>138</v>
      </c>
      <c r="BM172" s="184" t="s">
        <v>200</v>
      </c>
    </row>
    <row r="173" s="14" customFormat="1">
      <c r="A173" s="14"/>
      <c r="B173" s="194"/>
      <c r="C173" s="14"/>
      <c r="D173" s="187" t="s">
        <v>140</v>
      </c>
      <c r="E173" s="195" t="s">
        <v>1</v>
      </c>
      <c r="F173" s="196" t="s">
        <v>201</v>
      </c>
      <c r="G173" s="14"/>
      <c r="H173" s="197">
        <v>17.57</v>
      </c>
      <c r="I173" s="198"/>
      <c r="J173" s="14"/>
      <c r="K173" s="14"/>
      <c r="L173" s="194"/>
      <c r="M173" s="199"/>
      <c r="N173" s="200"/>
      <c r="O173" s="200"/>
      <c r="P173" s="200"/>
      <c r="Q173" s="200"/>
      <c r="R173" s="200"/>
      <c r="S173" s="200"/>
      <c r="T173" s="20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5" t="s">
        <v>140</v>
      </c>
      <c r="AU173" s="195" t="s">
        <v>86</v>
      </c>
      <c r="AV173" s="14" t="s">
        <v>86</v>
      </c>
      <c r="AW173" s="14" t="s">
        <v>32</v>
      </c>
      <c r="AX173" s="14" t="s">
        <v>76</v>
      </c>
      <c r="AY173" s="195" t="s">
        <v>131</v>
      </c>
    </row>
    <row r="174" s="14" customFormat="1">
      <c r="A174" s="14"/>
      <c r="B174" s="194"/>
      <c r="C174" s="14"/>
      <c r="D174" s="187" t="s">
        <v>140</v>
      </c>
      <c r="E174" s="195" t="s">
        <v>1</v>
      </c>
      <c r="F174" s="196" t="s">
        <v>195</v>
      </c>
      <c r="G174" s="14"/>
      <c r="H174" s="197">
        <v>17.760000000000002</v>
      </c>
      <c r="I174" s="198"/>
      <c r="J174" s="14"/>
      <c r="K174" s="14"/>
      <c r="L174" s="194"/>
      <c r="M174" s="199"/>
      <c r="N174" s="200"/>
      <c r="O174" s="200"/>
      <c r="P174" s="200"/>
      <c r="Q174" s="200"/>
      <c r="R174" s="200"/>
      <c r="S174" s="200"/>
      <c r="T174" s="20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5" t="s">
        <v>140</v>
      </c>
      <c r="AU174" s="195" t="s">
        <v>86</v>
      </c>
      <c r="AV174" s="14" t="s">
        <v>86</v>
      </c>
      <c r="AW174" s="14" t="s">
        <v>32</v>
      </c>
      <c r="AX174" s="14" t="s">
        <v>76</v>
      </c>
      <c r="AY174" s="195" t="s">
        <v>131</v>
      </c>
    </row>
    <row r="175" s="14" customFormat="1">
      <c r="A175" s="14"/>
      <c r="B175" s="194"/>
      <c r="C175" s="14"/>
      <c r="D175" s="187" t="s">
        <v>140</v>
      </c>
      <c r="E175" s="195" t="s">
        <v>1</v>
      </c>
      <c r="F175" s="196" t="s">
        <v>202</v>
      </c>
      <c r="G175" s="14"/>
      <c r="H175" s="197">
        <v>17.77</v>
      </c>
      <c r="I175" s="198"/>
      <c r="J175" s="14"/>
      <c r="K175" s="14"/>
      <c r="L175" s="194"/>
      <c r="M175" s="199"/>
      <c r="N175" s="200"/>
      <c r="O175" s="200"/>
      <c r="P175" s="200"/>
      <c r="Q175" s="200"/>
      <c r="R175" s="200"/>
      <c r="S175" s="200"/>
      <c r="T175" s="20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5" t="s">
        <v>140</v>
      </c>
      <c r="AU175" s="195" t="s">
        <v>86</v>
      </c>
      <c r="AV175" s="14" t="s">
        <v>86</v>
      </c>
      <c r="AW175" s="14" t="s">
        <v>32</v>
      </c>
      <c r="AX175" s="14" t="s">
        <v>76</v>
      </c>
      <c r="AY175" s="195" t="s">
        <v>131</v>
      </c>
    </row>
    <row r="176" s="15" customFormat="1">
      <c r="A176" s="15"/>
      <c r="B176" s="202"/>
      <c r="C176" s="15"/>
      <c r="D176" s="187" t="s">
        <v>140</v>
      </c>
      <c r="E176" s="203" t="s">
        <v>1</v>
      </c>
      <c r="F176" s="204" t="s">
        <v>158</v>
      </c>
      <c r="G176" s="15"/>
      <c r="H176" s="205">
        <v>53.099999999999994</v>
      </c>
      <c r="I176" s="206"/>
      <c r="J176" s="15"/>
      <c r="K176" s="15"/>
      <c r="L176" s="202"/>
      <c r="M176" s="207"/>
      <c r="N176" s="208"/>
      <c r="O176" s="208"/>
      <c r="P176" s="208"/>
      <c r="Q176" s="208"/>
      <c r="R176" s="208"/>
      <c r="S176" s="208"/>
      <c r="T176" s="209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03" t="s">
        <v>140</v>
      </c>
      <c r="AU176" s="203" t="s">
        <v>86</v>
      </c>
      <c r="AV176" s="15" t="s">
        <v>138</v>
      </c>
      <c r="AW176" s="15" t="s">
        <v>32</v>
      </c>
      <c r="AX176" s="15" t="s">
        <v>84</v>
      </c>
      <c r="AY176" s="203" t="s">
        <v>131</v>
      </c>
    </row>
    <row r="177" s="2" customFormat="1" ht="21.75" customHeight="1">
      <c r="A177" s="37"/>
      <c r="B177" s="171"/>
      <c r="C177" s="172" t="s">
        <v>203</v>
      </c>
      <c r="D177" s="172" t="s">
        <v>134</v>
      </c>
      <c r="E177" s="173" t="s">
        <v>204</v>
      </c>
      <c r="F177" s="174" t="s">
        <v>205</v>
      </c>
      <c r="G177" s="175" t="s">
        <v>137</v>
      </c>
      <c r="H177" s="176">
        <v>5.7199999999999998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41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0.11700000000000001</v>
      </c>
      <c r="T177" s="183">
        <f>S177*H177</f>
        <v>0.66924000000000006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138</v>
      </c>
      <c r="AT177" s="184" t="s">
        <v>134</v>
      </c>
      <c r="AU177" s="184" t="s">
        <v>86</v>
      </c>
      <c r="AY177" s="18" t="s">
        <v>131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84</v>
      </c>
      <c r="BK177" s="185">
        <f>ROUND(I177*H177,2)</f>
        <v>0</v>
      </c>
      <c r="BL177" s="18" t="s">
        <v>138</v>
      </c>
      <c r="BM177" s="184" t="s">
        <v>206</v>
      </c>
    </row>
    <row r="178" s="13" customFormat="1">
      <c r="A178" s="13"/>
      <c r="B178" s="186"/>
      <c r="C178" s="13"/>
      <c r="D178" s="187" t="s">
        <v>140</v>
      </c>
      <c r="E178" s="188" t="s">
        <v>1</v>
      </c>
      <c r="F178" s="189" t="s">
        <v>141</v>
      </c>
      <c r="G178" s="13"/>
      <c r="H178" s="188" t="s">
        <v>1</v>
      </c>
      <c r="I178" s="190"/>
      <c r="J178" s="13"/>
      <c r="K178" s="13"/>
      <c r="L178" s="186"/>
      <c r="M178" s="191"/>
      <c r="N178" s="192"/>
      <c r="O178" s="192"/>
      <c r="P178" s="192"/>
      <c r="Q178" s="192"/>
      <c r="R178" s="192"/>
      <c r="S178" s="192"/>
      <c r="T178" s="19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8" t="s">
        <v>140</v>
      </c>
      <c r="AU178" s="188" t="s">
        <v>86</v>
      </c>
      <c r="AV178" s="13" t="s">
        <v>84</v>
      </c>
      <c r="AW178" s="13" t="s">
        <v>32</v>
      </c>
      <c r="AX178" s="13" t="s">
        <v>76</v>
      </c>
      <c r="AY178" s="188" t="s">
        <v>131</v>
      </c>
    </row>
    <row r="179" s="14" customFormat="1">
      <c r="A179" s="14"/>
      <c r="B179" s="194"/>
      <c r="C179" s="14"/>
      <c r="D179" s="187" t="s">
        <v>140</v>
      </c>
      <c r="E179" s="195" t="s">
        <v>1</v>
      </c>
      <c r="F179" s="196" t="s">
        <v>142</v>
      </c>
      <c r="G179" s="14"/>
      <c r="H179" s="197">
        <v>4.5</v>
      </c>
      <c r="I179" s="198"/>
      <c r="J179" s="14"/>
      <c r="K179" s="14"/>
      <c r="L179" s="194"/>
      <c r="M179" s="199"/>
      <c r="N179" s="200"/>
      <c r="O179" s="200"/>
      <c r="P179" s="200"/>
      <c r="Q179" s="200"/>
      <c r="R179" s="200"/>
      <c r="S179" s="200"/>
      <c r="T179" s="20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5" t="s">
        <v>140</v>
      </c>
      <c r="AU179" s="195" t="s">
        <v>86</v>
      </c>
      <c r="AV179" s="14" t="s">
        <v>86</v>
      </c>
      <c r="AW179" s="14" t="s">
        <v>32</v>
      </c>
      <c r="AX179" s="14" t="s">
        <v>76</v>
      </c>
      <c r="AY179" s="195" t="s">
        <v>131</v>
      </c>
    </row>
    <row r="180" s="14" customFormat="1">
      <c r="A180" s="14"/>
      <c r="B180" s="194"/>
      <c r="C180" s="14"/>
      <c r="D180" s="187" t="s">
        <v>140</v>
      </c>
      <c r="E180" s="195" t="s">
        <v>1</v>
      </c>
      <c r="F180" s="196" t="s">
        <v>207</v>
      </c>
      <c r="G180" s="14"/>
      <c r="H180" s="197">
        <v>1.22</v>
      </c>
      <c r="I180" s="198"/>
      <c r="J180" s="14"/>
      <c r="K180" s="14"/>
      <c r="L180" s="194"/>
      <c r="M180" s="199"/>
      <c r="N180" s="200"/>
      <c r="O180" s="200"/>
      <c r="P180" s="200"/>
      <c r="Q180" s="200"/>
      <c r="R180" s="200"/>
      <c r="S180" s="200"/>
      <c r="T180" s="20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5" t="s">
        <v>140</v>
      </c>
      <c r="AU180" s="195" t="s">
        <v>86</v>
      </c>
      <c r="AV180" s="14" t="s">
        <v>86</v>
      </c>
      <c r="AW180" s="14" t="s">
        <v>32</v>
      </c>
      <c r="AX180" s="14" t="s">
        <v>76</v>
      </c>
      <c r="AY180" s="195" t="s">
        <v>131</v>
      </c>
    </row>
    <row r="181" s="15" customFormat="1">
      <c r="A181" s="15"/>
      <c r="B181" s="202"/>
      <c r="C181" s="15"/>
      <c r="D181" s="187" t="s">
        <v>140</v>
      </c>
      <c r="E181" s="203" t="s">
        <v>1</v>
      </c>
      <c r="F181" s="204" t="s">
        <v>158</v>
      </c>
      <c r="G181" s="15"/>
      <c r="H181" s="205">
        <v>5.7199999999999998</v>
      </c>
      <c r="I181" s="206"/>
      <c r="J181" s="15"/>
      <c r="K181" s="15"/>
      <c r="L181" s="202"/>
      <c r="M181" s="207"/>
      <c r="N181" s="208"/>
      <c r="O181" s="208"/>
      <c r="P181" s="208"/>
      <c r="Q181" s="208"/>
      <c r="R181" s="208"/>
      <c r="S181" s="208"/>
      <c r="T181" s="20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03" t="s">
        <v>140</v>
      </c>
      <c r="AU181" s="203" t="s">
        <v>86</v>
      </c>
      <c r="AV181" s="15" t="s">
        <v>138</v>
      </c>
      <c r="AW181" s="15" t="s">
        <v>32</v>
      </c>
      <c r="AX181" s="15" t="s">
        <v>84</v>
      </c>
      <c r="AY181" s="203" t="s">
        <v>131</v>
      </c>
    </row>
    <row r="182" s="2" customFormat="1" ht="24.15" customHeight="1">
      <c r="A182" s="37"/>
      <c r="B182" s="171"/>
      <c r="C182" s="172" t="s">
        <v>208</v>
      </c>
      <c r="D182" s="172" t="s">
        <v>134</v>
      </c>
      <c r="E182" s="173" t="s">
        <v>209</v>
      </c>
      <c r="F182" s="174" t="s">
        <v>210</v>
      </c>
      <c r="G182" s="175" t="s">
        <v>137</v>
      </c>
      <c r="H182" s="176">
        <v>17.760000000000002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41</v>
      </c>
      <c r="O182" s="76"/>
      <c r="P182" s="182">
        <f>O182*H182</f>
        <v>0</v>
      </c>
      <c r="Q182" s="182">
        <v>0</v>
      </c>
      <c r="R182" s="182">
        <f>Q182*H182</f>
        <v>0</v>
      </c>
      <c r="S182" s="182">
        <v>0.089999999999999997</v>
      </c>
      <c r="T182" s="183">
        <f>S182*H182</f>
        <v>1.5984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138</v>
      </c>
      <c r="AT182" s="184" t="s">
        <v>134</v>
      </c>
      <c r="AU182" s="184" t="s">
        <v>86</v>
      </c>
      <c r="AY182" s="18" t="s">
        <v>131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84</v>
      </c>
      <c r="BK182" s="185">
        <f>ROUND(I182*H182,2)</f>
        <v>0</v>
      </c>
      <c r="BL182" s="18" t="s">
        <v>138</v>
      </c>
      <c r="BM182" s="184" t="s">
        <v>211</v>
      </c>
    </row>
    <row r="183" s="13" customFormat="1">
      <c r="A183" s="13"/>
      <c r="B183" s="186"/>
      <c r="C183" s="13"/>
      <c r="D183" s="187" t="s">
        <v>140</v>
      </c>
      <c r="E183" s="188" t="s">
        <v>1</v>
      </c>
      <c r="F183" s="189" t="s">
        <v>141</v>
      </c>
      <c r="G183" s="13"/>
      <c r="H183" s="188" t="s">
        <v>1</v>
      </c>
      <c r="I183" s="190"/>
      <c r="J183" s="13"/>
      <c r="K183" s="13"/>
      <c r="L183" s="186"/>
      <c r="M183" s="191"/>
      <c r="N183" s="192"/>
      <c r="O183" s="192"/>
      <c r="P183" s="192"/>
      <c r="Q183" s="192"/>
      <c r="R183" s="192"/>
      <c r="S183" s="192"/>
      <c r="T183" s="19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8" t="s">
        <v>140</v>
      </c>
      <c r="AU183" s="188" t="s">
        <v>86</v>
      </c>
      <c r="AV183" s="13" t="s">
        <v>84</v>
      </c>
      <c r="AW183" s="13" t="s">
        <v>32</v>
      </c>
      <c r="AX183" s="13" t="s">
        <v>76</v>
      </c>
      <c r="AY183" s="188" t="s">
        <v>131</v>
      </c>
    </row>
    <row r="184" s="14" customFormat="1">
      <c r="A184" s="14"/>
      <c r="B184" s="194"/>
      <c r="C184" s="14"/>
      <c r="D184" s="187" t="s">
        <v>140</v>
      </c>
      <c r="E184" s="195" t="s">
        <v>1</v>
      </c>
      <c r="F184" s="196" t="s">
        <v>195</v>
      </c>
      <c r="G184" s="14"/>
      <c r="H184" s="197">
        <v>17.760000000000002</v>
      </c>
      <c r="I184" s="198"/>
      <c r="J184" s="14"/>
      <c r="K184" s="14"/>
      <c r="L184" s="194"/>
      <c r="M184" s="199"/>
      <c r="N184" s="200"/>
      <c r="O184" s="200"/>
      <c r="P184" s="200"/>
      <c r="Q184" s="200"/>
      <c r="R184" s="200"/>
      <c r="S184" s="200"/>
      <c r="T184" s="20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95" t="s">
        <v>140</v>
      </c>
      <c r="AU184" s="195" t="s">
        <v>86</v>
      </c>
      <c r="AV184" s="14" t="s">
        <v>86</v>
      </c>
      <c r="AW184" s="14" t="s">
        <v>32</v>
      </c>
      <c r="AX184" s="14" t="s">
        <v>84</v>
      </c>
      <c r="AY184" s="195" t="s">
        <v>131</v>
      </c>
    </row>
    <row r="185" s="2" customFormat="1" ht="21.75" customHeight="1">
      <c r="A185" s="37"/>
      <c r="B185" s="171"/>
      <c r="C185" s="172" t="s">
        <v>212</v>
      </c>
      <c r="D185" s="172" t="s">
        <v>134</v>
      </c>
      <c r="E185" s="173" t="s">
        <v>213</v>
      </c>
      <c r="F185" s="174" t="s">
        <v>214</v>
      </c>
      <c r="G185" s="175" t="s">
        <v>137</v>
      </c>
      <c r="H185" s="176">
        <v>35.340000000000003</v>
      </c>
      <c r="I185" s="177"/>
      <c r="J185" s="178">
        <f>ROUND(I185*H185,2)</f>
        <v>0</v>
      </c>
      <c r="K185" s="179"/>
      <c r="L185" s="38"/>
      <c r="M185" s="180" t="s">
        <v>1</v>
      </c>
      <c r="N185" s="181" t="s">
        <v>41</v>
      </c>
      <c r="O185" s="76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4" t="s">
        <v>138</v>
      </c>
      <c r="AT185" s="184" t="s">
        <v>134</v>
      </c>
      <c r="AU185" s="184" t="s">
        <v>86</v>
      </c>
      <c r="AY185" s="18" t="s">
        <v>131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8" t="s">
        <v>84</v>
      </c>
      <c r="BK185" s="185">
        <f>ROUND(I185*H185,2)</f>
        <v>0</v>
      </c>
      <c r="BL185" s="18" t="s">
        <v>138</v>
      </c>
      <c r="BM185" s="184" t="s">
        <v>215</v>
      </c>
    </row>
    <row r="186" s="13" customFormat="1">
      <c r="A186" s="13"/>
      <c r="B186" s="186"/>
      <c r="C186" s="13"/>
      <c r="D186" s="187" t="s">
        <v>140</v>
      </c>
      <c r="E186" s="188" t="s">
        <v>1</v>
      </c>
      <c r="F186" s="189" t="s">
        <v>153</v>
      </c>
      <c r="G186" s="13"/>
      <c r="H186" s="188" t="s">
        <v>1</v>
      </c>
      <c r="I186" s="190"/>
      <c r="J186" s="13"/>
      <c r="K186" s="13"/>
      <c r="L186" s="186"/>
      <c r="M186" s="191"/>
      <c r="N186" s="192"/>
      <c r="O186" s="192"/>
      <c r="P186" s="192"/>
      <c r="Q186" s="192"/>
      <c r="R186" s="192"/>
      <c r="S186" s="192"/>
      <c r="T186" s="19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8" t="s">
        <v>140</v>
      </c>
      <c r="AU186" s="188" t="s">
        <v>86</v>
      </c>
      <c r="AV186" s="13" t="s">
        <v>84</v>
      </c>
      <c r="AW186" s="13" t="s">
        <v>32</v>
      </c>
      <c r="AX186" s="13" t="s">
        <v>76</v>
      </c>
      <c r="AY186" s="188" t="s">
        <v>131</v>
      </c>
    </row>
    <row r="187" s="14" customFormat="1">
      <c r="A187" s="14"/>
      <c r="B187" s="194"/>
      <c r="C187" s="14"/>
      <c r="D187" s="187" t="s">
        <v>140</v>
      </c>
      <c r="E187" s="195" t="s">
        <v>1</v>
      </c>
      <c r="F187" s="196" t="s">
        <v>201</v>
      </c>
      <c r="G187" s="14"/>
      <c r="H187" s="197">
        <v>17.57</v>
      </c>
      <c r="I187" s="198"/>
      <c r="J187" s="14"/>
      <c r="K187" s="14"/>
      <c r="L187" s="194"/>
      <c r="M187" s="199"/>
      <c r="N187" s="200"/>
      <c r="O187" s="200"/>
      <c r="P187" s="200"/>
      <c r="Q187" s="200"/>
      <c r="R187" s="200"/>
      <c r="S187" s="200"/>
      <c r="T187" s="20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195" t="s">
        <v>140</v>
      </c>
      <c r="AU187" s="195" t="s">
        <v>86</v>
      </c>
      <c r="AV187" s="14" t="s">
        <v>86</v>
      </c>
      <c r="AW187" s="14" t="s">
        <v>32</v>
      </c>
      <c r="AX187" s="14" t="s">
        <v>76</v>
      </c>
      <c r="AY187" s="195" t="s">
        <v>131</v>
      </c>
    </row>
    <row r="188" s="13" customFormat="1">
      <c r="A188" s="13"/>
      <c r="B188" s="186"/>
      <c r="C188" s="13"/>
      <c r="D188" s="187" t="s">
        <v>140</v>
      </c>
      <c r="E188" s="188" t="s">
        <v>1</v>
      </c>
      <c r="F188" s="189" t="s">
        <v>156</v>
      </c>
      <c r="G188" s="13"/>
      <c r="H188" s="188" t="s">
        <v>1</v>
      </c>
      <c r="I188" s="190"/>
      <c r="J188" s="13"/>
      <c r="K188" s="13"/>
      <c r="L188" s="186"/>
      <c r="M188" s="191"/>
      <c r="N188" s="192"/>
      <c r="O188" s="192"/>
      <c r="P188" s="192"/>
      <c r="Q188" s="192"/>
      <c r="R188" s="192"/>
      <c r="S188" s="192"/>
      <c r="T188" s="19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8" t="s">
        <v>140</v>
      </c>
      <c r="AU188" s="188" t="s">
        <v>86</v>
      </c>
      <c r="AV188" s="13" t="s">
        <v>84</v>
      </c>
      <c r="AW188" s="13" t="s">
        <v>32</v>
      </c>
      <c r="AX188" s="13" t="s">
        <v>76</v>
      </c>
      <c r="AY188" s="188" t="s">
        <v>131</v>
      </c>
    </row>
    <row r="189" s="14" customFormat="1">
      <c r="A189" s="14"/>
      <c r="B189" s="194"/>
      <c r="C189" s="14"/>
      <c r="D189" s="187" t="s">
        <v>140</v>
      </c>
      <c r="E189" s="195" t="s">
        <v>1</v>
      </c>
      <c r="F189" s="196" t="s">
        <v>202</v>
      </c>
      <c r="G189" s="14"/>
      <c r="H189" s="197">
        <v>17.77</v>
      </c>
      <c r="I189" s="198"/>
      <c r="J189" s="14"/>
      <c r="K189" s="14"/>
      <c r="L189" s="194"/>
      <c r="M189" s="199"/>
      <c r="N189" s="200"/>
      <c r="O189" s="200"/>
      <c r="P189" s="200"/>
      <c r="Q189" s="200"/>
      <c r="R189" s="200"/>
      <c r="S189" s="200"/>
      <c r="T189" s="20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5" t="s">
        <v>140</v>
      </c>
      <c r="AU189" s="195" t="s">
        <v>86</v>
      </c>
      <c r="AV189" s="14" t="s">
        <v>86</v>
      </c>
      <c r="AW189" s="14" t="s">
        <v>32</v>
      </c>
      <c r="AX189" s="14" t="s">
        <v>76</v>
      </c>
      <c r="AY189" s="195" t="s">
        <v>131</v>
      </c>
    </row>
    <row r="190" s="15" customFormat="1">
      <c r="A190" s="15"/>
      <c r="B190" s="202"/>
      <c r="C190" s="15"/>
      <c r="D190" s="187" t="s">
        <v>140</v>
      </c>
      <c r="E190" s="203" t="s">
        <v>1</v>
      </c>
      <c r="F190" s="204" t="s">
        <v>158</v>
      </c>
      <c r="G190" s="15"/>
      <c r="H190" s="205">
        <v>35.340000000000003</v>
      </c>
      <c r="I190" s="206"/>
      <c r="J190" s="15"/>
      <c r="K190" s="15"/>
      <c r="L190" s="202"/>
      <c r="M190" s="207"/>
      <c r="N190" s="208"/>
      <c r="O190" s="208"/>
      <c r="P190" s="208"/>
      <c r="Q190" s="208"/>
      <c r="R190" s="208"/>
      <c r="S190" s="208"/>
      <c r="T190" s="209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3" t="s">
        <v>140</v>
      </c>
      <c r="AU190" s="203" t="s">
        <v>86</v>
      </c>
      <c r="AV190" s="15" t="s">
        <v>138</v>
      </c>
      <c r="AW190" s="15" t="s">
        <v>32</v>
      </c>
      <c r="AX190" s="15" t="s">
        <v>84</v>
      </c>
      <c r="AY190" s="203" t="s">
        <v>131</v>
      </c>
    </row>
    <row r="191" s="2" customFormat="1" ht="21.75" customHeight="1">
      <c r="A191" s="37"/>
      <c r="B191" s="171"/>
      <c r="C191" s="172" t="s">
        <v>8</v>
      </c>
      <c r="D191" s="172" t="s">
        <v>134</v>
      </c>
      <c r="E191" s="173" t="s">
        <v>216</v>
      </c>
      <c r="F191" s="174" t="s">
        <v>217</v>
      </c>
      <c r="G191" s="175" t="s">
        <v>137</v>
      </c>
      <c r="H191" s="176">
        <v>3.2000000000000002</v>
      </c>
      <c r="I191" s="177"/>
      <c r="J191" s="178">
        <f>ROUND(I191*H191,2)</f>
        <v>0</v>
      </c>
      <c r="K191" s="179"/>
      <c r="L191" s="38"/>
      <c r="M191" s="180" t="s">
        <v>1</v>
      </c>
      <c r="N191" s="181" t="s">
        <v>41</v>
      </c>
      <c r="O191" s="76"/>
      <c r="P191" s="182">
        <f>O191*H191</f>
        <v>0</v>
      </c>
      <c r="Q191" s="182">
        <v>0</v>
      </c>
      <c r="R191" s="182">
        <f>Q191*H191</f>
        <v>0</v>
      </c>
      <c r="S191" s="182">
        <v>0.075999999999999998</v>
      </c>
      <c r="T191" s="183">
        <f>S191*H191</f>
        <v>0.2432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4" t="s">
        <v>138</v>
      </c>
      <c r="AT191" s="184" t="s">
        <v>134</v>
      </c>
      <c r="AU191" s="184" t="s">
        <v>86</v>
      </c>
      <c r="AY191" s="18" t="s">
        <v>131</v>
      </c>
      <c r="BE191" s="185">
        <f>IF(N191="základní",J191,0)</f>
        <v>0</v>
      </c>
      <c r="BF191" s="185">
        <f>IF(N191="snížená",J191,0)</f>
        <v>0</v>
      </c>
      <c r="BG191" s="185">
        <f>IF(N191="zákl. přenesená",J191,0)</f>
        <v>0</v>
      </c>
      <c r="BH191" s="185">
        <f>IF(N191="sníž. přenesená",J191,0)</f>
        <v>0</v>
      </c>
      <c r="BI191" s="185">
        <f>IF(N191="nulová",J191,0)</f>
        <v>0</v>
      </c>
      <c r="BJ191" s="18" t="s">
        <v>84</v>
      </c>
      <c r="BK191" s="185">
        <f>ROUND(I191*H191,2)</f>
        <v>0</v>
      </c>
      <c r="BL191" s="18" t="s">
        <v>138</v>
      </c>
      <c r="BM191" s="184" t="s">
        <v>218</v>
      </c>
    </row>
    <row r="192" s="13" customFormat="1">
      <c r="A192" s="13"/>
      <c r="B192" s="186"/>
      <c r="C192" s="13"/>
      <c r="D192" s="187" t="s">
        <v>140</v>
      </c>
      <c r="E192" s="188" t="s">
        <v>1</v>
      </c>
      <c r="F192" s="189" t="s">
        <v>141</v>
      </c>
      <c r="G192" s="13"/>
      <c r="H192" s="188" t="s">
        <v>1</v>
      </c>
      <c r="I192" s="190"/>
      <c r="J192" s="13"/>
      <c r="K192" s="13"/>
      <c r="L192" s="186"/>
      <c r="M192" s="191"/>
      <c r="N192" s="192"/>
      <c r="O192" s="192"/>
      <c r="P192" s="192"/>
      <c r="Q192" s="192"/>
      <c r="R192" s="192"/>
      <c r="S192" s="192"/>
      <c r="T192" s="19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8" t="s">
        <v>140</v>
      </c>
      <c r="AU192" s="188" t="s">
        <v>86</v>
      </c>
      <c r="AV192" s="13" t="s">
        <v>84</v>
      </c>
      <c r="AW192" s="13" t="s">
        <v>32</v>
      </c>
      <c r="AX192" s="13" t="s">
        <v>76</v>
      </c>
      <c r="AY192" s="188" t="s">
        <v>131</v>
      </c>
    </row>
    <row r="193" s="14" customFormat="1">
      <c r="A193" s="14"/>
      <c r="B193" s="194"/>
      <c r="C193" s="14"/>
      <c r="D193" s="187" t="s">
        <v>140</v>
      </c>
      <c r="E193" s="195" t="s">
        <v>1</v>
      </c>
      <c r="F193" s="196" t="s">
        <v>219</v>
      </c>
      <c r="G193" s="14"/>
      <c r="H193" s="197">
        <v>3.2000000000000002</v>
      </c>
      <c r="I193" s="198"/>
      <c r="J193" s="14"/>
      <c r="K193" s="14"/>
      <c r="L193" s="194"/>
      <c r="M193" s="199"/>
      <c r="N193" s="200"/>
      <c r="O193" s="200"/>
      <c r="P193" s="200"/>
      <c r="Q193" s="200"/>
      <c r="R193" s="200"/>
      <c r="S193" s="200"/>
      <c r="T193" s="20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195" t="s">
        <v>140</v>
      </c>
      <c r="AU193" s="195" t="s">
        <v>86</v>
      </c>
      <c r="AV193" s="14" t="s">
        <v>86</v>
      </c>
      <c r="AW193" s="14" t="s">
        <v>32</v>
      </c>
      <c r="AX193" s="14" t="s">
        <v>84</v>
      </c>
      <c r="AY193" s="195" t="s">
        <v>131</v>
      </c>
    </row>
    <row r="194" s="2" customFormat="1" ht="37.8" customHeight="1">
      <c r="A194" s="37"/>
      <c r="B194" s="171"/>
      <c r="C194" s="172" t="s">
        <v>220</v>
      </c>
      <c r="D194" s="172" t="s">
        <v>134</v>
      </c>
      <c r="E194" s="173" t="s">
        <v>221</v>
      </c>
      <c r="F194" s="174" t="s">
        <v>222</v>
      </c>
      <c r="G194" s="175" t="s">
        <v>137</v>
      </c>
      <c r="H194" s="176">
        <v>12.712999999999999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41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0.045999999999999999</v>
      </c>
      <c r="T194" s="183">
        <f>S194*H194</f>
        <v>0.58479799999999993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220</v>
      </c>
      <c r="AT194" s="184" t="s">
        <v>134</v>
      </c>
      <c r="AU194" s="184" t="s">
        <v>86</v>
      </c>
      <c r="AY194" s="18" t="s">
        <v>131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84</v>
      </c>
      <c r="BK194" s="185">
        <f>ROUND(I194*H194,2)</f>
        <v>0</v>
      </c>
      <c r="BL194" s="18" t="s">
        <v>220</v>
      </c>
      <c r="BM194" s="184" t="s">
        <v>223</v>
      </c>
    </row>
    <row r="195" s="13" customFormat="1">
      <c r="A195" s="13"/>
      <c r="B195" s="186"/>
      <c r="C195" s="13"/>
      <c r="D195" s="187" t="s">
        <v>140</v>
      </c>
      <c r="E195" s="188" t="s">
        <v>1</v>
      </c>
      <c r="F195" s="189" t="s">
        <v>153</v>
      </c>
      <c r="G195" s="13"/>
      <c r="H195" s="188" t="s">
        <v>1</v>
      </c>
      <c r="I195" s="190"/>
      <c r="J195" s="13"/>
      <c r="K195" s="13"/>
      <c r="L195" s="186"/>
      <c r="M195" s="191"/>
      <c r="N195" s="192"/>
      <c r="O195" s="192"/>
      <c r="P195" s="192"/>
      <c r="Q195" s="192"/>
      <c r="R195" s="192"/>
      <c r="S195" s="192"/>
      <c r="T195" s="19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140</v>
      </c>
      <c r="AU195" s="188" t="s">
        <v>86</v>
      </c>
      <c r="AV195" s="13" t="s">
        <v>84</v>
      </c>
      <c r="AW195" s="13" t="s">
        <v>32</v>
      </c>
      <c r="AX195" s="13" t="s">
        <v>76</v>
      </c>
      <c r="AY195" s="188" t="s">
        <v>131</v>
      </c>
    </row>
    <row r="196" s="14" customFormat="1">
      <c r="A196" s="14"/>
      <c r="B196" s="194"/>
      <c r="C196" s="14"/>
      <c r="D196" s="187" t="s">
        <v>140</v>
      </c>
      <c r="E196" s="195" t="s">
        <v>1</v>
      </c>
      <c r="F196" s="196" t="s">
        <v>154</v>
      </c>
      <c r="G196" s="14"/>
      <c r="H196" s="197">
        <v>7.4249999999999998</v>
      </c>
      <c r="I196" s="198"/>
      <c r="J196" s="14"/>
      <c r="K196" s="14"/>
      <c r="L196" s="194"/>
      <c r="M196" s="199"/>
      <c r="N196" s="200"/>
      <c r="O196" s="200"/>
      <c r="P196" s="200"/>
      <c r="Q196" s="200"/>
      <c r="R196" s="200"/>
      <c r="S196" s="200"/>
      <c r="T196" s="20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5" t="s">
        <v>140</v>
      </c>
      <c r="AU196" s="195" t="s">
        <v>86</v>
      </c>
      <c r="AV196" s="14" t="s">
        <v>86</v>
      </c>
      <c r="AW196" s="14" t="s">
        <v>32</v>
      </c>
      <c r="AX196" s="14" t="s">
        <v>76</v>
      </c>
      <c r="AY196" s="195" t="s">
        <v>131</v>
      </c>
    </row>
    <row r="197" s="14" customFormat="1">
      <c r="A197" s="14"/>
      <c r="B197" s="194"/>
      <c r="C197" s="14"/>
      <c r="D197" s="187" t="s">
        <v>140</v>
      </c>
      <c r="E197" s="195" t="s">
        <v>1</v>
      </c>
      <c r="F197" s="196" t="s">
        <v>155</v>
      </c>
      <c r="G197" s="14"/>
      <c r="H197" s="197">
        <v>-1.3500000000000001</v>
      </c>
      <c r="I197" s="198"/>
      <c r="J197" s="14"/>
      <c r="K197" s="14"/>
      <c r="L197" s="194"/>
      <c r="M197" s="199"/>
      <c r="N197" s="200"/>
      <c r="O197" s="200"/>
      <c r="P197" s="200"/>
      <c r="Q197" s="200"/>
      <c r="R197" s="200"/>
      <c r="S197" s="200"/>
      <c r="T197" s="20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195" t="s">
        <v>140</v>
      </c>
      <c r="AU197" s="195" t="s">
        <v>86</v>
      </c>
      <c r="AV197" s="14" t="s">
        <v>86</v>
      </c>
      <c r="AW197" s="14" t="s">
        <v>32</v>
      </c>
      <c r="AX197" s="14" t="s">
        <v>76</v>
      </c>
      <c r="AY197" s="195" t="s">
        <v>131</v>
      </c>
    </row>
    <row r="198" s="13" customFormat="1">
      <c r="A198" s="13"/>
      <c r="B198" s="186"/>
      <c r="C198" s="13"/>
      <c r="D198" s="187" t="s">
        <v>140</v>
      </c>
      <c r="E198" s="188" t="s">
        <v>1</v>
      </c>
      <c r="F198" s="189" t="s">
        <v>156</v>
      </c>
      <c r="G198" s="13"/>
      <c r="H198" s="188" t="s">
        <v>1</v>
      </c>
      <c r="I198" s="190"/>
      <c r="J198" s="13"/>
      <c r="K198" s="13"/>
      <c r="L198" s="186"/>
      <c r="M198" s="191"/>
      <c r="N198" s="192"/>
      <c r="O198" s="192"/>
      <c r="P198" s="192"/>
      <c r="Q198" s="192"/>
      <c r="R198" s="192"/>
      <c r="S198" s="192"/>
      <c r="T198" s="19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8" t="s">
        <v>140</v>
      </c>
      <c r="AU198" s="188" t="s">
        <v>86</v>
      </c>
      <c r="AV198" s="13" t="s">
        <v>84</v>
      </c>
      <c r="AW198" s="13" t="s">
        <v>32</v>
      </c>
      <c r="AX198" s="13" t="s">
        <v>76</v>
      </c>
      <c r="AY198" s="188" t="s">
        <v>131</v>
      </c>
    </row>
    <row r="199" s="14" customFormat="1">
      <c r="A199" s="14"/>
      <c r="B199" s="194"/>
      <c r="C199" s="14"/>
      <c r="D199" s="187" t="s">
        <v>140</v>
      </c>
      <c r="E199" s="195" t="s">
        <v>1</v>
      </c>
      <c r="F199" s="196" t="s">
        <v>157</v>
      </c>
      <c r="G199" s="14"/>
      <c r="H199" s="197">
        <v>7.9880000000000004</v>
      </c>
      <c r="I199" s="198"/>
      <c r="J199" s="14"/>
      <c r="K199" s="14"/>
      <c r="L199" s="194"/>
      <c r="M199" s="199"/>
      <c r="N199" s="200"/>
      <c r="O199" s="200"/>
      <c r="P199" s="200"/>
      <c r="Q199" s="200"/>
      <c r="R199" s="200"/>
      <c r="S199" s="200"/>
      <c r="T199" s="20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5" t="s">
        <v>140</v>
      </c>
      <c r="AU199" s="195" t="s">
        <v>86</v>
      </c>
      <c r="AV199" s="14" t="s">
        <v>86</v>
      </c>
      <c r="AW199" s="14" t="s">
        <v>32</v>
      </c>
      <c r="AX199" s="14" t="s">
        <v>76</v>
      </c>
      <c r="AY199" s="195" t="s">
        <v>131</v>
      </c>
    </row>
    <row r="200" s="14" customFormat="1">
      <c r="A200" s="14"/>
      <c r="B200" s="194"/>
      <c r="C200" s="14"/>
      <c r="D200" s="187" t="s">
        <v>140</v>
      </c>
      <c r="E200" s="195" t="s">
        <v>1</v>
      </c>
      <c r="F200" s="196" t="s">
        <v>155</v>
      </c>
      <c r="G200" s="14"/>
      <c r="H200" s="197">
        <v>-1.3500000000000001</v>
      </c>
      <c r="I200" s="198"/>
      <c r="J200" s="14"/>
      <c r="K200" s="14"/>
      <c r="L200" s="194"/>
      <c r="M200" s="199"/>
      <c r="N200" s="200"/>
      <c r="O200" s="200"/>
      <c r="P200" s="200"/>
      <c r="Q200" s="200"/>
      <c r="R200" s="200"/>
      <c r="S200" s="200"/>
      <c r="T200" s="20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5" t="s">
        <v>140</v>
      </c>
      <c r="AU200" s="195" t="s">
        <v>86</v>
      </c>
      <c r="AV200" s="14" t="s">
        <v>86</v>
      </c>
      <c r="AW200" s="14" t="s">
        <v>32</v>
      </c>
      <c r="AX200" s="14" t="s">
        <v>76</v>
      </c>
      <c r="AY200" s="195" t="s">
        <v>131</v>
      </c>
    </row>
    <row r="201" s="15" customFormat="1">
      <c r="A201" s="15"/>
      <c r="B201" s="202"/>
      <c r="C201" s="15"/>
      <c r="D201" s="187" t="s">
        <v>140</v>
      </c>
      <c r="E201" s="203" t="s">
        <v>1</v>
      </c>
      <c r="F201" s="204" t="s">
        <v>158</v>
      </c>
      <c r="G201" s="15"/>
      <c r="H201" s="205">
        <v>12.712999999999999</v>
      </c>
      <c r="I201" s="206"/>
      <c r="J201" s="15"/>
      <c r="K201" s="15"/>
      <c r="L201" s="202"/>
      <c r="M201" s="207"/>
      <c r="N201" s="208"/>
      <c r="O201" s="208"/>
      <c r="P201" s="208"/>
      <c r="Q201" s="208"/>
      <c r="R201" s="208"/>
      <c r="S201" s="208"/>
      <c r="T201" s="209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03" t="s">
        <v>140</v>
      </c>
      <c r="AU201" s="203" t="s">
        <v>86</v>
      </c>
      <c r="AV201" s="15" t="s">
        <v>138</v>
      </c>
      <c r="AW201" s="15" t="s">
        <v>32</v>
      </c>
      <c r="AX201" s="15" t="s">
        <v>84</v>
      </c>
      <c r="AY201" s="203" t="s">
        <v>131</v>
      </c>
    </row>
    <row r="202" s="12" customFormat="1" ht="22.8" customHeight="1">
      <c r="A202" s="12"/>
      <c r="B202" s="158"/>
      <c r="C202" s="12"/>
      <c r="D202" s="159" t="s">
        <v>75</v>
      </c>
      <c r="E202" s="169" t="s">
        <v>224</v>
      </c>
      <c r="F202" s="169" t="s">
        <v>225</v>
      </c>
      <c r="G202" s="12"/>
      <c r="H202" s="12"/>
      <c r="I202" s="161"/>
      <c r="J202" s="170">
        <f>BK202</f>
        <v>0</v>
      </c>
      <c r="K202" s="12"/>
      <c r="L202" s="158"/>
      <c r="M202" s="163"/>
      <c r="N202" s="164"/>
      <c r="O202" s="164"/>
      <c r="P202" s="165">
        <f>SUM(P203:P207)</f>
        <v>0</v>
      </c>
      <c r="Q202" s="164"/>
      <c r="R202" s="165">
        <f>SUM(R203:R207)</f>
        <v>0</v>
      </c>
      <c r="S202" s="164"/>
      <c r="T202" s="166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9" t="s">
        <v>84</v>
      </c>
      <c r="AT202" s="167" t="s">
        <v>75</v>
      </c>
      <c r="AU202" s="167" t="s">
        <v>84</v>
      </c>
      <c r="AY202" s="159" t="s">
        <v>131</v>
      </c>
      <c r="BK202" s="168">
        <f>SUM(BK203:BK207)</f>
        <v>0</v>
      </c>
    </row>
    <row r="203" s="2" customFormat="1" ht="24.15" customHeight="1">
      <c r="A203" s="37"/>
      <c r="B203" s="171"/>
      <c r="C203" s="172" t="s">
        <v>226</v>
      </c>
      <c r="D203" s="172" t="s">
        <v>134</v>
      </c>
      <c r="E203" s="173" t="s">
        <v>227</v>
      </c>
      <c r="F203" s="174" t="s">
        <v>228</v>
      </c>
      <c r="G203" s="175" t="s">
        <v>229</v>
      </c>
      <c r="H203" s="176">
        <v>5.1470000000000002</v>
      </c>
      <c r="I203" s="177"/>
      <c r="J203" s="178">
        <f>ROUND(I203*H203,2)</f>
        <v>0</v>
      </c>
      <c r="K203" s="179"/>
      <c r="L203" s="38"/>
      <c r="M203" s="180" t="s">
        <v>1</v>
      </c>
      <c r="N203" s="181" t="s">
        <v>41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138</v>
      </c>
      <c r="AT203" s="184" t="s">
        <v>134</v>
      </c>
      <c r="AU203" s="184" t="s">
        <v>86</v>
      </c>
      <c r="AY203" s="18" t="s">
        <v>131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84</v>
      </c>
      <c r="BK203" s="185">
        <f>ROUND(I203*H203,2)</f>
        <v>0</v>
      </c>
      <c r="BL203" s="18" t="s">
        <v>138</v>
      </c>
      <c r="BM203" s="184" t="s">
        <v>230</v>
      </c>
    </row>
    <row r="204" s="2" customFormat="1" ht="24.15" customHeight="1">
      <c r="A204" s="37"/>
      <c r="B204" s="171"/>
      <c r="C204" s="172" t="s">
        <v>231</v>
      </c>
      <c r="D204" s="172" t="s">
        <v>134</v>
      </c>
      <c r="E204" s="173" t="s">
        <v>232</v>
      </c>
      <c r="F204" s="174" t="s">
        <v>233</v>
      </c>
      <c r="G204" s="175" t="s">
        <v>229</v>
      </c>
      <c r="H204" s="176">
        <v>5.1470000000000002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41</v>
      </c>
      <c r="O204" s="76"/>
      <c r="P204" s="182">
        <f>O204*H204</f>
        <v>0</v>
      </c>
      <c r="Q204" s="182">
        <v>0</v>
      </c>
      <c r="R204" s="182">
        <f>Q204*H204</f>
        <v>0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138</v>
      </c>
      <c r="AT204" s="184" t="s">
        <v>134</v>
      </c>
      <c r="AU204" s="184" t="s">
        <v>86</v>
      </c>
      <c r="AY204" s="18" t="s">
        <v>131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84</v>
      </c>
      <c r="BK204" s="185">
        <f>ROUND(I204*H204,2)</f>
        <v>0</v>
      </c>
      <c r="BL204" s="18" t="s">
        <v>138</v>
      </c>
      <c r="BM204" s="184" t="s">
        <v>234</v>
      </c>
    </row>
    <row r="205" s="2" customFormat="1" ht="24.15" customHeight="1">
      <c r="A205" s="37"/>
      <c r="B205" s="171"/>
      <c r="C205" s="172" t="s">
        <v>235</v>
      </c>
      <c r="D205" s="172" t="s">
        <v>134</v>
      </c>
      <c r="E205" s="173" t="s">
        <v>236</v>
      </c>
      <c r="F205" s="174" t="s">
        <v>237</v>
      </c>
      <c r="G205" s="175" t="s">
        <v>229</v>
      </c>
      <c r="H205" s="176">
        <v>46.323</v>
      </c>
      <c r="I205" s="177"/>
      <c r="J205" s="178">
        <f>ROUND(I205*H205,2)</f>
        <v>0</v>
      </c>
      <c r="K205" s="179"/>
      <c r="L205" s="38"/>
      <c r="M205" s="180" t="s">
        <v>1</v>
      </c>
      <c r="N205" s="181" t="s">
        <v>41</v>
      </c>
      <c r="O205" s="76"/>
      <c r="P205" s="182">
        <f>O205*H205</f>
        <v>0</v>
      </c>
      <c r="Q205" s="182">
        <v>0</v>
      </c>
      <c r="R205" s="182">
        <f>Q205*H205</f>
        <v>0</v>
      </c>
      <c r="S205" s="182">
        <v>0</v>
      </c>
      <c r="T205" s="18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4" t="s">
        <v>138</v>
      </c>
      <c r="AT205" s="184" t="s">
        <v>134</v>
      </c>
      <c r="AU205" s="184" t="s">
        <v>86</v>
      </c>
      <c r="AY205" s="18" t="s">
        <v>131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18" t="s">
        <v>84</v>
      </c>
      <c r="BK205" s="185">
        <f>ROUND(I205*H205,2)</f>
        <v>0</v>
      </c>
      <c r="BL205" s="18" t="s">
        <v>138</v>
      </c>
      <c r="BM205" s="184" t="s">
        <v>238</v>
      </c>
    </row>
    <row r="206" s="14" customFormat="1">
      <c r="A206" s="14"/>
      <c r="B206" s="194"/>
      <c r="C206" s="14"/>
      <c r="D206" s="187" t="s">
        <v>140</v>
      </c>
      <c r="E206" s="14"/>
      <c r="F206" s="196" t="s">
        <v>239</v>
      </c>
      <c r="G206" s="14"/>
      <c r="H206" s="197">
        <v>46.323</v>
      </c>
      <c r="I206" s="198"/>
      <c r="J206" s="14"/>
      <c r="K206" s="14"/>
      <c r="L206" s="194"/>
      <c r="M206" s="199"/>
      <c r="N206" s="200"/>
      <c r="O206" s="200"/>
      <c r="P206" s="200"/>
      <c r="Q206" s="200"/>
      <c r="R206" s="200"/>
      <c r="S206" s="200"/>
      <c r="T206" s="20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195" t="s">
        <v>140</v>
      </c>
      <c r="AU206" s="195" t="s">
        <v>86</v>
      </c>
      <c r="AV206" s="14" t="s">
        <v>86</v>
      </c>
      <c r="AW206" s="14" t="s">
        <v>3</v>
      </c>
      <c r="AX206" s="14" t="s">
        <v>84</v>
      </c>
      <c r="AY206" s="195" t="s">
        <v>131</v>
      </c>
    </row>
    <row r="207" s="2" customFormat="1" ht="33" customHeight="1">
      <c r="A207" s="37"/>
      <c r="B207" s="171"/>
      <c r="C207" s="172" t="s">
        <v>240</v>
      </c>
      <c r="D207" s="172" t="s">
        <v>134</v>
      </c>
      <c r="E207" s="173" t="s">
        <v>241</v>
      </c>
      <c r="F207" s="174" t="s">
        <v>242</v>
      </c>
      <c r="G207" s="175" t="s">
        <v>229</v>
      </c>
      <c r="H207" s="176">
        <v>5.1470000000000002</v>
      </c>
      <c r="I207" s="177"/>
      <c r="J207" s="178">
        <f>ROUND(I207*H207,2)</f>
        <v>0</v>
      </c>
      <c r="K207" s="179"/>
      <c r="L207" s="38"/>
      <c r="M207" s="180" t="s">
        <v>1</v>
      </c>
      <c r="N207" s="181" t="s">
        <v>41</v>
      </c>
      <c r="O207" s="76"/>
      <c r="P207" s="182">
        <f>O207*H207</f>
        <v>0</v>
      </c>
      <c r="Q207" s="182">
        <v>0</v>
      </c>
      <c r="R207" s="182">
        <f>Q207*H207</f>
        <v>0</v>
      </c>
      <c r="S207" s="182">
        <v>0</v>
      </c>
      <c r="T207" s="183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84" t="s">
        <v>138</v>
      </c>
      <c r="AT207" s="184" t="s">
        <v>134</v>
      </c>
      <c r="AU207" s="184" t="s">
        <v>86</v>
      </c>
      <c r="AY207" s="18" t="s">
        <v>131</v>
      </c>
      <c r="BE207" s="185">
        <f>IF(N207="základní",J207,0)</f>
        <v>0</v>
      </c>
      <c r="BF207" s="185">
        <f>IF(N207="snížená",J207,0)</f>
        <v>0</v>
      </c>
      <c r="BG207" s="185">
        <f>IF(N207="zákl. přenesená",J207,0)</f>
        <v>0</v>
      </c>
      <c r="BH207" s="185">
        <f>IF(N207="sníž. přenesená",J207,0)</f>
        <v>0</v>
      </c>
      <c r="BI207" s="185">
        <f>IF(N207="nulová",J207,0)</f>
        <v>0</v>
      </c>
      <c r="BJ207" s="18" t="s">
        <v>84</v>
      </c>
      <c r="BK207" s="185">
        <f>ROUND(I207*H207,2)</f>
        <v>0</v>
      </c>
      <c r="BL207" s="18" t="s">
        <v>138</v>
      </c>
      <c r="BM207" s="184" t="s">
        <v>243</v>
      </c>
    </row>
    <row r="208" s="12" customFormat="1" ht="22.8" customHeight="1">
      <c r="A208" s="12"/>
      <c r="B208" s="158"/>
      <c r="C208" s="12"/>
      <c r="D208" s="159" t="s">
        <v>75</v>
      </c>
      <c r="E208" s="169" t="s">
        <v>244</v>
      </c>
      <c r="F208" s="169" t="s">
        <v>245</v>
      </c>
      <c r="G208" s="12"/>
      <c r="H208" s="12"/>
      <c r="I208" s="161"/>
      <c r="J208" s="170">
        <f>BK208</f>
        <v>0</v>
      </c>
      <c r="K208" s="12"/>
      <c r="L208" s="158"/>
      <c r="M208" s="163"/>
      <c r="N208" s="164"/>
      <c r="O208" s="164"/>
      <c r="P208" s="165">
        <f>P209</f>
        <v>0</v>
      </c>
      <c r="Q208" s="164"/>
      <c r="R208" s="165">
        <f>R209</f>
        <v>0</v>
      </c>
      <c r="S208" s="164"/>
      <c r="T208" s="166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59" t="s">
        <v>84</v>
      </c>
      <c r="AT208" s="167" t="s">
        <v>75</v>
      </c>
      <c r="AU208" s="167" t="s">
        <v>84</v>
      </c>
      <c r="AY208" s="159" t="s">
        <v>131</v>
      </c>
      <c r="BK208" s="168">
        <f>BK209</f>
        <v>0</v>
      </c>
    </row>
    <row r="209" s="2" customFormat="1" ht="16.5" customHeight="1">
      <c r="A209" s="37"/>
      <c r="B209" s="171"/>
      <c r="C209" s="172" t="s">
        <v>7</v>
      </c>
      <c r="D209" s="172" t="s">
        <v>134</v>
      </c>
      <c r="E209" s="173" t="s">
        <v>246</v>
      </c>
      <c r="F209" s="174" t="s">
        <v>247</v>
      </c>
      <c r="G209" s="175" t="s">
        <v>229</v>
      </c>
      <c r="H209" s="176">
        <v>2.3340000000000001</v>
      </c>
      <c r="I209" s="177"/>
      <c r="J209" s="178">
        <f>ROUND(I209*H209,2)</f>
        <v>0</v>
      </c>
      <c r="K209" s="179"/>
      <c r="L209" s="38"/>
      <c r="M209" s="180" t="s">
        <v>1</v>
      </c>
      <c r="N209" s="181" t="s">
        <v>41</v>
      </c>
      <c r="O209" s="76"/>
      <c r="P209" s="182">
        <f>O209*H209</f>
        <v>0</v>
      </c>
      <c r="Q209" s="182">
        <v>0</v>
      </c>
      <c r="R209" s="182">
        <f>Q209*H209</f>
        <v>0</v>
      </c>
      <c r="S209" s="182">
        <v>0</v>
      </c>
      <c r="T209" s="18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4" t="s">
        <v>138</v>
      </c>
      <c r="AT209" s="184" t="s">
        <v>134</v>
      </c>
      <c r="AU209" s="184" t="s">
        <v>86</v>
      </c>
      <c r="AY209" s="18" t="s">
        <v>131</v>
      </c>
      <c r="BE209" s="185">
        <f>IF(N209="základní",J209,0)</f>
        <v>0</v>
      </c>
      <c r="BF209" s="185">
        <f>IF(N209="snížená",J209,0)</f>
        <v>0</v>
      </c>
      <c r="BG209" s="185">
        <f>IF(N209="zákl. přenesená",J209,0)</f>
        <v>0</v>
      </c>
      <c r="BH209" s="185">
        <f>IF(N209="sníž. přenesená",J209,0)</f>
        <v>0</v>
      </c>
      <c r="BI209" s="185">
        <f>IF(N209="nulová",J209,0)</f>
        <v>0</v>
      </c>
      <c r="BJ209" s="18" t="s">
        <v>84</v>
      </c>
      <c r="BK209" s="185">
        <f>ROUND(I209*H209,2)</f>
        <v>0</v>
      </c>
      <c r="BL209" s="18" t="s">
        <v>138</v>
      </c>
      <c r="BM209" s="184" t="s">
        <v>248</v>
      </c>
    </row>
    <row r="210" s="12" customFormat="1" ht="25.92" customHeight="1">
      <c r="A210" s="12"/>
      <c r="B210" s="158"/>
      <c r="C210" s="12"/>
      <c r="D210" s="159" t="s">
        <v>75</v>
      </c>
      <c r="E210" s="160" t="s">
        <v>249</v>
      </c>
      <c r="F210" s="160" t="s">
        <v>250</v>
      </c>
      <c r="G210" s="12"/>
      <c r="H210" s="12"/>
      <c r="I210" s="161"/>
      <c r="J210" s="162">
        <f>BK210</f>
        <v>0</v>
      </c>
      <c r="K210" s="12"/>
      <c r="L210" s="158"/>
      <c r="M210" s="163"/>
      <c r="N210" s="164"/>
      <c r="O210" s="164"/>
      <c r="P210" s="165">
        <f>P211+P214+P219+P226+P239+P260+P307+P359+P364</f>
        <v>0</v>
      </c>
      <c r="Q210" s="164"/>
      <c r="R210" s="165">
        <f>R211+R214+R219+R226+R239+R260+R307+R359+R364</f>
        <v>2.2723561399999999</v>
      </c>
      <c r="S210" s="164"/>
      <c r="T210" s="166">
        <f>T211+T214+T219+T226+T239+T260+T307+T359+T364</f>
        <v>2.0517084300000001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9" t="s">
        <v>86</v>
      </c>
      <c r="AT210" s="167" t="s">
        <v>75</v>
      </c>
      <c r="AU210" s="167" t="s">
        <v>76</v>
      </c>
      <c r="AY210" s="159" t="s">
        <v>131</v>
      </c>
      <c r="BK210" s="168">
        <f>BK211+BK214+BK219+BK226+BK239+BK260+BK307+BK359+BK364</f>
        <v>0</v>
      </c>
    </row>
    <row r="211" s="12" customFormat="1" ht="22.8" customHeight="1">
      <c r="A211" s="12"/>
      <c r="B211" s="158"/>
      <c r="C211" s="12"/>
      <c r="D211" s="159" t="s">
        <v>75</v>
      </c>
      <c r="E211" s="169" t="s">
        <v>251</v>
      </c>
      <c r="F211" s="169" t="s">
        <v>252</v>
      </c>
      <c r="G211" s="12"/>
      <c r="H211" s="12"/>
      <c r="I211" s="161"/>
      <c r="J211" s="170">
        <f>BK211</f>
        <v>0</v>
      </c>
      <c r="K211" s="12"/>
      <c r="L211" s="158"/>
      <c r="M211" s="163"/>
      <c r="N211" s="164"/>
      <c r="O211" s="164"/>
      <c r="P211" s="165">
        <f>SUM(P212:P213)</f>
        <v>0</v>
      </c>
      <c r="Q211" s="164"/>
      <c r="R211" s="165">
        <f>SUM(R212:R213)</f>
        <v>0</v>
      </c>
      <c r="S211" s="164"/>
      <c r="T211" s="166">
        <f>SUM(T212:T213)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9" t="s">
        <v>86</v>
      </c>
      <c r="AT211" s="167" t="s">
        <v>75</v>
      </c>
      <c r="AU211" s="167" t="s">
        <v>84</v>
      </c>
      <c r="AY211" s="159" t="s">
        <v>131</v>
      </c>
      <c r="BK211" s="168">
        <f>SUM(BK212:BK213)</f>
        <v>0</v>
      </c>
    </row>
    <row r="212" s="2" customFormat="1" ht="16.5" customHeight="1">
      <c r="A212" s="37"/>
      <c r="B212" s="171"/>
      <c r="C212" s="172" t="s">
        <v>253</v>
      </c>
      <c r="D212" s="172" t="s">
        <v>134</v>
      </c>
      <c r="E212" s="173" t="s">
        <v>254</v>
      </c>
      <c r="F212" s="174" t="s">
        <v>255</v>
      </c>
      <c r="G212" s="175" t="s">
        <v>256</v>
      </c>
      <c r="H212" s="176">
        <v>1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41</v>
      </c>
      <c r="O212" s="76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220</v>
      </c>
      <c r="AT212" s="184" t="s">
        <v>134</v>
      </c>
      <c r="AU212" s="184" t="s">
        <v>86</v>
      </c>
      <c r="AY212" s="18" t="s">
        <v>131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84</v>
      </c>
      <c r="BK212" s="185">
        <f>ROUND(I212*H212,2)</f>
        <v>0</v>
      </c>
      <c r="BL212" s="18" t="s">
        <v>220</v>
      </c>
      <c r="BM212" s="184" t="s">
        <v>257</v>
      </c>
    </row>
    <row r="213" s="2" customFormat="1" ht="16.5" customHeight="1">
      <c r="A213" s="37"/>
      <c r="B213" s="171"/>
      <c r="C213" s="172" t="s">
        <v>258</v>
      </c>
      <c r="D213" s="172" t="s">
        <v>134</v>
      </c>
      <c r="E213" s="173" t="s">
        <v>259</v>
      </c>
      <c r="F213" s="174" t="s">
        <v>260</v>
      </c>
      <c r="G213" s="175" t="s">
        <v>256</v>
      </c>
      <c r="H213" s="176">
        <v>1</v>
      </c>
      <c r="I213" s="177"/>
      <c r="J213" s="178">
        <f>ROUND(I213*H213,2)</f>
        <v>0</v>
      </c>
      <c r="K213" s="179"/>
      <c r="L213" s="38"/>
      <c r="M213" s="180" t="s">
        <v>1</v>
      </c>
      <c r="N213" s="181" t="s">
        <v>41</v>
      </c>
      <c r="O213" s="76"/>
      <c r="P213" s="182">
        <f>O213*H213</f>
        <v>0</v>
      </c>
      <c r="Q213" s="182">
        <v>0</v>
      </c>
      <c r="R213" s="182">
        <f>Q213*H213</f>
        <v>0</v>
      </c>
      <c r="S213" s="182">
        <v>0</v>
      </c>
      <c r="T213" s="18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4" t="s">
        <v>220</v>
      </c>
      <c r="AT213" s="184" t="s">
        <v>134</v>
      </c>
      <c r="AU213" s="184" t="s">
        <v>86</v>
      </c>
      <c r="AY213" s="18" t="s">
        <v>131</v>
      </c>
      <c r="BE213" s="185">
        <f>IF(N213="základní",J213,0)</f>
        <v>0</v>
      </c>
      <c r="BF213" s="185">
        <f>IF(N213="snížená",J213,0)</f>
        <v>0</v>
      </c>
      <c r="BG213" s="185">
        <f>IF(N213="zákl. přenesená",J213,0)</f>
        <v>0</v>
      </c>
      <c r="BH213" s="185">
        <f>IF(N213="sníž. přenesená",J213,0)</f>
        <v>0</v>
      </c>
      <c r="BI213" s="185">
        <f>IF(N213="nulová",J213,0)</f>
        <v>0</v>
      </c>
      <c r="BJ213" s="18" t="s">
        <v>84</v>
      </c>
      <c r="BK213" s="185">
        <f>ROUND(I213*H213,2)</f>
        <v>0</v>
      </c>
      <c r="BL213" s="18" t="s">
        <v>220</v>
      </c>
      <c r="BM213" s="184" t="s">
        <v>261</v>
      </c>
    </row>
    <row r="214" s="12" customFormat="1" ht="22.8" customHeight="1">
      <c r="A214" s="12"/>
      <c r="B214" s="158"/>
      <c r="C214" s="12"/>
      <c r="D214" s="159" t="s">
        <v>75</v>
      </c>
      <c r="E214" s="169" t="s">
        <v>262</v>
      </c>
      <c r="F214" s="169" t="s">
        <v>263</v>
      </c>
      <c r="G214" s="12"/>
      <c r="H214" s="12"/>
      <c r="I214" s="161"/>
      <c r="J214" s="170">
        <f>BK214</f>
        <v>0</v>
      </c>
      <c r="K214" s="12"/>
      <c r="L214" s="158"/>
      <c r="M214" s="163"/>
      <c r="N214" s="164"/>
      <c r="O214" s="164"/>
      <c r="P214" s="165">
        <f>SUM(P215:P218)</f>
        <v>0</v>
      </c>
      <c r="Q214" s="164"/>
      <c r="R214" s="165">
        <f>SUM(R215:R218)</f>
        <v>0</v>
      </c>
      <c r="S214" s="164"/>
      <c r="T214" s="166">
        <f>SUM(T215:T218)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59" t="s">
        <v>86</v>
      </c>
      <c r="AT214" s="167" t="s">
        <v>75</v>
      </c>
      <c r="AU214" s="167" t="s">
        <v>84</v>
      </c>
      <c r="AY214" s="159" t="s">
        <v>131</v>
      </c>
      <c r="BK214" s="168">
        <f>SUM(BK215:BK218)</f>
        <v>0</v>
      </c>
    </row>
    <row r="215" s="2" customFormat="1" ht="16.5" customHeight="1">
      <c r="A215" s="37"/>
      <c r="B215" s="171"/>
      <c r="C215" s="172" t="s">
        <v>264</v>
      </c>
      <c r="D215" s="172" t="s">
        <v>134</v>
      </c>
      <c r="E215" s="173" t="s">
        <v>265</v>
      </c>
      <c r="F215" s="174" t="s">
        <v>266</v>
      </c>
      <c r="G215" s="175" t="s">
        <v>182</v>
      </c>
      <c r="H215" s="176">
        <v>1</v>
      </c>
      <c r="I215" s="177"/>
      <c r="J215" s="178">
        <f>ROUND(I215*H215,2)</f>
        <v>0</v>
      </c>
      <c r="K215" s="179"/>
      <c r="L215" s="38"/>
      <c r="M215" s="180" t="s">
        <v>1</v>
      </c>
      <c r="N215" s="181" t="s">
        <v>41</v>
      </c>
      <c r="O215" s="76"/>
      <c r="P215" s="182">
        <f>O215*H215</f>
        <v>0</v>
      </c>
      <c r="Q215" s="182">
        <v>0</v>
      </c>
      <c r="R215" s="182">
        <f>Q215*H215</f>
        <v>0</v>
      </c>
      <c r="S215" s="182">
        <v>0</v>
      </c>
      <c r="T215" s="18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4" t="s">
        <v>220</v>
      </c>
      <c r="AT215" s="184" t="s">
        <v>134</v>
      </c>
      <c r="AU215" s="184" t="s">
        <v>86</v>
      </c>
      <c r="AY215" s="18" t="s">
        <v>131</v>
      </c>
      <c r="BE215" s="185">
        <f>IF(N215="základní",J215,0)</f>
        <v>0</v>
      </c>
      <c r="BF215" s="185">
        <f>IF(N215="snížená",J215,0)</f>
        <v>0</v>
      </c>
      <c r="BG215" s="185">
        <f>IF(N215="zákl. přenesená",J215,0)</f>
        <v>0</v>
      </c>
      <c r="BH215" s="185">
        <f>IF(N215="sníž. přenesená",J215,0)</f>
        <v>0</v>
      </c>
      <c r="BI215" s="185">
        <f>IF(N215="nulová",J215,0)</f>
        <v>0</v>
      </c>
      <c r="BJ215" s="18" t="s">
        <v>84</v>
      </c>
      <c r="BK215" s="185">
        <f>ROUND(I215*H215,2)</f>
        <v>0</v>
      </c>
      <c r="BL215" s="18" t="s">
        <v>220</v>
      </c>
      <c r="BM215" s="184" t="s">
        <v>267</v>
      </c>
    </row>
    <row r="216" s="13" customFormat="1">
      <c r="A216" s="13"/>
      <c r="B216" s="186"/>
      <c r="C216" s="13"/>
      <c r="D216" s="187" t="s">
        <v>140</v>
      </c>
      <c r="E216" s="188" t="s">
        <v>1</v>
      </c>
      <c r="F216" s="189" t="s">
        <v>141</v>
      </c>
      <c r="G216" s="13"/>
      <c r="H216" s="188" t="s">
        <v>1</v>
      </c>
      <c r="I216" s="190"/>
      <c r="J216" s="13"/>
      <c r="K216" s="13"/>
      <c r="L216" s="186"/>
      <c r="M216" s="191"/>
      <c r="N216" s="192"/>
      <c r="O216" s="192"/>
      <c r="P216" s="192"/>
      <c r="Q216" s="192"/>
      <c r="R216" s="192"/>
      <c r="S216" s="192"/>
      <c r="T216" s="19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8" t="s">
        <v>140</v>
      </c>
      <c r="AU216" s="188" t="s">
        <v>86</v>
      </c>
      <c r="AV216" s="13" t="s">
        <v>84</v>
      </c>
      <c r="AW216" s="13" t="s">
        <v>32</v>
      </c>
      <c r="AX216" s="13" t="s">
        <v>76</v>
      </c>
      <c r="AY216" s="188" t="s">
        <v>131</v>
      </c>
    </row>
    <row r="217" s="14" customFormat="1">
      <c r="A217" s="14"/>
      <c r="B217" s="194"/>
      <c r="C217" s="14"/>
      <c r="D217" s="187" t="s">
        <v>140</v>
      </c>
      <c r="E217" s="195" t="s">
        <v>1</v>
      </c>
      <c r="F217" s="196" t="s">
        <v>84</v>
      </c>
      <c r="G217" s="14"/>
      <c r="H217" s="197">
        <v>1</v>
      </c>
      <c r="I217" s="198"/>
      <c r="J217" s="14"/>
      <c r="K217" s="14"/>
      <c r="L217" s="194"/>
      <c r="M217" s="199"/>
      <c r="N217" s="200"/>
      <c r="O217" s="200"/>
      <c r="P217" s="200"/>
      <c r="Q217" s="200"/>
      <c r="R217" s="200"/>
      <c r="S217" s="200"/>
      <c r="T217" s="20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195" t="s">
        <v>140</v>
      </c>
      <c r="AU217" s="195" t="s">
        <v>86</v>
      </c>
      <c r="AV217" s="14" t="s">
        <v>86</v>
      </c>
      <c r="AW217" s="14" t="s">
        <v>32</v>
      </c>
      <c r="AX217" s="14" t="s">
        <v>84</v>
      </c>
      <c r="AY217" s="195" t="s">
        <v>131</v>
      </c>
    </row>
    <row r="218" s="2" customFormat="1" ht="16.5" customHeight="1">
      <c r="A218" s="37"/>
      <c r="B218" s="171"/>
      <c r="C218" s="172" t="s">
        <v>268</v>
      </c>
      <c r="D218" s="172" t="s">
        <v>134</v>
      </c>
      <c r="E218" s="173" t="s">
        <v>269</v>
      </c>
      <c r="F218" s="174" t="s">
        <v>270</v>
      </c>
      <c r="G218" s="175" t="s">
        <v>256</v>
      </c>
      <c r="H218" s="176">
        <v>1</v>
      </c>
      <c r="I218" s="177"/>
      <c r="J218" s="178">
        <f>ROUND(I218*H218,2)</f>
        <v>0</v>
      </c>
      <c r="K218" s="179"/>
      <c r="L218" s="38"/>
      <c r="M218" s="180" t="s">
        <v>1</v>
      </c>
      <c r="N218" s="181" t="s">
        <v>41</v>
      </c>
      <c r="O218" s="76"/>
      <c r="P218" s="182">
        <f>O218*H218</f>
        <v>0</v>
      </c>
      <c r="Q218" s="182">
        <v>0</v>
      </c>
      <c r="R218" s="182">
        <f>Q218*H218</f>
        <v>0</v>
      </c>
      <c r="S218" s="182">
        <v>0</v>
      </c>
      <c r="T218" s="18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4" t="s">
        <v>220</v>
      </c>
      <c r="AT218" s="184" t="s">
        <v>134</v>
      </c>
      <c r="AU218" s="184" t="s">
        <v>86</v>
      </c>
      <c r="AY218" s="18" t="s">
        <v>131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8" t="s">
        <v>84</v>
      </c>
      <c r="BK218" s="185">
        <f>ROUND(I218*H218,2)</f>
        <v>0</v>
      </c>
      <c r="BL218" s="18" t="s">
        <v>220</v>
      </c>
      <c r="BM218" s="184" t="s">
        <v>271</v>
      </c>
    </row>
    <row r="219" s="12" customFormat="1" ht="22.8" customHeight="1">
      <c r="A219" s="12"/>
      <c r="B219" s="158"/>
      <c r="C219" s="12"/>
      <c r="D219" s="159" t="s">
        <v>75</v>
      </c>
      <c r="E219" s="169" t="s">
        <v>272</v>
      </c>
      <c r="F219" s="169" t="s">
        <v>273</v>
      </c>
      <c r="G219" s="12"/>
      <c r="H219" s="12"/>
      <c r="I219" s="161"/>
      <c r="J219" s="170">
        <f>BK219</f>
        <v>0</v>
      </c>
      <c r="K219" s="12"/>
      <c r="L219" s="158"/>
      <c r="M219" s="163"/>
      <c r="N219" s="164"/>
      <c r="O219" s="164"/>
      <c r="P219" s="165">
        <f>SUM(P220:P225)</f>
        <v>0</v>
      </c>
      <c r="Q219" s="164"/>
      <c r="R219" s="165">
        <f>SUM(R220:R225)</f>
        <v>0.01255</v>
      </c>
      <c r="S219" s="164"/>
      <c r="T219" s="166">
        <f>SUM(T220:T225)</f>
        <v>0.01721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59" t="s">
        <v>86</v>
      </c>
      <c r="AT219" s="167" t="s">
        <v>75</v>
      </c>
      <c r="AU219" s="167" t="s">
        <v>84</v>
      </c>
      <c r="AY219" s="159" t="s">
        <v>131</v>
      </c>
      <c r="BK219" s="168">
        <f>SUM(BK220:BK225)</f>
        <v>0</v>
      </c>
    </row>
    <row r="220" s="2" customFormat="1" ht="24.15" customHeight="1">
      <c r="A220" s="37"/>
      <c r="B220" s="171"/>
      <c r="C220" s="172" t="s">
        <v>274</v>
      </c>
      <c r="D220" s="172" t="s">
        <v>134</v>
      </c>
      <c r="E220" s="173" t="s">
        <v>275</v>
      </c>
      <c r="F220" s="174" t="s">
        <v>276</v>
      </c>
      <c r="G220" s="175" t="s">
        <v>137</v>
      </c>
      <c r="H220" s="176">
        <v>1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41</v>
      </c>
      <c r="O220" s="76"/>
      <c r="P220" s="182">
        <f>O220*H220</f>
        <v>0</v>
      </c>
      <c r="Q220" s="182">
        <v>0</v>
      </c>
      <c r="R220" s="182">
        <f>Q220*H220</f>
        <v>0</v>
      </c>
      <c r="S220" s="182">
        <v>0.01721</v>
      </c>
      <c r="T220" s="183">
        <f>S220*H220</f>
        <v>0.01721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220</v>
      </c>
      <c r="AT220" s="184" t="s">
        <v>134</v>
      </c>
      <c r="AU220" s="184" t="s">
        <v>86</v>
      </c>
      <c r="AY220" s="18" t="s">
        <v>131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84</v>
      </c>
      <c r="BK220" s="185">
        <f>ROUND(I220*H220,2)</f>
        <v>0</v>
      </c>
      <c r="BL220" s="18" t="s">
        <v>220</v>
      </c>
      <c r="BM220" s="184" t="s">
        <v>277</v>
      </c>
    </row>
    <row r="221" s="13" customFormat="1">
      <c r="A221" s="13"/>
      <c r="B221" s="186"/>
      <c r="C221" s="13"/>
      <c r="D221" s="187" t="s">
        <v>140</v>
      </c>
      <c r="E221" s="188" t="s">
        <v>1</v>
      </c>
      <c r="F221" s="189" t="s">
        <v>141</v>
      </c>
      <c r="G221" s="13"/>
      <c r="H221" s="188" t="s">
        <v>1</v>
      </c>
      <c r="I221" s="190"/>
      <c r="J221" s="13"/>
      <c r="K221" s="13"/>
      <c r="L221" s="186"/>
      <c r="M221" s="191"/>
      <c r="N221" s="192"/>
      <c r="O221" s="192"/>
      <c r="P221" s="192"/>
      <c r="Q221" s="192"/>
      <c r="R221" s="192"/>
      <c r="S221" s="192"/>
      <c r="T221" s="19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8" t="s">
        <v>140</v>
      </c>
      <c r="AU221" s="188" t="s">
        <v>86</v>
      </c>
      <c r="AV221" s="13" t="s">
        <v>84</v>
      </c>
      <c r="AW221" s="13" t="s">
        <v>32</v>
      </c>
      <c r="AX221" s="13" t="s">
        <v>76</v>
      </c>
      <c r="AY221" s="188" t="s">
        <v>131</v>
      </c>
    </row>
    <row r="222" s="13" customFormat="1">
      <c r="A222" s="13"/>
      <c r="B222" s="186"/>
      <c r="C222" s="13"/>
      <c r="D222" s="187" t="s">
        <v>140</v>
      </c>
      <c r="E222" s="188" t="s">
        <v>1</v>
      </c>
      <c r="F222" s="189" t="s">
        <v>278</v>
      </c>
      <c r="G222" s="13"/>
      <c r="H222" s="188" t="s">
        <v>1</v>
      </c>
      <c r="I222" s="190"/>
      <c r="J222" s="13"/>
      <c r="K222" s="13"/>
      <c r="L222" s="186"/>
      <c r="M222" s="191"/>
      <c r="N222" s="192"/>
      <c r="O222" s="192"/>
      <c r="P222" s="192"/>
      <c r="Q222" s="192"/>
      <c r="R222" s="192"/>
      <c r="S222" s="192"/>
      <c r="T222" s="19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88" t="s">
        <v>140</v>
      </c>
      <c r="AU222" s="188" t="s">
        <v>86</v>
      </c>
      <c r="AV222" s="13" t="s">
        <v>84</v>
      </c>
      <c r="AW222" s="13" t="s">
        <v>32</v>
      </c>
      <c r="AX222" s="13" t="s">
        <v>76</v>
      </c>
      <c r="AY222" s="188" t="s">
        <v>131</v>
      </c>
    </row>
    <row r="223" s="14" customFormat="1">
      <c r="A223" s="14"/>
      <c r="B223" s="194"/>
      <c r="C223" s="14"/>
      <c r="D223" s="187" t="s">
        <v>140</v>
      </c>
      <c r="E223" s="195" t="s">
        <v>1</v>
      </c>
      <c r="F223" s="196" t="s">
        <v>84</v>
      </c>
      <c r="G223" s="14"/>
      <c r="H223" s="197">
        <v>1</v>
      </c>
      <c r="I223" s="198"/>
      <c r="J223" s="14"/>
      <c r="K223" s="14"/>
      <c r="L223" s="194"/>
      <c r="M223" s="199"/>
      <c r="N223" s="200"/>
      <c r="O223" s="200"/>
      <c r="P223" s="200"/>
      <c r="Q223" s="200"/>
      <c r="R223" s="200"/>
      <c r="S223" s="200"/>
      <c r="T223" s="20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195" t="s">
        <v>140</v>
      </c>
      <c r="AU223" s="195" t="s">
        <v>86</v>
      </c>
      <c r="AV223" s="14" t="s">
        <v>86</v>
      </c>
      <c r="AW223" s="14" t="s">
        <v>32</v>
      </c>
      <c r="AX223" s="14" t="s">
        <v>84</v>
      </c>
      <c r="AY223" s="195" t="s">
        <v>131</v>
      </c>
    </row>
    <row r="224" s="2" customFormat="1" ht="21.75" customHeight="1">
      <c r="A224" s="37"/>
      <c r="B224" s="171"/>
      <c r="C224" s="172" t="s">
        <v>279</v>
      </c>
      <c r="D224" s="172" t="s">
        <v>134</v>
      </c>
      <c r="E224" s="173" t="s">
        <v>280</v>
      </c>
      <c r="F224" s="174" t="s">
        <v>281</v>
      </c>
      <c r="G224" s="175" t="s">
        <v>137</v>
      </c>
      <c r="H224" s="176">
        <v>1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41</v>
      </c>
      <c r="O224" s="76"/>
      <c r="P224" s="182">
        <f>O224*H224</f>
        <v>0</v>
      </c>
      <c r="Q224" s="182">
        <v>0.01255</v>
      </c>
      <c r="R224" s="182">
        <f>Q224*H224</f>
        <v>0.01255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220</v>
      </c>
      <c r="AT224" s="184" t="s">
        <v>134</v>
      </c>
      <c r="AU224" s="184" t="s">
        <v>86</v>
      </c>
      <c r="AY224" s="18" t="s">
        <v>131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84</v>
      </c>
      <c r="BK224" s="185">
        <f>ROUND(I224*H224,2)</f>
        <v>0</v>
      </c>
      <c r="BL224" s="18" t="s">
        <v>220</v>
      </c>
      <c r="BM224" s="184" t="s">
        <v>282</v>
      </c>
    </row>
    <row r="225" s="2" customFormat="1" ht="24.15" customHeight="1">
      <c r="A225" s="37"/>
      <c r="B225" s="171"/>
      <c r="C225" s="172" t="s">
        <v>283</v>
      </c>
      <c r="D225" s="172" t="s">
        <v>134</v>
      </c>
      <c r="E225" s="173" t="s">
        <v>284</v>
      </c>
      <c r="F225" s="174" t="s">
        <v>285</v>
      </c>
      <c r="G225" s="175" t="s">
        <v>286</v>
      </c>
      <c r="H225" s="221"/>
      <c r="I225" s="177"/>
      <c r="J225" s="178">
        <f>ROUND(I225*H225,2)</f>
        <v>0</v>
      </c>
      <c r="K225" s="179"/>
      <c r="L225" s="38"/>
      <c r="M225" s="180" t="s">
        <v>1</v>
      </c>
      <c r="N225" s="181" t="s">
        <v>41</v>
      </c>
      <c r="O225" s="76"/>
      <c r="P225" s="182">
        <f>O225*H225</f>
        <v>0</v>
      </c>
      <c r="Q225" s="182">
        <v>0</v>
      </c>
      <c r="R225" s="182">
        <f>Q225*H225</f>
        <v>0</v>
      </c>
      <c r="S225" s="182">
        <v>0</v>
      </c>
      <c r="T225" s="183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4" t="s">
        <v>220</v>
      </c>
      <c r="AT225" s="184" t="s">
        <v>134</v>
      </c>
      <c r="AU225" s="184" t="s">
        <v>86</v>
      </c>
      <c r="AY225" s="18" t="s">
        <v>131</v>
      </c>
      <c r="BE225" s="185">
        <f>IF(N225="základní",J225,0)</f>
        <v>0</v>
      </c>
      <c r="BF225" s="185">
        <f>IF(N225="snížená",J225,0)</f>
        <v>0</v>
      </c>
      <c r="BG225" s="185">
        <f>IF(N225="zákl. přenesená",J225,0)</f>
        <v>0</v>
      </c>
      <c r="BH225" s="185">
        <f>IF(N225="sníž. přenesená",J225,0)</f>
        <v>0</v>
      </c>
      <c r="BI225" s="185">
        <f>IF(N225="nulová",J225,0)</f>
        <v>0</v>
      </c>
      <c r="BJ225" s="18" t="s">
        <v>84</v>
      </c>
      <c r="BK225" s="185">
        <f>ROUND(I225*H225,2)</f>
        <v>0</v>
      </c>
      <c r="BL225" s="18" t="s">
        <v>220</v>
      </c>
      <c r="BM225" s="184" t="s">
        <v>287</v>
      </c>
    </row>
    <row r="226" s="12" customFormat="1" ht="22.8" customHeight="1">
      <c r="A226" s="12"/>
      <c r="B226" s="158"/>
      <c r="C226" s="12"/>
      <c r="D226" s="159" t="s">
        <v>75</v>
      </c>
      <c r="E226" s="169" t="s">
        <v>288</v>
      </c>
      <c r="F226" s="169" t="s">
        <v>289</v>
      </c>
      <c r="G226" s="12"/>
      <c r="H226" s="12"/>
      <c r="I226" s="161"/>
      <c r="J226" s="170">
        <f>BK226</f>
        <v>0</v>
      </c>
      <c r="K226" s="12"/>
      <c r="L226" s="158"/>
      <c r="M226" s="163"/>
      <c r="N226" s="164"/>
      <c r="O226" s="164"/>
      <c r="P226" s="165">
        <f>SUM(P227:P238)</f>
        <v>0</v>
      </c>
      <c r="Q226" s="164"/>
      <c r="R226" s="165">
        <f>SUM(R227:R238)</f>
        <v>0.043400000000000001</v>
      </c>
      <c r="S226" s="164"/>
      <c r="T226" s="166">
        <f>SUM(T227:T238)</f>
        <v>0.048000000000000001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59" t="s">
        <v>86</v>
      </c>
      <c r="AT226" s="167" t="s">
        <v>75</v>
      </c>
      <c r="AU226" s="167" t="s">
        <v>84</v>
      </c>
      <c r="AY226" s="159" t="s">
        <v>131</v>
      </c>
      <c r="BK226" s="168">
        <f>SUM(BK227:BK238)</f>
        <v>0</v>
      </c>
    </row>
    <row r="227" s="2" customFormat="1" ht="16.5" customHeight="1">
      <c r="A227" s="37"/>
      <c r="B227" s="171"/>
      <c r="C227" s="172" t="s">
        <v>290</v>
      </c>
      <c r="D227" s="172" t="s">
        <v>134</v>
      </c>
      <c r="E227" s="173" t="s">
        <v>291</v>
      </c>
      <c r="F227" s="174" t="s">
        <v>292</v>
      </c>
      <c r="G227" s="175" t="s">
        <v>182</v>
      </c>
      <c r="H227" s="176">
        <v>2</v>
      </c>
      <c r="I227" s="177"/>
      <c r="J227" s="178">
        <f>ROUND(I227*H227,2)</f>
        <v>0</v>
      </c>
      <c r="K227" s="179"/>
      <c r="L227" s="38"/>
      <c r="M227" s="180" t="s">
        <v>1</v>
      </c>
      <c r="N227" s="181" t="s">
        <v>41</v>
      </c>
      <c r="O227" s="76"/>
      <c r="P227" s="182">
        <f>O227*H227</f>
        <v>0</v>
      </c>
      <c r="Q227" s="182">
        <v>0</v>
      </c>
      <c r="R227" s="182">
        <f>Q227*H227</f>
        <v>0</v>
      </c>
      <c r="S227" s="182">
        <v>0</v>
      </c>
      <c r="T227" s="183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4" t="s">
        <v>220</v>
      </c>
      <c r="AT227" s="184" t="s">
        <v>134</v>
      </c>
      <c r="AU227" s="184" t="s">
        <v>86</v>
      </c>
      <c r="AY227" s="18" t="s">
        <v>131</v>
      </c>
      <c r="BE227" s="185">
        <f>IF(N227="základní",J227,0)</f>
        <v>0</v>
      </c>
      <c r="BF227" s="185">
        <f>IF(N227="snížená",J227,0)</f>
        <v>0</v>
      </c>
      <c r="BG227" s="185">
        <f>IF(N227="zákl. přenesená",J227,0)</f>
        <v>0</v>
      </c>
      <c r="BH227" s="185">
        <f>IF(N227="sníž. přenesená",J227,0)</f>
        <v>0</v>
      </c>
      <c r="BI227" s="185">
        <f>IF(N227="nulová",J227,0)</f>
        <v>0</v>
      </c>
      <c r="BJ227" s="18" t="s">
        <v>84</v>
      </c>
      <c r="BK227" s="185">
        <f>ROUND(I227*H227,2)</f>
        <v>0</v>
      </c>
      <c r="BL227" s="18" t="s">
        <v>220</v>
      </c>
      <c r="BM227" s="184" t="s">
        <v>293</v>
      </c>
    </row>
    <row r="228" s="13" customFormat="1">
      <c r="A228" s="13"/>
      <c r="B228" s="186"/>
      <c r="C228" s="13"/>
      <c r="D228" s="187" t="s">
        <v>140</v>
      </c>
      <c r="E228" s="188" t="s">
        <v>1</v>
      </c>
      <c r="F228" s="189" t="s">
        <v>141</v>
      </c>
      <c r="G228" s="13"/>
      <c r="H228" s="188" t="s">
        <v>1</v>
      </c>
      <c r="I228" s="190"/>
      <c r="J228" s="13"/>
      <c r="K228" s="13"/>
      <c r="L228" s="186"/>
      <c r="M228" s="191"/>
      <c r="N228" s="192"/>
      <c r="O228" s="192"/>
      <c r="P228" s="192"/>
      <c r="Q228" s="192"/>
      <c r="R228" s="192"/>
      <c r="S228" s="192"/>
      <c r="T228" s="19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8" t="s">
        <v>140</v>
      </c>
      <c r="AU228" s="188" t="s">
        <v>86</v>
      </c>
      <c r="AV228" s="13" t="s">
        <v>84</v>
      </c>
      <c r="AW228" s="13" t="s">
        <v>32</v>
      </c>
      <c r="AX228" s="13" t="s">
        <v>76</v>
      </c>
      <c r="AY228" s="188" t="s">
        <v>131</v>
      </c>
    </row>
    <row r="229" s="14" customFormat="1">
      <c r="A229" s="14"/>
      <c r="B229" s="194"/>
      <c r="C229" s="14"/>
      <c r="D229" s="187" t="s">
        <v>140</v>
      </c>
      <c r="E229" s="195" t="s">
        <v>1</v>
      </c>
      <c r="F229" s="196" t="s">
        <v>185</v>
      </c>
      <c r="G229" s="14"/>
      <c r="H229" s="197">
        <v>2</v>
      </c>
      <c r="I229" s="198"/>
      <c r="J229" s="14"/>
      <c r="K229" s="14"/>
      <c r="L229" s="194"/>
      <c r="M229" s="199"/>
      <c r="N229" s="200"/>
      <c r="O229" s="200"/>
      <c r="P229" s="200"/>
      <c r="Q229" s="200"/>
      <c r="R229" s="200"/>
      <c r="S229" s="200"/>
      <c r="T229" s="20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5" t="s">
        <v>140</v>
      </c>
      <c r="AU229" s="195" t="s">
        <v>86</v>
      </c>
      <c r="AV229" s="14" t="s">
        <v>86</v>
      </c>
      <c r="AW229" s="14" t="s">
        <v>32</v>
      </c>
      <c r="AX229" s="14" t="s">
        <v>84</v>
      </c>
      <c r="AY229" s="195" t="s">
        <v>131</v>
      </c>
    </row>
    <row r="230" s="2" customFormat="1" ht="24.15" customHeight="1">
      <c r="A230" s="37"/>
      <c r="B230" s="171"/>
      <c r="C230" s="172" t="s">
        <v>294</v>
      </c>
      <c r="D230" s="172" t="s">
        <v>134</v>
      </c>
      <c r="E230" s="173" t="s">
        <v>295</v>
      </c>
      <c r="F230" s="174" t="s">
        <v>296</v>
      </c>
      <c r="G230" s="175" t="s">
        <v>182</v>
      </c>
      <c r="H230" s="176">
        <v>2</v>
      </c>
      <c r="I230" s="177"/>
      <c r="J230" s="178">
        <f>ROUND(I230*H230,2)</f>
        <v>0</v>
      </c>
      <c r="K230" s="179"/>
      <c r="L230" s="38"/>
      <c r="M230" s="180" t="s">
        <v>1</v>
      </c>
      <c r="N230" s="181" t="s">
        <v>41</v>
      </c>
      <c r="O230" s="76"/>
      <c r="P230" s="182">
        <f>O230*H230</f>
        <v>0</v>
      </c>
      <c r="Q230" s="182">
        <v>0</v>
      </c>
      <c r="R230" s="182">
        <f>Q230*H230</f>
        <v>0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220</v>
      </c>
      <c r="AT230" s="184" t="s">
        <v>134</v>
      </c>
      <c r="AU230" s="184" t="s">
        <v>86</v>
      </c>
      <c r="AY230" s="18" t="s">
        <v>131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84</v>
      </c>
      <c r="BK230" s="185">
        <f>ROUND(I230*H230,2)</f>
        <v>0</v>
      </c>
      <c r="BL230" s="18" t="s">
        <v>220</v>
      </c>
      <c r="BM230" s="184" t="s">
        <v>297</v>
      </c>
    </row>
    <row r="231" s="13" customFormat="1">
      <c r="A231" s="13"/>
      <c r="B231" s="186"/>
      <c r="C231" s="13"/>
      <c r="D231" s="187" t="s">
        <v>140</v>
      </c>
      <c r="E231" s="188" t="s">
        <v>1</v>
      </c>
      <c r="F231" s="189" t="s">
        <v>184</v>
      </c>
      <c r="G231" s="13"/>
      <c r="H231" s="188" t="s">
        <v>1</v>
      </c>
      <c r="I231" s="190"/>
      <c r="J231" s="13"/>
      <c r="K231" s="13"/>
      <c r="L231" s="186"/>
      <c r="M231" s="191"/>
      <c r="N231" s="192"/>
      <c r="O231" s="192"/>
      <c r="P231" s="192"/>
      <c r="Q231" s="192"/>
      <c r="R231" s="192"/>
      <c r="S231" s="192"/>
      <c r="T231" s="19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8" t="s">
        <v>140</v>
      </c>
      <c r="AU231" s="188" t="s">
        <v>86</v>
      </c>
      <c r="AV231" s="13" t="s">
        <v>84</v>
      </c>
      <c r="AW231" s="13" t="s">
        <v>32</v>
      </c>
      <c r="AX231" s="13" t="s">
        <v>76</v>
      </c>
      <c r="AY231" s="188" t="s">
        <v>131</v>
      </c>
    </row>
    <row r="232" s="14" customFormat="1">
      <c r="A232" s="14"/>
      <c r="B232" s="194"/>
      <c r="C232" s="14"/>
      <c r="D232" s="187" t="s">
        <v>140</v>
      </c>
      <c r="E232" s="195" t="s">
        <v>1</v>
      </c>
      <c r="F232" s="196" t="s">
        <v>185</v>
      </c>
      <c r="G232" s="14"/>
      <c r="H232" s="197">
        <v>2</v>
      </c>
      <c r="I232" s="198"/>
      <c r="J232" s="14"/>
      <c r="K232" s="14"/>
      <c r="L232" s="194"/>
      <c r="M232" s="199"/>
      <c r="N232" s="200"/>
      <c r="O232" s="200"/>
      <c r="P232" s="200"/>
      <c r="Q232" s="200"/>
      <c r="R232" s="200"/>
      <c r="S232" s="200"/>
      <c r="T232" s="20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5" t="s">
        <v>140</v>
      </c>
      <c r="AU232" s="195" t="s">
        <v>86</v>
      </c>
      <c r="AV232" s="14" t="s">
        <v>86</v>
      </c>
      <c r="AW232" s="14" t="s">
        <v>32</v>
      </c>
      <c r="AX232" s="14" t="s">
        <v>84</v>
      </c>
      <c r="AY232" s="195" t="s">
        <v>131</v>
      </c>
    </row>
    <row r="233" s="2" customFormat="1" ht="24.15" customHeight="1">
      <c r="A233" s="37"/>
      <c r="B233" s="171"/>
      <c r="C233" s="210" t="s">
        <v>298</v>
      </c>
      <c r="D233" s="210" t="s">
        <v>187</v>
      </c>
      <c r="E233" s="211" t="s">
        <v>299</v>
      </c>
      <c r="F233" s="212" t="s">
        <v>300</v>
      </c>
      <c r="G233" s="213" t="s">
        <v>182</v>
      </c>
      <c r="H233" s="214">
        <v>2</v>
      </c>
      <c r="I233" s="215"/>
      <c r="J233" s="216">
        <f>ROUND(I233*H233,2)</f>
        <v>0</v>
      </c>
      <c r="K233" s="217"/>
      <c r="L233" s="218"/>
      <c r="M233" s="219" t="s">
        <v>1</v>
      </c>
      <c r="N233" s="220" t="s">
        <v>41</v>
      </c>
      <c r="O233" s="76"/>
      <c r="P233" s="182">
        <f>O233*H233</f>
        <v>0</v>
      </c>
      <c r="Q233" s="182">
        <v>0.0195</v>
      </c>
      <c r="R233" s="182">
        <f>Q233*H233</f>
        <v>0.039</v>
      </c>
      <c r="S233" s="182">
        <v>0</v>
      </c>
      <c r="T233" s="183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4" t="s">
        <v>301</v>
      </c>
      <c r="AT233" s="184" t="s">
        <v>187</v>
      </c>
      <c r="AU233" s="184" t="s">
        <v>86</v>
      </c>
      <c r="AY233" s="18" t="s">
        <v>131</v>
      </c>
      <c r="BE233" s="185">
        <f>IF(N233="základní",J233,0)</f>
        <v>0</v>
      </c>
      <c r="BF233" s="185">
        <f>IF(N233="snížená",J233,0)</f>
        <v>0</v>
      </c>
      <c r="BG233" s="185">
        <f>IF(N233="zákl. přenesená",J233,0)</f>
        <v>0</v>
      </c>
      <c r="BH233" s="185">
        <f>IF(N233="sníž. přenesená",J233,0)</f>
        <v>0</v>
      </c>
      <c r="BI233" s="185">
        <f>IF(N233="nulová",J233,0)</f>
        <v>0</v>
      </c>
      <c r="BJ233" s="18" t="s">
        <v>84</v>
      </c>
      <c r="BK233" s="185">
        <f>ROUND(I233*H233,2)</f>
        <v>0</v>
      </c>
      <c r="BL233" s="18" t="s">
        <v>220</v>
      </c>
      <c r="BM233" s="184" t="s">
        <v>302</v>
      </c>
    </row>
    <row r="234" s="2" customFormat="1" ht="16.5" customHeight="1">
      <c r="A234" s="37"/>
      <c r="B234" s="171"/>
      <c r="C234" s="210" t="s">
        <v>301</v>
      </c>
      <c r="D234" s="210" t="s">
        <v>187</v>
      </c>
      <c r="E234" s="211" t="s">
        <v>303</v>
      </c>
      <c r="F234" s="212" t="s">
        <v>304</v>
      </c>
      <c r="G234" s="213" t="s">
        <v>182</v>
      </c>
      <c r="H234" s="214">
        <v>2</v>
      </c>
      <c r="I234" s="215"/>
      <c r="J234" s="216">
        <f>ROUND(I234*H234,2)</f>
        <v>0</v>
      </c>
      <c r="K234" s="217"/>
      <c r="L234" s="218"/>
      <c r="M234" s="219" t="s">
        <v>1</v>
      </c>
      <c r="N234" s="220" t="s">
        <v>41</v>
      </c>
      <c r="O234" s="76"/>
      <c r="P234" s="182">
        <f>O234*H234</f>
        <v>0</v>
      </c>
      <c r="Q234" s="182">
        <v>0.0022000000000000001</v>
      </c>
      <c r="R234" s="182">
        <f>Q234*H234</f>
        <v>0.0044000000000000003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301</v>
      </c>
      <c r="AT234" s="184" t="s">
        <v>187</v>
      </c>
      <c r="AU234" s="184" t="s">
        <v>86</v>
      </c>
      <c r="AY234" s="18" t="s">
        <v>131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84</v>
      </c>
      <c r="BK234" s="185">
        <f>ROUND(I234*H234,2)</f>
        <v>0</v>
      </c>
      <c r="BL234" s="18" t="s">
        <v>220</v>
      </c>
      <c r="BM234" s="184" t="s">
        <v>305</v>
      </c>
    </row>
    <row r="235" s="2" customFormat="1" ht="24.15" customHeight="1">
      <c r="A235" s="37"/>
      <c r="B235" s="171"/>
      <c r="C235" s="172" t="s">
        <v>306</v>
      </c>
      <c r="D235" s="172" t="s">
        <v>134</v>
      </c>
      <c r="E235" s="173" t="s">
        <v>307</v>
      </c>
      <c r="F235" s="174" t="s">
        <v>308</v>
      </c>
      <c r="G235" s="175" t="s">
        <v>182</v>
      </c>
      <c r="H235" s="176">
        <v>2</v>
      </c>
      <c r="I235" s="177"/>
      <c r="J235" s="178">
        <f>ROUND(I235*H235,2)</f>
        <v>0</v>
      </c>
      <c r="K235" s="179"/>
      <c r="L235" s="38"/>
      <c r="M235" s="180" t="s">
        <v>1</v>
      </c>
      <c r="N235" s="181" t="s">
        <v>41</v>
      </c>
      <c r="O235" s="76"/>
      <c r="P235" s="182">
        <f>O235*H235</f>
        <v>0</v>
      </c>
      <c r="Q235" s="182">
        <v>0</v>
      </c>
      <c r="R235" s="182">
        <f>Q235*H235</f>
        <v>0</v>
      </c>
      <c r="S235" s="182">
        <v>0.024</v>
      </c>
      <c r="T235" s="183">
        <f>S235*H235</f>
        <v>0.048000000000000001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4" t="s">
        <v>220</v>
      </c>
      <c r="AT235" s="184" t="s">
        <v>134</v>
      </c>
      <c r="AU235" s="184" t="s">
        <v>86</v>
      </c>
      <c r="AY235" s="18" t="s">
        <v>131</v>
      </c>
      <c r="BE235" s="185">
        <f>IF(N235="základní",J235,0)</f>
        <v>0</v>
      </c>
      <c r="BF235" s="185">
        <f>IF(N235="snížená",J235,0)</f>
        <v>0</v>
      </c>
      <c r="BG235" s="185">
        <f>IF(N235="zákl. přenesená",J235,0)</f>
        <v>0</v>
      </c>
      <c r="BH235" s="185">
        <f>IF(N235="sníž. přenesená",J235,0)</f>
        <v>0</v>
      </c>
      <c r="BI235" s="185">
        <f>IF(N235="nulová",J235,0)</f>
        <v>0</v>
      </c>
      <c r="BJ235" s="18" t="s">
        <v>84</v>
      </c>
      <c r="BK235" s="185">
        <f>ROUND(I235*H235,2)</f>
        <v>0</v>
      </c>
      <c r="BL235" s="18" t="s">
        <v>220</v>
      </c>
      <c r="BM235" s="184" t="s">
        <v>309</v>
      </c>
    </row>
    <row r="236" s="13" customFormat="1">
      <c r="A236" s="13"/>
      <c r="B236" s="186"/>
      <c r="C236" s="13"/>
      <c r="D236" s="187" t="s">
        <v>140</v>
      </c>
      <c r="E236" s="188" t="s">
        <v>1</v>
      </c>
      <c r="F236" s="189" t="s">
        <v>141</v>
      </c>
      <c r="G236" s="13"/>
      <c r="H236" s="188" t="s">
        <v>1</v>
      </c>
      <c r="I236" s="190"/>
      <c r="J236" s="13"/>
      <c r="K236" s="13"/>
      <c r="L236" s="186"/>
      <c r="M236" s="191"/>
      <c r="N236" s="192"/>
      <c r="O236" s="192"/>
      <c r="P236" s="192"/>
      <c r="Q236" s="192"/>
      <c r="R236" s="192"/>
      <c r="S236" s="192"/>
      <c r="T236" s="19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8" t="s">
        <v>140</v>
      </c>
      <c r="AU236" s="188" t="s">
        <v>86</v>
      </c>
      <c r="AV236" s="13" t="s">
        <v>84</v>
      </c>
      <c r="AW236" s="13" t="s">
        <v>32</v>
      </c>
      <c r="AX236" s="13" t="s">
        <v>76</v>
      </c>
      <c r="AY236" s="188" t="s">
        <v>131</v>
      </c>
    </row>
    <row r="237" s="14" customFormat="1">
      <c r="A237" s="14"/>
      <c r="B237" s="194"/>
      <c r="C237" s="14"/>
      <c r="D237" s="187" t="s">
        <v>140</v>
      </c>
      <c r="E237" s="195" t="s">
        <v>1</v>
      </c>
      <c r="F237" s="196" t="s">
        <v>185</v>
      </c>
      <c r="G237" s="14"/>
      <c r="H237" s="197">
        <v>2</v>
      </c>
      <c r="I237" s="198"/>
      <c r="J237" s="14"/>
      <c r="K237" s="14"/>
      <c r="L237" s="194"/>
      <c r="M237" s="199"/>
      <c r="N237" s="200"/>
      <c r="O237" s="200"/>
      <c r="P237" s="200"/>
      <c r="Q237" s="200"/>
      <c r="R237" s="200"/>
      <c r="S237" s="200"/>
      <c r="T237" s="20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195" t="s">
        <v>140</v>
      </c>
      <c r="AU237" s="195" t="s">
        <v>86</v>
      </c>
      <c r="AV237" s="14" t="s">
        <v>86</v>
      </c>
      <c r="AW237" s="14" t="s">
        <v>32</v>
      </c>
      <c r="AX237" s="14" t="s">
        <v>84</v>
      </c>
      <c r="AY237" s="195" t="s">
        <v>131</v>
      </c>
    </row>
    <row r="238" s="2" customFormat="1" ht="24.15" customHeight="1">
      <c r="A238" s="37"/>
      <c r="B238" s="171"/>
      <c r="C238" s="172" t="s">
        <v>310</v>
      </c>
      <c r="D238" s="172" t="s">
        <v>134</v>
      </c>
      <c r="E238" s="173" t="s">
        <v>311</v>
      </c>
      <c r="F238" s="174" t="s">
        <v>312</v>
      </c>
      <c r="G238" s="175" t="s">
        <v>286</v>
      </c>
      <c r="H238" s="221"/>
      <c r="I238" s="177"/>
      <c r="J238" s="178">
        <f>ROUND(I238*H238,2)</f>
        <v>0</v>
      </c>
      <c r="K238" s="179"/>
      <c r="L238" s="38"/>
      <c r="M238" s="180" t="s">
        <v>1</v>
      </c>
      <c r="N238" s="181" t="s">
        <v>41</v>
      </c>
      <c r="O238" s="76"/>
      <c r="P238" s="182">
        <f>O238*H238</f>
        <v>0</v>
      </c>
      <c r="Q238" s="182">
        <v>0</v>
      </c>
      <c r="R238" s="182">
        <f>Q238*H238</f>
        <v>0</v>
      </c>
      <c r="S238" s="182">
        <v>0</v>
      </c>
      <c r="T238" s="18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4" t="s">
        <v>220</v>
      </c>
      <c r="AT238" s="184" t="s">
        <v>134</v>
      </c>
      <c r="AU238" s="184" t="s">
        <v>86</v>
      </c>
      <c r="AY238" s="18" t="s">
        <v>131</v>
      </c>
      <c r="BE238" s="185">
        <f>IF(N238="základní",J238,0)</f>
        <v>0</v>
      </c>
      <c r="BF238" s="185">
        <f>IF(N238="snížená",J238,0)</f>
        <v>0</v>
      </c>
      <c r="BG238" s="185">
        <f>IF(N238="zákl. přenesená",J238,0)</f>
        <v>0</v>
      </c>
      <c r="BH238" s="185">
        <f>IF(N238="sníž. přenesená",J238,0)</f>
        <v>0</v>
      </c>
      <c r="BI238" s="185">
        <f>IF(N238="nulová",J238,0)</f>
        <v>0</v>
      </c>
      <c r="BJ238" s="18" t="s">
        <v>84</v>
      </c>
      <c r="BK238" s="185">
        <f>ROUND(I238*H238,2)</f>
        <v>0</v>
      </c>
      <c r="BL238" s="18" t="s">
        <v>220</v>
      </c>
      <c r="BM238" s="184" t="s">
        <v>313</v>
      </c>
    </row>
    <row r="239" s="12" customFormat="1" ht="22.8" customHeight="1">
      <c r="A239" s="12"/>
      <c r="B239" s="158"/>
      <c r="C239" s="12"/>
      <c r="D239" s="159" t="s">
        <v>75</v>
      </c>
      <c r="E239" s="169" t="s">
        <v>314</v>
      </c>
      <c r="F239" s="169" t="s">
        <v>315</v>
      </c>
      <c r="G239" s="12"/>
      <c r="H239" s="12"/>
      <c r="I239" s="161"/>
      <c r="J239" s="170">
        <f>BK239</f>
        <v>0</v>
      </c>
      <c r="K239" s="12"/>
      <c r="L239" s="158"/>
      <c r="M239" s="163"/>
      <c r="N239" s="164"/>
      <c r="O239" s="164"/>
      <c r="P239" s="165">
        <f>SUM(P240:P259)</f>
        <v>0</v>
      </c>
      <c r="Q239" s="164"/>
      <c r="R239" s="165">
        <f>SUM(R240:R259)</f>
        <v>0.56317600000000001</v>
      </c>
      <c r="S239" s="164"/>
      <c r="T239" s="166">
        <f>SUM(T240:T259)</f>
        <v>0.62692800000000004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159" t="s">
        <v>86</v>
      </c>
      <c r="AT239" s="167" t="s">
        <v>75</v>
      </c>
      <c r="AU239" s="167" t="s">
        <v>84</v>
      </c>
      <c r="AY239" s="159" t="s">
        <v>131</v>
      </c>
      <c r="BK239" s="168">
        <f>SUM(BK240:BK259)</f>
        <v>0</v>
      </c>
    </row>
    <row r="240" s="2" customFormat="1" ht="16.5" customHeight="1">
      <c r="A240" s="37"/>
      <c r="B240" s="171"/>
      <c r="C240" s="172" t="s">
        <v>316</v>
      </c>
      <c r="D240" s="172" t="s">
        <v>134</v>
      </c>
      <c r="E240" s="173" t="s">
        <v>317</v>
      </c>
      <c r="F240" s="174" t="s">
        <v>318</v>
      </c>
      <c r="G240" s="175" t="s">
        <v>137</v>
      </c>
      <c r="H240" s="176">
        <v>17.760000000000002</v>
      </c>
      <c r="I240" s="177"/>
      <c r="J240" s="178">
        <f>ROUND(I240*H240,2)</f>
        <v>0</v>
      </c>
      <c r="K240" s="179"/>
      <c r="L240" s="38"/>
      <c r="M240" s="180" t="s">
        <v>1</v>
      </c>
      <c r="N240" s="181" t="s">
        <v>41</v>
      </c>
      <c r="O240" s="76"/>
      <c r="P240" s="182">
        <f>O240*H240</f>
        <v>0</v>
      </c>
      <c r="Q240" s="182">
        <v>0</v>
      </c>
      <c r="R240" s="182">
        <f>Q240*H240</f>
        <v>0</v>
      </c>
      <c r="S240" s="182">
        <v>0.035299999999999998</v>
      </c>
      <c r="T240" s="183">
        <f>S240*H240</f>
        <v>0.62692800000000004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4" t="s">
        <v>220</v>
      </c>
      <c r="AT240" s="184" t="s">
        <v>134</v>
      </c>
      <c r="AU240" s="184" t="s">
        <v>86</v>
      </c>
      <c r="AY240" s="18" t="s">
        <v>131</v>
      </c>
      <c r="BE240" s="185">
        <f>IF(N240="základní",J240,0)</f>
        <v>0</v>
      </c>
      <c r="BF240" s="185">
        <f>IF(N240="snížená",J240,0)</f>
        <v>0</v>
      </c>
      <c r="BG240" s="185">
        <f>IF(N240="zákl. přenesená",J240,0)</f>
        <v>0</v>
      </c>
      <c r="BH240" s="185">
        <f>IF(N240="sníž. přenesená",J240,0)</f>
        <v>0</v>
      </c>
      <c r="BI240" s="185">
        <f>IF(N240="nulová",J240,0)</f>
        <v>0</v>
      </c>
      <c r="BJ240" s="18" t="s">
        <v>84</v>
      </c>
      <c r="BK240" s="185">
        <f>ROUND(I240*H240,2)</f>
        <v>0</v>
      </c>
      <c r="BL240" s="18" t="s">
        <v>220</v>
      </c>
      <c r="BM240" s="184" t="s">
        <v>319</v>
      </c>
    </row>
    <row r="241" s="13" customFormat="1">
      <c r="A241" s="13"/>
      <c r="B241" s="186"/>
      <c r="C241" s="13"/>
      <c r="D241" s="187" t="s">
        <v>140</v>
      </c>
      <c r="E241" s="188" t="s">
        <v>1</v>
      </c>
      <c r="F241" s="189" t="s">
        <v>141</v>
      </c>
      <c r="G241" s="13"/>
      <c r="H241" s="188" t="s">
        <v>1</v>
      </c>
      <c r="I241" s="190"/>
      <c r="J241" s="13"/>
      <c r="K241" s="13"/>
      <c r="L241" s="186"/>
      <c r="M241" s="191"/>
      <c r="N241" s="192"/>
      <c r="O241" s="192"/>
      <c r="P241" s="192"/>
      <c r="Q241" s="192"/>
      <c r="R241" s="192"/>
      <c r="S241" s="192"/>
      <c r="T241" s="19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8" t="s">
        <v>140</v>
      </c>
      <c r="AU241" s="188" t="s">
        <v>86</v>
      </c>
      <c r="AV241" s="13" t="s">
        <v>84</v>
      </c>
      <c r="AW241" s="13" t="s">
        <v>32</v>
      </c>
      <c r="AX241" s="13" t="s">
        <v>76</v>
      </c>
      <c r="AY241" s="188" t="s">
        <v>131</v>
      </c>
    </row>
    <row r="242" s="14" customFormat="1">
      <c r="A242" s="14"/>
      <c r="B242" s="194"/>
      <c r="C242" s="14"/>
      <c r="D242" s="187" t="s">
        <v>140</v>
      </c>
      <c r="E242" s="195" t="s">
        <v>1</v>
      </c>
      <c r="F242" s="196" t="s">
        <v>195</v>
      </c>
      <c r="G242" s="14"/>
      <c r="H242" s="197">
        <v>17.760000000000002</v>
      </c>
      <c r="I242" s="198"/>
      <c r="J242" s="14"/>
      <c r="K242" s="14"/>
      <c r="L242" s="194"/>
      <c r="M242" s="199"/>
      <c r="N242" s="200"/>
      <c r="O242" s="200"/>
      <c r="P242" s="200"/>
      <c r="Q242" s="200"/>
      <c r="R242" s="200"/>
      <c r="S242" s="200"/>
      <c r="T242" s="20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195" t="s">
        <v>140</v>
      </c>
      <c r="AU242" s="195" t="s">
        <v>86</v>
      </c>
      <c r="AV242" s="14" t="s">
        <v>86</v>
      </c>
      <c r="AW242" s="14" t="s">
        <v>32</v>
      </c>
      <c r="AX242" s="14" t="s">
        <v>84</v>
      </c>
      <c r="AY242" s="195" t="s">
        <v>131</v>
      </c>
    </row>
    <row r="243" s="2" customFormat="1" ht="16.5" customHeight="1">
      <c r="A243" s="37"/>
      <c r="B243" s="171"/>
      <c r="C243" s="172" t="s">
        <v>320</v>
      </c>
      <c r="D243" s="172" t="s">
        <v>134</v>
      </c>
      <c r="E243" s="173" t="s">
        <v>321</v>
      </c>
      <c r="F243" s="174" t="s">
        <v>322</v>
      </c>
      <c r="G243" s="175" t="s">
        <v>137</v>
      </c>
      <c r="H243" s="176">
        <v>17.760000000000002</v>
      </c>
      <c r="I243" s="177"/>
      <c r="J243" s="178">
        <f>ROUND(I243*H243,2)</f>
        <v>0</v>
      </c>
      <c r="K243" s="179"/>
      <c r="L243" s="38"/>
      <c r="M243" s="180" t="s">
        <v>1</v>
      </c>
      <c r="N243" s="181" t="s">
        <v>41</v>
      </c>
      <c r="O243" s="76"/>
      <c r="P243" s="182">
        <f>O243*H243</f>
        <v>0</v>
      </c>
      <c r="Q243" s="182">
        <v>0.00029999999999999997</v>
      </c>
      <c r="R243" s="182">
        <f>Q243*H243</f>
        <v>0.0053280000000000003</v>
      </c>
      <c r="S243" s="182">
        <v>0</v>
      </c>
      <c r="T243" s="18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4" t="s">
        <v>220</v>
      </c>
      <c r="AT243" s="184" t="s">
        <v>134</v>
      </c>
      <c r="AU243" s="184" t="s">
        <v>86</v>
      </c>
      <c r="AY243" s="18" t="s">
        <v>131</v>
      </c>
      <c r="BE243" s="185">
        <f>IF(N243="základní",J243,0)</f>
        <v>0</v>
      </c>
      <c r="BF243" s="185">
        <f>IF(N243="snížená",J243,0)</f>
        <v>0</v>
      </c>
      <c r="BG243" s="185">
        <f>IF(N243="zákl. přenesená",J243,0)</f>
        <v>0</v>
      </c>
      <c r="BH243" s="185">
        <f>IF(N243="sníž. přenesená",J243,0)</f>
        <v>0</v>
      </c>
      <c r="BI243" s="185">
        <f>IF(N243="nulová",J243,0)</f>
        <v>0</v>
      </c>
      <c r="BJ243" s="18" t="s">
        <v>84</v>
      </c>
      <c r="BK243" s="185">
        <f>ROUND(I243*H243,2)</f>
        <v>0</v>
      </c>
      <c r="BL243" s="18" t="s">
        <v>220</v>
      </c>
      <c r="BM243" s="184" t="s">
        <v>323</v>
      </c>
    </row>
    <row r="244" s="13" customFormat="1">
      <c r="A244" s="13"/>
      <c r="B244" s="186"/>
      <c r="C244" s="13"/>
      <c r="D244" s="187" t="s">
        <v>140</v>
      </c>
      <c r="E244" s="188" t="s">
        <v>1</v>
      </c>
      <c r="F244" s="189" t="s">
        <v>141</v>
      </c>
      <c r="G244" s="13"/>
      <c r="H244" s="188" t="s">
        <v>1</v>
      </c>
      <c r="I244" s="190"/>
      <c r="J244" s="13"/>
      <c r="K244" s="13"/>
      <c r="L244" s="186"/>
      <c r="M244" s="191"/>
      <c r="N244" s="192"/>
      <c r="O244" s="192"/>
      <c r="P244" s="192"/>
      <c r="Q244" s="192"/>
      <c r="R244" s="192"/>
      <c r="S244" s="192"/>
      <c r="T244" s="19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8" t="s">
        <v>140</v>
      </c>
      <c r="AU244" s="188" t="s">
        <v>86</v>
      </c>
      <c r="AV244" s="13" t="s">
        <v>84</v>
      </c>
      <c r="AW244" s="13" t="s">
        <v>32</v>
      </c>
      <c r="AX244" s="13" t="s">
        <v>76</v>
      </c>
      <c r="AY244" s="188" t="s">
        <v>131</v>
      </c>
    </row>
    <row r="245" s="14" customFormat="1">
      <c r="A245" s="14"/>
      <c r="B245" s="194"/>
      <c r="C245" s="14"/>
      <c r="D245" s="187" t="s">
        <v>140</v>
      </c>
      <c r="E245" s="195" t="s">
        <v>1</v>
      </c>
      <c r="F245" s="196" t="s">
        <v>195</v>
      </c>
      <c r="G245" s="14"/>
      <c r="H245" s="197">
        <v>17.760000000000002</v>
      </c>
      <c r="I245" s="198"/>
      <c r="J245" s="14"/>
      <c r="K245" s="14"/>
      <c r="L245" s="194"/>
      <c r="M245" s="199"/>
      <c r="N245" s="200"/>
      <c r="O245" s="200"/>
      <c r="P245" s="200"/>
      <c r="Q245" s="200"/>
      <c r="R245" s="200"/>
      <c r="S245" s="200"/>
      <c r="T245" s="20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5" t="s">
        <v>140</v>
      </c>
      <c r="AU245" s="195" t="s">
        <v>86</v>
      </c>
      <c r="AV245" s="14" t="s">
        <v>86</v>
      </c>
      <c r="AW245" s="14" t="s">
        <v>32</v>
      </c>
      <c r="AX245" s="14" t="s">
        <v>84</v>
      </c>
      <c r="AY245" s="195" t="s">
        <v>131</v>
      </c>
    </row>
    <row r="246" s="2" customFormat="1" ht="33" customHeight="1">
      <c r="A246" s="37"/>
      <c r="B246" s="171"/>
      <c r="C246" s="172" t="s">
        <v>324</v>
      </c>
      <c r="D246" s="172" t="s">
        <v>134</v>
      </c>
      <c r="E246" s="173" t="s">
        <v>325</v>
      </c>
      <c r="F246" s="174" t="s">
        <v>326</v>
      </c>
      <c r="G246" s="175" t="s">
        <v>137</v>
      </c>
      <c r="H246" s="176">
        <v>17.760000000000002</v>
      </c>
      <c r="I246" s="177"/>
      <c r="J246" s="178">
        <f>ROUND(I246*H246,2)</f>
        <v>0</v>
      </c>
      <c r="K246" s="179"/>
      <c r="L246" s="38"/>
      <c r="M246" s="180" t="s">
        <v>1</v>
      </c>
      <c r="N246" s="181" t="s">
        <v>41</v>
      </c>
      <c r="O246" s="76"/>
      <c r="P246" s="182">
        <f>O246*H246</f>
        <v>0</v>
      </c>
      <c r="Q246" s="182">
        <v>0.0051999999999999998</v>
      </c>
      <c r="R246" s="182">
        <f>Q246*H246</f>
        <v>0.092352000000000004</v>
      </c>
      <c r="S246" s="182">
        <v>0</v>
      </c>
      <c r="T246" s="18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4" t="s">
        <v>220</v>
      </c>
      <c r="AT246" s="184" t="s">
        <v>134</v>
      </c>
      <c r="AU246" s="184" t="s">
        <v>86</v>
      </c>
      <c r="AY246" s="18" t="s">
        <v>131</v>
      </c>
      <c r="BE246" s="185">
        <f>IF(N246="základní",J246,0)</f>
        <v>0</v>
      </c>
      <c r="BF246" s="185">
        <f>IF(N246="snížená",J246,0)</f>
        <v>0</v>
      </c>
      <c r="BG246" s="185">
        <f>IF(N246="zákl. přenesená",J246,0)</f>
        <v>0</v>
      </c>
      <c r="BH246" s="185">
        <f>IF(N246="sníž. přenesená",J246,0)</f>
        <v>0</v>
      </c>
      <c r="BI246" s="185">
        <f>IF(N246="nulová",J246,0)</f>
        <v>0</v>
      </c>
      <c r="BJ246" s="18" t="s">
        <v>84</v>
      </c>
      <c r="BK246" s="185">
        <f>ROUND(I246*H246,2)</f>
        <v>0</v>
      </c>
      <c r="BL246" s="18" t="s">
        <v>220</v>
      </c>
      <c r="BM246" s="184" t="s">
        <v>327</v>
      </c>
    </row>
    <row r="247" s="14" customFormat="1">
      <c r="A247" s="14"/>
      <c r="B247" s="194"/>
      <c r="C247" s="14"/>
      <c r="D247" s="187" t="s">
        <v>140</v>
      </c>
      <c r="E247" s="195" t="s">
        <v>1</v>
      </c>
      <c r="F247" s="196" t="s">
        <v>195</v>
      </c>
      <c r="G247" s="14"/>
      <c r="H247" s="197">
        <v>17.760000000000002</v>
      </c>
      <c r="I247" s="198"/>
      <c r="J247" s="14"/>
      <c r="K247" s="14"/>
      <c r="L247" s="194"/>
      <c r="M247" s="199"/>
      <c r="N247" s="200"/>
      <c r="O247" s="200"/>
      <c r="P247" s="200"/>
      <c r="Q247" s="200"/>
      <c r="R247" s="200"/>
      <c r="S247" s="200"/>
      <c r="T247" s="20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195" t="s">
        <v>140</v>
      </c>
      <c r="AU247" s="195" t="s">
        <v>86</v>
      </c>
      <c r="AV247" s="14" t="s">
        <v>86</v>
      </c>
      <c r="AW247" s="14" t="s">
        <v>32</v>
      </c>
      <c r="AX247" s="14" t="s">
        <v>84</v>
      </c>
      <c r="AY247" s="195" t="s">
        <v>131</v>
      </c>
    </row>
    <row r="248" s="2" customFormat="1" ht="37.8" customHeight="1">
      <c r="A248" s="37"/>
      <c r="B248" s="171"/>
      <c r="C248" s="210" t="s">
        <v>328</v>
      </c>
      <c r="D248" s="210" t="s">
        <v>187</v>
      </c>
      <c r="E248" s="211" t="s">
        <v>329</v>
      </c>
      <c r="F248" s="212" t="s">
        <v>330</v>
      </c>
      <c r="G248" s="213" t="s">
        <v>137</v>
      </c>
      <c r="H248" s="214">
        <v>19.536000000000001</v>
      </c>
      <c r="I248" s="215"/>
      <c r="J248" s="216">
        <f>ROUND(I248*H248,2)</f>
        <v>0</v>
      </c>
      <c r="K248" s="217"/>
      <c r="L248" s="218"/>
      <c r="M248" s="219" t="s">
        <v>1</v>
      </c>
      <c r="N248" s="220" t="s">
        <v>41</v>
      </c>
      <c r="O248" s="76"/>
      <c r="P248" s="182">
        <f>O248*H248</f>
        <v>0</v>
      </c>
      <c r="Q248" s="182">
        <v>0.021999999999999999</v>
      </c>
      <c r="R248" s="182">
        <f>Q248*H248</f>
        <v>0.42979200000000001</v>
      </c>
      <c r="S248" s="182">
        <v>0</v>
      </c>
      <c r="T248" s="18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4" t="s">
        <v>301</v>
      </c>
      <c r="AT248" s="184" t="s">
        <v>187</v>
      </c>
      <c r="AU248" s="184" t="s">
        <v>86</v>
      </c>
      <c r="AY248" s="18" t="s">
        <v>131</v>
      </c>
      <c r="BE248" s="185">
        <f>IF(N248="základní",J248,0)</f>
        <v>0</v>
      </c>
      <c r="BF248" s="185">
        <f>IF(N248="snížená",J248,0)</f>
        <v>0</v>
      </c>
      <c r="BG248" s="185">
        <f>IF(N248="zákl. přenesená",J248,0)</f>
        <v>0</v>
      </c>
      <c r="BH248" s="185">
        <f>IF(N248="sníž. přenesená",J248,0)</f>
        <v>0</v>
      </c>
      <c r="BI248" s="185">
        <f>IF(N248="nulová",J248,0)</f>
        <v>0</v>
      </c>
      <c r="BJ248" s="18" t="s">
        <v>84</v>
      </c>
      <c r="BK248" s="185">
        <f>ROUND(I248*H248,2)</f>
        <v>0</v>
      </c>
      <c r="BL248" s="18" t="s">
        <v>220</v>
      </c>
      <c r="BM248" s="184" t="s">
        <v>331</v>
      </c>
    </row>
    <row r="249" s="14" customFormat="1">
      <c r="A249" s="14"/>
      <c r="B249" s="194"/>
      <c r="C249" s="14"/>
      <c r="D249" s="187" t="s">
        <v>140</v>
      </c>
      <c r="E249" s="14"/>
      <c r="F249" s="196" t="s">
        <v>332</v>
      </c>
      <c r="G249" s="14"/>
      <c r="H249" s="197">
        <v>19.536000000000001</v>
      </c>
      <c r="I249" s="198"/>
      <c r="J249" s="14"/>
      <c r="K249" s="14"/>
      <c r="L249" s="194"/>
      <c r="M249" s="199"/>
      <c r="N249" s="200"/>
      <c r="O249" s="200"/>
      <c r="P249" s="200"/>
      <c r="Q249" s="200"/>
      <c r="R249" s="200"/>
      <c r="S249" s="200"/>
      <c r="T249" s="20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195" t="s">
        <v>140</v>
      </c>
      <c r="AU249" s="195" t="s">
        <v>86</v>
      </c>
      <c r="AV249" s="14" t="s">
        <v>86</v>
      </c>
      <c r="AW249" s="14" t="s">
        <v>3</v>
      </c>
      <c r="AX249" s="14" t="s">
        <v>84</v>
      </c>
      <c r="AY249" s="195" t="s">
        <v>131</v>
      </c>
    </row>
    <row r="250" s="2" customFormat="1" ht="24.15" customHeight="1">
      <c r="A250" s="37"/>
      <c r="B250" s="171"/>
      <c r="C250" s="172" t="s">
        <v>333</v>
      </c>
      <c r="D250" s="172" t="s">
        <v>134</v>
      </c>
      <c r="E250" s="173" t="s">
        <v>334</v>
      </c>
      <c r="F250" s="174" t="s">
        <v>335</v>
      </c>
      <c r="G250" s="175" t="s">
        <v>137</v>
      </c>
      <c r="H250" s="176">
        <v>17.760000000000002</v>
      </c>
      <c r="I250" s="177"/>
      <c r="J250" s="178">
        <f>ROUND(I250*H250,2)</f>
        <v>0</v>
      </c>
      <c r="K250" s="179"/>
      <c r="L250" s="38"/>
      <c r="M250" s="180" t="s">
        <v>1</v>
      </c>
      <c r="N250" s="181" t="s">
        <v>41</v>
      </c>
      <c r="O250" s="76"/>
      <c r="P250" s="182">
        <f>O250*H250</f>
        <v>0</v>
      </c>
      <c r="Q250" s="182">
        <v>0.0015</v>
      </c>
      <c r="R250" s="182">
        <f>Q250*H250</f>
        <v>0.026640000000000004</v>
      </c>
      <c r="S250" s="182">
        <v>0</v>
      </c>
      <c r="T250" s="18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4" t="s">
        <v>220</v>
      </c>
      <c r="AT250" s="184" t="s">
        <v>134</v>
      </c>
      <c r="AU250" s="184" t="s">
        <v>86</v>
      </c>
      <c r="AY250" s="18" t="s">
        <v>131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8" t="s">
        <v>84</v>
      </c>
      <c r="BK250" s="185">
        <f>ROUND(I250*H250,2)</f>
        <v>0</v>
      </c>
      <c r="BL250" s="18" t="s">
        <v>220</v>
      </c>
      <c r="BM250" s="184" t="s">
        <v>336</v>
      </c>
    </row>
    <row r="251" s="2" customFormat="1" ht="16.5" customHeight="1">
      <c r="A251" s="37"/>
      <c r="B251" s="171"/>
      <c r="C251" s="172" t="s">
        <v>337</v>
      </c>
      <c r="D251" s="172" t="s">
        <v>134</v>
      </c>
      <c r="E251" s="173" t="s">
        <v>338</v>
      </c>
      <c r="F251" s="174" t="s">
        <v>339</v>
      </c>
      <c r="G251" s="175" t="s">
        <v>182</v>
      </c>
      <c r="H251" s="176">
        <v>8</v>
      </c>
      <c r="I251" s="177"/>
      <c r="J251" s="178">
        <f>ROUND(I251*H251,2)</f>
        <v>0</v>
      </c>
      <c r="K251" s="179"/>
      <c r="L251" s="38"/>
      <c r="M251" s="180" t="s">
        <v>1</v>
      </c>
      <c r="N251" s="181" t="s">
        <v>41</v>
      </c>
      <c r="O251" s="76"/>
      <c r="P251" s="182">
        <f>O251*H251</f>
        <v>0</v>
      </c>
      <c r="Q251" s="182">
        <v>0.00021000000000000001</v>
      </c>
      <c r="R251" s="182">
        <f>Q251*H251</f>
        <v>0.0016800000000000001</v>
      </c>
      <c r="S251" s="182">
        <v>0</v>
      </c>
      <c r="T251" s="18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4" t="s">
        <v>220</v>
      </c>
      <c r="AT251" s="184" t="s">
        <v>134</v>
      </c>
      <c r="AU251" s="184" t="s">
        <v>86</v>
      </c>
      <c r="AY251" s="18" t="s">
        <v>131</v>
      </c>
      <c r="BE251" s="185">
        <f>IF(N251="základní",J251,0)</f>
        <v>0</v>
      </c>
      <c r="BF251" s="185">
        <f>IF(N251="snížená",J251,0)</f>
        <v>0</v>
      </c>
      <c r="BG251" s="185">
        <f>IF(N251="zákl. přenesená",J251,0)</f>
        <v>0</v>
      </c>
      <c r="BH251" s="185">
        <f>IF(N251="sníž. přenesená",J251,0)</f>
        <v>0</v>
      </c>
      <c r="BI251" s="185">
        <f>IF(N251="nulová",J251,0)</f>
        <v>0</v>
      </c>
      <c r="BJ251" s="18" t="s">
        <v>84</v>
      </c>
      <c r="BK251" s="185">
        <f>ROUND(I251*H251,2)</f>
        <v>0</v>
      </c>
      <c r="BL251" s="18" t="s">
        <v>220</v>
      </c>
      <c r="BM251" s="184" t="s">
        <v>340</v>
      </c>
    </row>
    <row r="252" s="14" customFormat="1">
      <c r="A252" s="14"/>
      <c r="B252" s="194"/>
      <c r="C252" s="14"/>
      <c r="D252" s="187" t="s">
        <v>140</v>
      </c>
      <c r="E252" s="195" t="s">
        <v>1</v>
      </c>
      <c r="F252" s="196" t="s">
        <v>179</v>
      </c>
      <c r="G252" s="14"/>
      <c r="H252" s="197">
        <v>8</v>
      </c>
      <c r="I252" s="198"/>
      <c r="J252" s="14"/>
      <c r="K252" s="14"/>
      <c r="L252" s="194"/>
      <c r="M252" s="199"/>
      <c r="N252" s="200"/>
      <c r="O252" s="200"/>
      <c r="P252" s="200"/>
      <c r="Q252" s="200"/>
      <c r="R252" s="200"/>
      <c r="S252" s="200"/>
      <c r="T252" s="20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195" t="s">
        <v>140</v>
      </c>
      <c r="AU252" s="195" t="s">
        <v>86</v>
      </c>
      <c r="AV252" s="14" t="s">
        <v>86</v>
      </c>
      <c r="AW252" s="14" t="s">
        <v>32</v>
      </c>
      <c r="AX252" s="14" t="s">
        <v>84</v>
      </c>
      <c r="AY252" s="195" t="s">
        <v>131</v>
      </c>
    </row>
    <row r="253" s="2" customFormat="1" ht="16.5" customHeight="1">
      <c r="A253" s="37"/>
      <c r="B253" s="171"/>
      <c r="C253" s="172" t="s">
        <v>341</v>
      </c>
      <c r="D253" s="172" t="s">
        <v>134</v>
      </c>
      <c r="E253" s="173" t="s">
        <v>342</v>
      </c>
      <c r="F253" s="174" t="s">
        <v>343</v>
      </c>
      <c r="G253" s="175" t="s">
        <v>182</v>
      </c>
      <c r="H253" s="176">
        <v>5</v>
      </c>
      <c r="I253" s="177"/>
      <c r="J253" s="178">
        <f>ROUND(I253*H253,2)</f>
        <v>0</v>
      </c>
      <c r="K253" s="179"/>
      <c r="L253" s="38"/>
      <c r="M253" s="180" t="s">
        <v>1</v>
      </c>
      <c r="N253" s="181" t="s">
        <v>41</v>
      </c>
      <c r="O253" s="76"/>
      <c r="P253" s="182">
        <f>O253*H253</f>
        <v>0</v>
      </c>
      <c r="Q253" s="182">
        <v>0.00020000000000000001</v>
      </c>
      <c r="R253" s="182">
        <f>Q253*H253</f>
        <v>0.001</v>
      </c>
      <c r="S253" s="182">
        <v>0</v>
      </c>
      <c r="T253" s="18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4" t="s">
        <v>220</v>
      </c>
      <c r="AT253" s="184" t="s">
        <v>134</v>
      </c>
      <c r="AU253" s="184" t="s">
        <v>86</v>
      </c>
      <c r="AY253" s="18" t="s">
        <v>131</v>
      </c>
      <c r="BE253" s="185">
        <f>IF(N253="základní",J253,0)</f>
        <v>0</v>
      </c>
      <c r="BF253" s="185">
        <f>IF(N253="snížená",J253,0)</f>
        <v>0</v>
      </c>
      <c r="BG253" s="185">
        <f>IF(N253="zákl. přenesená",J253,0)</f>
        <v>0</v>
      </c>
      <c r="BH253" s="185">
        <f>IF(N253="sníž. přenesená",J253,0)</f>
        <v>0</v>
      </c>
      <c r="BI253" s="185">
        <f>IF(N253="nulová",J253,0)</f>
        <v>0</v>
      </c>
      <c r="BJ253" s="18" t="s">
        <v>84</v>
      </c>
      <c r="BK253" s="185">
        <f>ROUND(I253*H253,2)</f>
        <v>0</v>
      </c>
      <c r="BL253" s="18" t="s">
        <v>220</v>
      </c>
      <c r="BM253" s="184" t="s">
        <v>344</v>
      </c>
    </row>
    <row r="254" s="14" customFormat="1">
      <c r="A254" s="14"/>
      <c r="B254" s="194"/>
      <c r="C254" s="14"/>
      <c r="D254" s="187" t="s">
        <v>140</v>
      </c>
      <c r="E254" s="195" t="s">
        <v>1</v>
      </c>
      <c r="F254" s="196" t="s">
        <v>162</v>
      </c>
      <c r="G254" s="14"/>
      <c r="H254" s="197">
        <v>5</v>
      </c>
      <c r="I254" s="198"/>
      <c r="J254" s="14"/>
      <c r="K254" s="14"/>
      <c r="L254" s="194"/>
      <c r="M254" s="199"/>
      <c r="N254" s="200"/>
      <c r="O254" s="200"/>
      <c r="P254" s="200"/>
      <c r="Q254" s="200"/>
      <c r="R254" s="200"/>
      <c r="S254" s="200"/>
      <c r="T254" s="20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195" t="s">
        <v>140</v>
      </c>
      <c r="AU254" s="195" t="s">
        <v>86</v>
      </c>
      <c r="AV254" s="14" t="s">
        <v>86</v>
      </c>
      <c r="AW254" s="14" t="s">
        <v>32</v>
      </c>
      <c r="AX254" s="14" t="s">
        <v>84</v>
      </c>
      <c r="AY254" s="195" t="s">
        <v>131</v>
      </c>
    </row>
    <row r="255" s="2" customFormat="1" ht="16.5" customHeight="1">
      <c r="A255" s="37"/>
      <c r="B255" s="171"/>
      <c r="C255" s="172" t="s">
        <v>345</v>
      </c>
      <c r="D255" s="172" t="s">
        <v>134</v>
      </c>
      <c r="E255" s="173" t="s">
        <v>346</v>
      </c>
      <c r="F255" s="174" t="s">
        <v>347</v>
      </c>
      <c r="G255" s="175" t="s">
        <v>145</v>
      </c>
      <c r="H255" s="176">
        <v>19.949999999999999</v>
      </c>
      <c r="I255" s="177"/>
      <c r="J255" s="178">
        <f>ROUND(I255*H255,2)</f>
        <v>0</v>
      </c>
      <c r="K255" s="179"/>
      <c r="L255" s="38"/>
      <c r="M255" s="180" t="s">
        <v>1</v>
      </c>
      <c r="N255" s="181" t="s">
        <v>41</v>
      </c>
      <c r="O255" s="76"/>
      <c r="P255" s="182">
        <f>O255*H255</f>
        <v>0</v>
      </c>
      <c r="Q255" s="182">
        <v>0.00032000000000000003</v>
      </c>
      <c r="R255" s="182">
        <f>Q255*H255</f>
        <v>0.0063839999999999999</v>
      </c>
      <c r="S255" s="182">
        <v>0</v>
      </c>
      <c r="T255" s="18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4" t="s">
        <v>220</v>
      </c>
      <c r="AT255" s="184" t="s">
        <v>134</v>
      </c>
      <c r="AU255" s="184" t="s">
        <v>86</v>
      </c>
      <c r="AY255" s="18" t="s">
        <v>131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8" t="s">
        <v>84</v>
      </c>
      <c r="BK255" s="185">
        <f>ROUND(I255*H255,2)</f>
        <v>0</v>
      </c>
      <c r="BL255" s="18" t="s">
        <v>220</v>
      </c>
      <c r="BM255" s="184" t="s">
        <v>348</v>
      </c>
    </row>
    <row r="256" s="14" customFormat="1">
      <c r="A256" s="14"/>
      <c r="B256" s="194"/>
      <c r="C256" s="14"/>
      <c r="D256" s="187" t="s">
        <v>140</v>
      </c>
      <c r="E256" s="195" t="s">
        <v>1</v>
      </c>
      <c r="F256" s="196" t="s">
        <v>349</v>
      </c>
      <c r="G256" s="14"/>
      <c r="H256" s="197">
        <v>21.75</v>
      </c>
      <c r="I256" s="198"/>
      <c r="J256" s="14"/>
      <c r="K256" s="14"/>
      <c r="L256" s="194"/>
      <c r="M256" s="199"/>
      <c r="N256" s="200"/>
      <c r="O256" s="200"/>
      <c r="P256" s="200"/>
      <c r="Q256" s="200"/>
      <c r="R256" s="200"/>
      <c r="S256" s="200"/>
      <c r="T256" s="201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195" t="s">
        <v>140</v>
      </c>
      <c r="AU256" s="195" t="s">
        <v>86</v>
      </c>
      <c r="AV256" s="14" t="s">
        <v>86</v>
      </c>
      <c r="AW256" s="14" t="s">
        <v>32</v>
      </c>
      <c r="AX256" s="14" t="s">
        <v>76</v>
      </c>
      <c r="AY256" s="195" t="s">
        <v>131</v>
      </c>
    </row>
    <row r="257" s="14" customFormat="1">
      <c r="A257" s="14"/>
      <c r="B257" s="194"/>
      <c r="C257" s="14"/>
      <c r="D257" s="187" t="s">
        <v>140</v>
      </c>
      <c r="E257" s="195" t="s">
        <v>1</v>
      </c>
      <c r="F257" s="196" t="s">
        <v>350</v>
      </c>
      <c r="G257" s="14"/>
      <c r="H257" s="197">
        <v>-1.8</v>
      </c>
      <c r="I257" s="198"/>
      <c r="J257" s="14"/>
      <c r="K257" s="14"/>
      <c r="L257" s="194"/>
      <c r="M257" s="199"/>
      <c r="N257" s="200"/>
      <c r="O257" s="200"/>
      <c r="P257" s="200"/>
      <c r="Q257" s="200"/>
      <c r="R257" s="200"/>
      <c r="S257" s="200"/>
      <c r="T257" s="20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195" t="s">
        <v>140</v>
      </c>
      <c r="AU257" s="195" t="s">
        <v>86</v>
      </c>
      <c r="AV257" s="14" t="s">
        <v>86</v>
      </c>
      <c r="AW257" s="14" t="s">
        <v>32</v>
      </c>
      <c r="AX257" s="14" t="s">
        <v>76</v>
      </c>
      <c r="AY257" s="195" t="s">
        <v>131</v>
      </c>
    </row>
    <row r="258" s="15" customFormat="1">
      <c r="A258" s="15"/>
      <c r="B258" s="202"/>
      <c r="C258" s="15"/>
      <c r="D258" s="187" t="s">
        <v>140</v>
      </c>
      <c r="E258" s="203" t="s">
        <v>1</v>
      </c>
      <c r="F258" s="204" t="s">
        <v>158</v>
      </c>
      <c r="G258" s="15"/>
      <c r="H258" s="205">
        <v>19.949999999999999</v>
      </c>
      <c r="I258" s="206"/>
      <c r="J258" s="15"/>
      <c r="K258" s="15"/>
      <c r="L258" s="202"/>
      <c r="M258" s="207"/>
      <c r="N258" s="208"/>
      <c r="O258" s="208"/>
      <c r="P258" s="208"/>
      <c r="Q258" s="208"/>
      <c r="R258" s="208"/>
      <c r="S258" s="208"/>
      <c r="T258" s="209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03" t="s">
        <v>140</v>
      </c>
      <c r="AU258" s="203" t="s">
        <v>86</v>
      </c>
      <c r="AV258" s="15" t="s">
        <v>138</v>
      </c>
      <c r="AW258" s="15" t="s">
        <v>32</v>
      </c>
      <c r="AX258" s="15" t="s">
        <v>84</v>
      </c>
      <c r="AY258" s="203" t="s">
        <v>131</v>
      </c>
    </row>
    <row r="259" s="2" customFormat="1" ht="24.15" customHeight="1">
      <c r="A259" s="37"/>
      <c r="B259" s="171"/>
      <c r="C259" s="172" t="s">
        <v>351</v>
      </c>
      <c r="D259" s="172" t="s">
        <v>134</v>
      </c>
      <c r="E259" s="173" t="s">
        <v>352</v>
      </c>
      <c r="F259" s="174" t="s">
        <v>353</v>
      </c>
      <c r="G259" s="175" t="s">
        <v>286</v>
      </c>
      <c r="H259" s="221"/>
      <c r="I259" s="177"/>
      <c r="J259" s="178">
        <f>ROUND(I259*H259,2)</f>
        <v>0</v>
      </c>
      <c r="K259" s="179"/>
      <c r="L259" s="38"/>
      <c r="M259" s="180" t="s">
        <v>1</v>
      </c>
      <c r="N259" s="181" t="s">
        <v>41</v>
      </c>
      <c r="O259" s="76"/>
      <c r="P259" s="182">
        <f>O259*H259</f>
        <v>0</v>
      </c>
      <c r="Q259" s="182">
        <v>0</v>
      </c>
      <c r="R259" s="182">
        <f>Q259*H259</f>
        <v>0</v>
      </c>
      <c r="S259" s="182">
        <v>0</v>
      </c>
      <c r="T259" s="183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4" t="s">
        <v>220</v>
      </c>
      <c r="AT259" s="184" t="s">
        <v>134</v>
      </c>
      <c r="AU259" s="184" t="s">
        <v>86</v>
      </c>
      <c r="AY259" s="18" t="s">
        <v>131</v>
      </c>
      <c r="BE259" s="185">
        <f>IF(N259="základní",J259,0)</f>
        <v>0</v>
      </c>
      <c r="BF259" s="185">
        <f>IF(N259="snížená",J259,0)</f>
        <v>0</v>
      </c>
      <c r="BG259" s="185">
        <f>IF(N259="zákl. přenesená",J259,0)</f>
        <v>0</v>
      </c>
      <c r="BH259" s="185">
        <f>IF(N259="sníž. přenesená",J259,0)</f>
        <v>0</v>
      </c>
      <c r="BI259" s="185">
        <f>IF(N259="nulová",J259,0)</f>
        <v>0</v>
      </c>
      <c r="BJ259" s="18" t="s">
        <v>84</v>
      </c>
      <c r="BK259" s="185">
        <f>ROUND(I259*H259,2)</f>
        <v>0</v>
      </c>
      <c r="BL259" s="18" t="s">
        <v>220</v>
      </c>
      <c r="BM259" s="184" t="s">
        <v>354</v>
      </c>
    </row>
    <row r="260" s="12" customFormat="1" ht="22.8" customHeight="1">
      <c r="A260" s="12"/>
      <c r="B260" s="158"/>
      <c r="C260" s="12"/>
      <c r="D260" s="159" t="s">
        <v>75</v>
      </c>
      <c r="E260" s="169" t="s">
        <v>355</v>
      </c>
      <c r="F260" s="169" t="s">
        <v>356</v>
      </c>
      <c r="G260" s="12"/>
      <c r="H260" s="12"/>
      <c r="I260" s="161"/>
      <c r="J260" s="170">
        <f>BK260</f>
        <v>0</v>
      </c>
      <c r="K260" s="12"/>
      <c r="L260" s="158"/>
      <c r="M260" s="163"/>
      <c r="N260" s="164"/>
      <c r="O260" s="164"/>
      <c r="P260" s="165">
        <f>SUM(P261:P306)</f>
        <v>0</v>
      </c>
      <c r="Q260" s="164"/>
      <c r="R260" s="165">
        <f>SUM(R261:R306)</f>
        <v>0.29076375999999998</v>
      </c>
      <c r="S260" s="164"/>
      <c r="T260" s="166">
        <f>SUM(T261:T306)</f>
        <v>0.097567200000000007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59" t="s">
        <v>86</v>
      </c>
      <c r="AT260" s="167" t="s">
        <v>75</v>
      </c>
      <c r="AU260" s="167" t="s">
        <v>84</v>
      </c>
      <c r="AY260" s="159" t="s">
        <v>131</v>
      </c>
      <c r="BK260" s="168">
        <f>SUM(BK261:BK306)</f>
        <v>0</v>
      </c>
    </row>
    <row r="261" s="2" customFormat="1" ht="24.15" customHeight="1">
      <c r="A261" s="37"/>
      <c r="B261" s="171"/>
      <c r="C261" s="172" t="s">
        <v>357</v>
      </c>
      <c r="D261" s="172" t="s">
        <v>134</v>
      </c>
      <c r="E261" s="173" t="s">
        <v>358</v>
      </c>
      <c r="F261" s="174" t="s">
        <v>359</v>
      </c>
      <c r="G261" s="175" t="s">
        <v>137</v>
      </c>
      <c r="H261" s="176">
        <v>35.340000000000003</v>
      </c>
      <c r="I261" s="177"/>
      <c r="J261" s="178">
        <f>ROUND(I261*H261,2)</f>
        <v>0</v>
      </c>
      <c r="K261" s="179"/>
      <c r="L261" s="38"/>
      <c r="M261" s="180" t="s">
        <v>1</v>
      </c>
      <c r="N261" s="181" t="s">
        <v>41</v>
      </c>
      <c r="O261" s="76"/>
      <c r="P261" s="182">
        <f>O261*H261</f>
        <v>0</v>
      </c>
      <c r="Q261" s="182">
        <v>0</v>
      </c>
      <c r="R261" s="182">
        <f>Q261*H261</f>
        <v>0</v>
      </c>
      <c r="S261" s="182">
        <v>0.0025000000000000001</v>
      </c>
      <c r="T261" s="183">
        <f>S261*H261</f>
        <v>0.088350000000000012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4" t="s">
        <v>220</v>
      </c>
      <c r="AT261" s="184" t="s">
        <v>134</v>
      </c>
      <c r="AU261" s="184" t="s">
        <v>86</v>
      </c>
      <c r="AY261" s="18" t="s">
        <v>131</v>
      </c>
      <c r="BE261" s="185">
        <f>IF(N261="základní",J261,0)</f>
        <v>0</v>
      </c>
      <c r="BF261" s="185">
        <f>IF(N261="snížená",J261,0)</f>
        <v>0</v>
      </c>
      <c r="BG261" s="185">
        <f>IF(N261="zákl. přenesená",J261,0)</f>
        <v>0</v>
      </c>
      <c r="BH261" s="185">
        <f>IF(N261="sníž. přenesená",J261,0)</f>
        <v>0</v>
      </c>
      <c r="BI261" s="185">
        <f>IF(N261="nulová",J261,0)</f>
        <v>0</v>
      </c>
      <c r="BJ261" s="18" t="s">
        <v>84</v>
      </c>
      <c r="BK261" s="185">
        <f>ROUND(I261*H261,2)</f>
        <v>0</v>
      </c>
      <c r="BL261" s="18" t="s">
        <v>220</v>
      </c>
      <c r="BM261" s="184" t="s">
        <v>360</v>
      </c>
    </row>
    <row r="262" s="13" customFormat="1">
      <c r="A262" s="13"/>
      <c r="B262" s="186"/>
      <c r="C262" s="13"/>
      <c r="D262" s="187" t="s">
        <v>140</v>
      </c>
      <c r="E262" s="188" t="s">
        <v>1</v>
      </c>
      <c r="F262" s="189" t="s">
        <v>153</v>
      </c>
      <c r="G262" s="13"/>
      <c r="H262" s="188" t="s">
        <v>1</v>
      </c>
      <c r="I262" s="190"/>
      <c r="J262" s="13"/>
      <c r="K262" s="13"/>
      <c r="L262" s="186"/>
      <c r="M262" s="191"/>
      <c r="N262" s="192"/>
      <c r="O262" s="192"/>
      <c r="P262" s="192"/>
      <c r="Q262" s="192"/>
      <c r="R262" s="192"/>
      <c r="S262" s="192"/>
      <c r="T262" s="19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88" t="s">
        <v>140</v>
      </c>
      <c r="AU262" s="188" t="s">
        <v>86</v>
      </c>
      <c r="AV262" s="13" t="s">
        <v>84</v>
      </c>
      <c r="AW262" s="13" t="s">
        <v>32</v>
      </c>
      <c r="AX262" s="13" t="s">
        <v>76</v>
      </c>
      <c r="AY262" s="188" t="s">
        <v>131</v>
      </c>
    </row>
    <row r="263" s="14" customFormat="1">
      <c r="A263" s="14"/>
      <c r="B263" s="194"/>
      <c r="C263" s="14"/>
      <c r="D263" s="187" t="s">
        <v>140</v>
      </c>
      <c r="E263" s="195" t="s">
        <v>1</v>
      </c>
      <c r="F263" s="196" t="s">
        <v>201</v>
      </c>
      <c r="G263" s="14"/>
      <c r="H263" s="197">
        <v>17.57</v>
      </c>
      <c r="I263" s="198"/>
      <c r="J263" s="14"/>
      <c r="K263" s="14"/>
      <c r="L263" s="194"/>
      <c r="M263" s="199"/>
      <c r="N263" s="200"/>
      <c r="O263" s="200"/>
      <c r="P263" s="200"/>
      <c r="Q263" s="200"/>
      <c r="R263" s="200"/>
      <c r="S263" s="200"/>
      <c r="T263" s="201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195" t="s">
        <v>140</v>
      </c>
      <c r="AU263" s="195" t="s">
        <v>86</v>
      </c>
      <c r="AV263" s="14" t="s">
        <v>86</v>
      </c>
      <c r="AW263" s="14" t="s">
        <v>32</v>
      </c>
      <c r="AX263" s="14" t="s">
        <v>76</v>
      </c>
      <c r="AY263" s="195" t="s">
        <v>131</v>
      </c>
    </row>
    <row r="264" s="13" customFormat="1">
      <c r="A264" s="13"/>
      <c r="B264" s="186"/>
      <c r="C264" s="13"/>
      <c r="D264" s="187" t="s">
        <v>140</v>
      </c>
      <c r="E264" s="188" t="s">
        <v>1</v>
      </c>
      <c r="F264" s="189" t="s">
        <v>156</v>
      </c>
      <c r="G264" s="13"/>
      <c r="H264" s="188" t="s">
        <v>1</v>
      </c>
      <c r="I264" s="190"/>
      <c r="J264" s="13"/>
      <c r="K264" s="13"/>
      <c r="L264" s="186"/>
      <c r="M264" s="191"/>
      <c r="N264" s="192"/>
      <c r="O264" s="192"/>
      <c r="P264" s="192"/>
      <c r="Q264" s="192"/>
      <c r="R264" s="192"/>
      <c r="S264" s="192"/>
      <c r="T264" s="19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8" t="s">
        <v>140</v>
      </c>
      <c r="AU264" s="188" t="s">
        <v>86</v>
      </c>
      <c r="AV264" s="13" t="s">
        <v>84</v>
      </c>
      <c r="AW264" s="13" t="s">
        <v>32</v>
      </c>
      <c r="AX264" s="13" t="s">
        <v>76</v>
      </c>
      <c r="AY264" s="188" t="s">
        <v>131</v>
      </c>
    </row>
    <row r="265" s="14" customFormat="1">
      <c r="A265" s="14"/>
      <c r="B265" s="194"/>
      <c r="C265" s="14"/>
      <c r="D265" s="187" t="s">
        <v>140</v>
      </c>
      <c r="E265" s="195" t="s">
        <v>1</v>
      </c>
      <c r="F265" s="196" t="s">
        <v>202</v>
      </c>
      <c r="G265" s="14"/>
      <c r="H265" s="197">
        <v>17.77</v>
      </c>
      <c r="I265" s="198"/>
      <c r="J265" s="14"/>
      <c r="K265" s="14"/>
      <c r="L265" s="194"/>
      <c r="M265" s="199"/>
      <c r="N265" s="200"/>
      <c r="O265" s="200"/>
      <c r="P265" s="200"/>
      <c r="Q265" s="200"/>
      <c r="R265" s="200"/>
      <c r="S265" s="200"/>
      <c r="T265" s="20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195" t="s">
        <v>140</v>
      </c>
      <c r="AU265" s="195" t="s">
        <v>86</v>
      </c>
      <c r="AV265" s="14" t="s">
        <v>86</v>
      </c>
      <c r="AW265" s="14" t="s">
        <v>32</v>
      </c>
      <c r="AX265" s="14" t="s">
        <v>76</v>
      </c>
      <c r="AY265" s="195" t="s">
        <v>131</v>
      </c>
    </row>
    <row r="266" s="15" customFormat="1">
      <c r="A266" s="15"/>
      <c r="B266" s="202"/>
      <c r="C266" s="15"/>
      <c r="D266" s="187" t="s">
        <v>140</v>
      </c>
      <c r="E266" s="203" t="s">
        <v>1</v>
      </c>
      <c r="F266" s="204" t="s">
        <v>158</v>
      </c>
      <c r="G266" s="15"/>
      <c r="H266" s="205">
        <v>35.340000000000003</v>
      </c>
      <c r="I266" s="206"/>
      <c r="J266" s="15"/>
      <c r="K266" s="15"/>
      <c r="L266" s="202"/>
      <c r="M266" s="207"/>
      <c r="N266" s="208"/>
      <c r="O266" s="208"/>
      <c r="P266" s="208"/>
      <c r="Q266" s="208"/>
      <c r="R266" s="208"/>
      <c r="S266" s="208"/>
      <c r="T266" s="209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03" t="s">
        <v>140</v>
      </c>
      <c r="AU266" s="203" t="s">
        <v>86</v>
      </c>
      <c r="AV266" s="15" t="s">
        <v>138</v>
      </c>
      <c r="AW266" s="15" t="s">
        <v>32</v>
      </c>
      <c r="AX266" s="15" t="s">
        <v>84</v>
      </c>
      <c r="AY266" s="203" t="s">
        <v>131</v>
      </c>
    </row>
    <row r="267" s="2" customFormat="1" ht="21.75" customHeight="1">
      <c r="A267" s="37"/>
      <c r="B267" s="171"/>
      <c r="C267" s="172" t="s">
        <v>361</v>
      </c>
      <c r="D267" s="172" t="s">
        <v>134</v>
      </c>
      <c r="E267" s="173" t="s">
        <v>362</v>
      </c>
      <c r="F267" s="174" t="s">
        <v>363</v>
      </c>
      <c r="G267" s="175" t="s">
        <v>145</v>
      </c>
      <c r="H267" s="176">
        <v>30.724</v>
      </c>
      <c r="I267" s="177"/>
      <c r="J267" s="178">
        <f>ROUND(I267*H267,2)</f>
        <v>0</v>
      </c>
      <c r="K267" s="179"/>
      <c r="L267" s="38"/>
      <c r="M267" s="180" t="s">
        <v>1</v>
      </c>
      <c r="N267" s="181" t="s">
        <v>41</v>
      </c>
      <c r="O267" s="76"/>
      <c r="P267" s="182">
        <f>O267*H267</f>
        <v>0</v>
      </c>
      <c r="Q267" s="182">
        <v>0</v>
      </c>
      <c r="R267" s="182">
        <f>Q267*H267</f>
        <v>0</v>
      </c>
      <c r="S267" s="182">
        <v>0.00029999999999999997</v>
      </c>
      <c r="T267" s="183">
        <f>S267*H267</f>
        <v>0.0092172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4" t="s">
        <v>220</v>
      </c>
      <c r="AT267" s="184" t="s">
        <v>134</v>
      </c>
      <c r="AU267" s="184" t="s">
        <v>86</v>
      </c>
      <c r="AY267" s="18" t="s">
        <v>131</v>
      </c>
      <c r="BE267" s="185">
        <f>IF(N267="základní",J267,0)</f>
        <v>0</v>
      </c>
      <c r="BF267" s="185">
        <f>IF(N267="snížená",J267,0)</f>
        <v>0</v>
      </c>
      <c r="BG267" s="185">
        <f>IF(N267="zákl. přenesená",J267,0)</f>
        <v>0</v>
      </c>
      <c r="BH267" s="185">
        <f>IF(N267="sníž. přenesená",J267,0)</f>
        <v>0</v>
      </c>
      <c r="BI267" s="185">
        <f>IF(N267="nulová",J267,0)</f>
        <v>0</v>
      </c>
      <c r="BJ267" s="18" t="s">
        <v>84</v>
      </c>
      <c r="BK267" s="185">
        <f>ROUND(I267*H267,2)</f>
        <v>0</v>
      </c>
      <c r="BL267" s="18" t="s">
        <v>220</v>
      </c>
      <c r="BM267" s="184" t="s">
        <v>364</v>
      </c>
    </row>
    <row r="268" s="13" customFormat="1">
      <c r="A268" s="13"/>
      <c r="B268" s="186"/>
      <c r="C268" s="13"/>
      <c r="D268" s="187" t="s">
        <v>140</v>
      </c>
      <c r="E268" s="188" t="s">
        <v>1</v>
      </c>
      <c r="F268" s="189" t="s">
        <v>153</v>
      </c>
      <c r="G268" s="13"/>
      <c r="H268" s="188" t="s">
        <v>1</v>
      </c>
      <c r="I268" s="190"/>
      <c r="J268" s="13"/>
      <c r="K268" s="13"/>
      <c r="L268" s="186"/>
      <c r="M268" s="191"/>
      <c r="N268" s="192"/>
      <c r="O268" s="192"/>
      <c r="P268" s="192"/>
      <c r="Q268" s="192"/>
      <c r="R268" s="192"/>
      <c r="S268" s="192"/>
      <c r="T268" s="19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8" t="s">
        <v>140</v>
      </c>
      <c r="AU268" s="188" t="s">
        <v>86</v>
      </c>
      <c r="AV268" s="13" t="s">
        <v>84</v>
      </c>
      <c r="AW268" s="13" t="s">
        <v>32</v>
      </c>
      <c r="AX268" s="13" t="s">
        <v>76</v>
      </c>
      <c r="AY268" s="188" t="s">
        <v>131</v>
      </c>
    </row>
    <row r="269" s="14" customFormat="1">
      <c r="A269" s="14"/>
      <c r="B269" s="194"/>
      <c r="C269" s="14"/>
      <c r="D269" s="187" t="s">
        <v>140</v>
      </c>
      <c r="E269" s="195" t="s">
        <v>1</v>
      </c>
      <c r="F269" s="196" t="s">
        <v>365</v>
      </c>
      <c r="G269" s="14"/>
      <c r="H269" s="197">
        <v>17</v>
      </c>
      <c r="I269" s="198"/>
      <c r="J269" s="14"/>
      <c r="K269" s="14"/>
      <c r="L269" s="194"/>
      <c r="M269" s="199"/>
      <c r="N269" s="200"/>
      <c r="O269" s="200"/>
      <c r="P269" s="200"/>
      <c r="Q269" s="200"/>
      <c r="R269" s="200"/>
      <c r="S269" s="200"/>
      <c r="T269" s="20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195" t="s">
        <v>140</v>
      </c>
      <c r="AU269" s="195" t="s">
        <v>86</v>
      </c>
      <c r="AV269" s="14" t="s">
        <v>86</v>
      </c>
      <c r="AW269" s="14" t="s">
        <v>32</v>
      </c>
      <c r="AX269" s="14" t="s">
        <v>76</v>
      </c>
      <c r="AY269" s="195" t="s">
        <v>131</v>
      </c>
    </row>
    <row r="270" s="14" customFormat="1">
      <c r="A270" s="14"/>
      <c r="B270" s="194"/>
      <c r="C270" s="14"/>
      <c r="D270" s="187" t="s">
        <v>140</v>
      </c>
      <c r="E270" s="195" t="s">
        <v>1</v>
      </c>
      <c r="F270" s="196" t="s">
        <v>350</v>
      </c>
      <c r="G270" s="14"/>
      <c r="H270" s="197">
        <v>-1.8</v>
      </c>
      <c r="I270" s="198"/>
      <c r="J270" s="14"/>
      <c r="K270" s="14"/>
      <c r="L270" s="194"/>
      <c r="M270" s="199"/>
      <c r="N270" s="200"/>
      <c r="O270" s="200"/>
      <c r="P270" s="200"/>
      <c r="Q270" s="200"/>
      <c r="R270" s="200"/>
      <c r="S270" s="200"/>
      <c r="T270" s="20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195" t="s">
        <v>140</v>
      </c>
      <c r="AU270" s="195" t="s">
        <v>86</v>
      </c>
      <c r="AV270" s="14" t="s">
        <v>86</v>
      </c>
      <c r="AW270" s="14" t="s">
        <v>32</v>
      </c>
      <c r="AX270" s="14" t="s">
        <v>76</v>
      </c>
      <c r="AY270" s="195" t="s">
        <v>131</v>
      </c>
    </row>
    <row r="271" s="13" customFormat="1">
      <c r="A271" s="13"/>
      <c r="B271" s="186"/>
      <c r="C271" s="13"/>
      <c r="D271" s="187" t="s">
        <v>140</v>
      </c>
      <c r="E271" s="188" t="s">
        <v>1</v>
      </c>
      <c r="F271" s="189" t="s">
        <v>156</v>
      </c>
      <c r="G271" s="13"/>
      <c r="H271" s="188" t="s">
        <v>1</v>
      </c>
      <c r="I271" s="190"/>
      <c r="J271" s="13"/>
      <c r="K271" s="13"/>
      <c r="L271" s="186"/>
      <c r="M271" s="191"/>
      <c r="N271" s="192"/>
      <c r="O271" s="192"/>
      <c r="P271" s="192"/>
      <c r="Q271" s="192"/>
      <c r="R271" s="192"/>
      <c r="S271" s="192"/>
      <c r="T271" s="19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8" t="s">
        <v>140</v>
      </c>
      <c r="AU271" s="188" t="s">
        <v>86</v>
      </c>
      <c r="AV271" s="13" t="s">
        <v>84</v>
      </c>
      <c r="AW271" s="13" t="s">
        <v>32</v>
      </c>
      <c r="AX271" s="13" t="s">
        <v>76</v>
      </c>
      <c r="AY271" s="188" t="s">
        <v>131</v>
      </c>
    </row>
    <row r="272" s="14" customFormat="1">
      <c r="A272" s="14"/>
      <c r="B272" s="194"/>
      <c r="C272" s="14"/>
      <c r="D272" s="187" t="s">
        <v>140</v>
      </c>
      <c r="E272" s="195" t="s">
        <v>1</v>
      </c>
      <c r="F272" s="196" t="s">
        <v>366</v>
      </c>
      <c r="G272" s="14"/>
      <c r="H272" s="197">
        <v>17.324000000000002</v>
      </c>
      <c r="I272" s="198"/>
      <c r="J272" s="14"/>
      <c r="K272" s="14"/>
      <c r="L272" s="194"/>
      <c r="M272" s="199"/>
      <c r="N272" s="200"/>
      <c r="O272" s="200"/>
      <c r="P272" s="200"/>
      <c r="Q272" s="200"/>
      <c r="R272" s="200"/>
      <c r="S272" s="200"/>
      <c r="T272" s="20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195" t="s">
        <v>140</v>
      </c>
      <c r="AU272" s="195" t="s">
        <v>86</v>
      </c>
      <c r="AV272" s="14" t="s">
        <v>86</v>
      </c>
      <c r="AW272" s="14" t="s">
        <v>32</v>
      </c>
      <c r="AX272" s="14" t="s">
        <v>76</v>
      </c>
      <c r="AY272" s="195" t="s">
        <v>131</v>
      </c>
    </row>
    <row r="273" s="14" customFormat="1">
      <c r="A273" s="14"/>
      <c r="B273" s="194"/>
      <c r="C273" s="14"/>
      <c r="D273" s="187" t="s">
        <v>140</v>
      </c>
      <c r="E273" s="195" t="s">
        <v>1</v>
      </c>
      <c r="F273" s="196" t="s">
        <v>350</v>
      </c>
      <c r="G273" s="14"/>
      <c r="H273" s="197">
        <v>-1.8</v>
      </c>
      <c r="I273" s="198"/>
      <c r="J273" s="14"/>
      <c r="K273" s="14"/>
      <c r="L273" s="194"/>
      <c r="M273" s="199"/>
      <c r="N273" s="200"/>
      <c r="O273" s="200"/>
      <c r="P273" s="200"/>
      <c r="Q273" s="200"/>
      <c r="R273" s="200"/>
      <c r="S273" s="200"/>
      <c r="T273" s="201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195" t="s">
        <v>140</v>
      </c>
      <c r="AU273" s="195" t="s">
        <v>86</v>
      </c>
      <c r="AV273" s="14" t="s">
        <v>86</v>
      </c>
      <c r="AW273" s="14" t="s">
        <v>32</v>
      </c>
      <c r="AX273" s="14" t="s">
        <v>76</v>
      </c>
      <c r="AY273" s="195" t="s">
        <v>131</v>
      </c>
    </row>
    <row r="274" s="15" customFormat="1">
      <c r="A274" s="15"/>
      <c r="B274" s="202"/>
      <c r="C274" s="15"/>
      <c r="D274" s="187" t="s">
        <v>140</v>
      </c>
      <c r="E274" s="203" t="s">
        <v>1</v>
      </c>
      <c r="F274" s="204" t="s">
        <v>158</v>
      </c>
      <c r="G274" s="15"/>
      <c r="H274" s="205">
        <v>30.724</v>
      </c>
      <c r="I274" s="206"/>
      <c r="J274" s="15"/>
      <c r="K274" s="15"/>
      <c r="L274" s="202"/>
      <c r="M274" s="207"/>
      <c r="N274" s="208"/>
      <c r="O274" s="208"/>
      <c r="P274" s="208"/>
      <c r="Q274" s="208"/>
      <c r="R274" s="208"/>
      <c r="S274" s="208"/>
      <c r="T274" s="209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03" t="s">
        <v>140</v>
      </c>
      <c r="AU274" s="203" t="s">
        <v>86</v>
      </c>
      <c r="AV274" s="15" t="s">
        <v>138</v>
      </c>
      <c r="AW274" s="15" t="s">
        <v>32</v>
      </c>
      <c r="AX274" s="15" t="s">
        <v>84</v>
      </c>
      <c r="AY274" s="203" t="s">
        <v>131</v>
      </c>
    </row>
    <row r="275" s="2" customFormat="1" ht="16.5" customHeight="1">
      <c r="A275" s="37"/>
      <c r="B275" s="171"/>
      <c r="C275" s="172" t="s">
        <v>367</v>
      </c>
      <c r="D275" s="172" t="s">
        <v>134</v>
      </c>
      <c r="E275" s="173" t="s">
        <v>368</v>
      </c>
      <c r="F275" s="174" t="s">
        <v>369</v>
      </c>
      <c r="G275" s="175" t="s">
        <v>137</v>
      </c>
      <c r="H275" s="176">
        <v>35.340000000000003</v>
      </c>
      <c r="I275" s="177"/>
      <c r="J275" s="178">
        <f>ROUND(I275*H275,2)</f>
        <v>0</v>
      </c>
      <c r="K275" s="179"/>
      <c r="L275" s="38"/>
      <c r="M275" s="180" t="s">
        <v>1</v>
      </c>
      <c r="N275" s="181" t="s">
        <v>41</v>
      </c>
      <c r="O275" s="76"/>
      <c r="P275" s="182">
        <f>O275*H275</f>
        <v>0</v>
      </c>
      <c r="Q275" s="182">
        <v>0</v>
      </c>
      <c r="R275" s="182">
        <f>Q275*H275</f>
        <v>0</v>
      </c>
      <c r="S275" s="182">
        <v>0</v>
      </c>
      <c r="T275" s="18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4" t="s">
        <v>220</v>
      </c>
      <c r="AT275" s="184" t="s">
        <v>134</v>
      </c>
      <c r="AU275" s="184" t="s">
        <v>86</v>
      </c>
      <c r="AY275" s="18" t="s">
        <v>131</v>
      </c>
      <c r="BE275" s="185">
        <f>IF(N275="základní",J275,0)</f>
        <v>0</v>
      </c>
      <c r="BF275" s="185">
        <f>IF(N275="snížená",J275,0)</f>
        <v>0</v>
      </c>
      <c r="BG275" s="185">
        <f>IF(N275="zákl. přenesená",J275,0)</f>
        <v>0</v>
      </c>
      <c r="BH275" s="185">
        <f>IF(N275="sníž. přenesená",J275,0)</f>
        <v>0</v>
      </c>
      <c r="BI275" s="185">
        <f>IF(N275="nulová",J275,0)</f>
        <v>0</v>
      </c>
      <c r="BJ275" s="18" t="s">
        <v>84</v>
      </c>
      <c r="BK275" s="185">
        <f>ROUND(I275*H275,2)</f>
        <v>0</v>
      </c>
      <c r="BL275" s="18" t="s">
        <v>220</v>
      </c>
      <c r="BM275" s="184" t="s">
        <v>370</v>
      </c>
    </row>
    <row r="276" s="13" customFormat="1">
      <c r="A276" s="13"/>
      <c r="B276" s="186"/>
      <c r="C276" s="13"/>
      <c r="D276" s="187" t="s">
        <v>140</v>
      </c>
      <c r="E276" s="188" t="s">
        <v>1</v>
      </c>
      <c r="F276" s="189" t="s">
        <v>153</v>
      </c>
      <c r="G276" s="13"/>
      <c r="H276" s="188" t="s">
        <v>1</v>
      </c>
      <c r="I276" s="190"/>
      <c r="J276" s="13"/>
      <c r="K276" s="13"/>
      <c r="L276" s="186"/>
      <c r="M276" s="191"/>
      <c r="N276" s="192"/>
      <c r="O276" s="192"/>
      <c r="P276" s="192"/>
      <c r="Q276" s="192"/>
      <c r="R276" s="192"/>
      <c r="S276" s="192"/>
      <c r="T276" s="19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88" t="s">
        <v>140</v>
      </c>
      <c r="AU276" s="188" t="s">
        <v>86</v>
      </c>
      <c r="AV276" s="13" t="s">
        <v>84</v>
      </c>
      <c r="AW276" s="13" t="s">
        <v>32</v>
      </c>
      <c r="AX276" s="13" t="s">
        <v>76</v>
      </c>
      <c r="AY276" s="188" t="s">
        <v>131</v>
      </c>
    </row>
    <row r="277" s="14" customFormat="1">
      <c r="A277" s="14"/>
      <c r="B277" s="194"/>
      <c r="C277" s="14"/>
      <c r="D277" s="187" t="s">
        <v>140</v>
      </c>
      <c r="E277" s="195" t="s">
        <v>1</v>
      </c>
      <c r="F277" s="196" t="s">
        <v>201</v>
      </c>
      <c r="G277" s="14"/>
      <c r="H277" s="197">
        <v>17.57</v>
      </c>
      <c r="I277" s="198"/>
      <c r="J277" s="14"/>
      <c r="K277" s="14"/>
      <c r="L277" s="194"/>
      <c r="M277" s="199"/>
      <c r="N277" s="200"/>
      <c r="O277" s="200"/>
      <c r="P277" s="200"/>
      <c r="Q277" s="200"/>
      <c r="R277" s="200"/>
      <c r="S277" s="200"/>
      <c r="T277" s="20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195" t="s">
        <v>140</v>
      </c>
      <c r="AU277" s="195" t="s">
        <v>86</v>
      </c>
      <c r="AV277" s="14" t="s">
        <v>86</v>
      </c>
      <c r="AW277" s="14" t="s">
        <v>32</v>
      </c>
      <c r="AX277" s="14" t="s">
        <v>76</v>
      </c>
      <c r="AY277" s="195" t="s">
        <v>131</v>
      </c>
    </row>
    <row r="278" s="13" customFormat="1">
      <c r="A278" s="13"/>
      <c r="B278" s="186"/>
      <c r="C278" s="13"/>
      <c r="D278" s="187" t="s">
        <v>140</v>
      </c>
      <c r="E278" s="188" t="s">
        <v>1</v>
      </c>
      <c r="F278" s="189" t="s">
        <v>156</v>
      </c>
      <c r="G278" s="13"/>
      <c r="H278" s="188" t="s">
        <v>1</v>
      </c>
      <c r="I278" s="190"/>
      <c r="J278" s="13"/>
      <c r="K278" s="13"/>
      <c r="L278" s="186"/>
      <c r="M278" s="191"/>
      <c r="N278" s="192"/>
      <c r="O278" s="192"/>
      <c r="P278" s="192"/>
      <c r="Q278" s="192"/>
      <c r="R278" s="192"/>
      <c r="S278" s="192"/>
      <c r="T278" s="19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88" t="s">
        <v>140</v>
      </c>
      <c r="AU278" s="188" t="s">
        <v>86</v>
      </c>
      <c r="AV278" s="13" t="s">
        <v>84</v>
      </c>
      <c r="AW278" s="13" t="s">
        <v>32</v>
      </c>
      <c r="AX278" s="13" t="s">
        <v>76</v>
      </c>
      <c r="AY278" s="188" t="s">
        <v>131</v>
      </c>
    </row>
    <row r="279" s="14" customFormat="1">
      <c r="A279" s="14"/>
      <c r="B279" s="194"/>
      <c r="C279" s="14"/>
      <c r="D279" s="187" t="s">
        <v>140</v>
      </c>
      <c r="E279" s="195" t="s">
        <v>1</v>
      </c>
      <c r="F279" s="196" t="s">
        <v>202</v>
      </c>
      <c r="G279" s="14"/>
      <c r="H279" s="197">
        <v>17.77</v>
      </c>
      <c r="I279" s="198"/>
      <c r="J279" s="14"/>
      <c r="K279" s="14"/>
      <c r="L279" s="194"/>
      <c r="M279" s="199"/>
      <c r="N279" s="200"/>
      <c r="O279" s="200"/>
      <c r="P279" s="200"/>
      <c r="Q279" s="200"/>
      <c r="R279" s="200"/>
      <c r="S279" s="200"/>
      <c r="T279" s="20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195" t="s">
        <v>140</v>
      </c>
      <c r="AU279" s="195" t="s">
        <v>86</v>
      </c>
      <c r="AV279" s="14" t="s">
        <v>86</v>
      </c>
      <c r="AW279" s="14" t="s">
        <v>32</v>
      </c>
      <c r="AX279" s="14" t="s">
        <v>76</v>
      </c>
      <c r="AY279" s="195" t="s">
        <v>131</v>
      </c>
    </row>
    <row r="280" s="15" customFormat="1">
      <c r="A280" s="15"/>
      <c r="B280" s="202"/>
      <c r="C280" s="15"/>
      <c r="D280" s="187" t="s">
        <v>140</v>
      </c>
      <c r="E280" s="203" t="s">
        <v>1</v>
      </c>
      <c r="F280" s="204" t="s">
        <v>158</v>
      </c>
      <c r="G280" s="15"/>
      <c r="H280" s="205">
        <v>35.340000000000003</v>
      </c>
      <c r="I280" s="206"/>
      <c r="J280" s="15"/>
      <c r="K280" s="15"/>
      <c r="L280" s="202"/>
      <c r="M280" s="207"/>
      <c r="N280" s="208"/>
      <c r="O280" s="208"/>
      <c r="P280" s="208"/>
      <c r="Q280" s="208"/>
      <c r="R280" s="208"/>
      <c r="S280" s="208"/>
      <c r="T280" s="209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03" t="s">
        <v>140</v>
      </c>
      <c r="AU280" s="203" t="s">
        <v>86</v>
      </c>
      <c r="AV280" s="15" t="s">
        <v>138</v>
      </c>
      <c r="AW280" s="15" t="s">
        <v>32</v>
      </c>
      <c r="AX280" s="15" t="s">
        <v>84</v>
      </c>
      <c r="AY280" s="203" t="s">
        <v>131</v>
      </c>
    </row>
    <row r="281" s="2" customFormat="1" ht="24.15" customHeight="1">
      <c r="A281" s="37"/>
      <c r="B281" s="171"/>
      <c r="C281" s="172" t="s">
        <v>371</v>
      </c>
      <c r="D281" s="172" t="s">
        <v>134</v>
      </c>
      <c r="E281" s="173" t="s">
        <v>372</v>
      </c>
      <c r="F281" s="174" t="s">
        <v>373</v>
      </c>
      <c r="G281" s="175" t="s">
        <v>137</v>
      </c>
      <c r="H281" s="176">
        <v>35.340000000000003</v>
      </c>
      <c r="I281" s="177"/>
      <c r="J281" s="178">
        <f>ROUND(I281*H281,2)</f>
        <v>0</v>
      </c>
      <c r="K281" s="179"/>
      <c r="L281" s="38"/>
      <c r="M281" s="180" t="s">
        <v>1</v>
      </c>
      <c r="N281" s="181" t="s">
        <v>41</v>
      </c>
      <c r="O281" s="76"/>
      <c r="P281" s="182">
        <f>O281*H281</f>
        <v>0</v>
      </c>
      <c r="Q281" s="182">
        <v>0.00020000000000000001</v>
      </c>
      <c r="R281" s="182">
        <f>Q281*H281</f>
        <v>0.0070680000000000014</v>
      </c>
      <c r="S281" s="182">
        <v>0</v>
      </c>
      <c r="T281" s="18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4" t="s">
        <v>220</v>
      </c>
      <c r="AT281" s="184" t="s">
        <v>134</v>
      </c>
      <c r="AU281" s="184" t="s">
        <v>86</v>
      </c>
      <c r="AY281" s="18" t="s">
        <v>131</v>
      </c>
      <c r="BE281" s="185">
        <f>IF(N281="základní",J281,0)</f>
        <v>0</v>
      </c>
      <c r="BF281" s="185">
        <f>IF(N281="snížená",J281,0)</f>
        <v>0</v>
      </c>
      <c r="BG281" s="185">
        <f>IF(N281="zákl. přenesená",J281,0)</f>
        <v>0</v>
      </c>
      <c r="BH281" s="185">
        <f>IF(N281="sníž. přenesená",J281,0)</f>
        <v>0</v>
      </c>
      <c r="BI281" s="185">
        <f>IF(N281="nulová",J281,0)</f>
        <v>0</v>
      </c>
      <c r="BJ281" s="18" t="s">
        <v>84</v>
      </c>
      <c r="BK281" s="185">
        <f>ROUND(I281*H281,2)</f>
        <v>0</v>
      </c>
      <c r="BL281" s="18" t="s">
        <v>220</v>
      </c>
      <c r="BM281" s="184" t="s">
        <v>374</v>
      </c>
    </row>
    <row r="282" s="2" customFormat="1" ht="33" customHeight="1">
      <c r="A282" s="37"/>
      <c r="B282" s="171"/>
      <c r="C282" s="172" t="s">
        <v>375</v>
      </c>
      <c r="D282" s="172" t="s">
        <v>134</v>
      </c>
      <c r="E282" s="173" t="s">
        <v>376</v>
      </c>
      <c r="F282" s="174" t="s">
        <v>377</v>
      </c>
      <c r="G282" s="175" t="s">
        <v>137</v>
      </c>
      <c r="H282" s="176">
        <v>35.340000000000003</v>
      </c>
      <c r="I282" s="177"/>
      <c r="J282" s="178">
        <f>ROUND(I282*H282,2)</f>
        <v>0</v>
      </c>
      <c r="K282" s="179"/>
      <c r="L282" s="38"/>
      <c r="M282" s="180" t="s">
        <v>1</v>
      </c>
      <c r="N282" s="181" t="s">
        <v>41</v>
      </c>
      <c r="O282" s="76"/>
      <c r="P282" s="182">
        <f>O282*H282</f>
        <v>0</v>
      </c>
      <c r="Q282" s="182">
        <v>0.0045500000000000002</v>
      </c>
      <c r="R282" s="182">
        <f>Q282*H282</f>
        <v>0.16079700000000002</v>
      </c>
      <c r="S282" s="182">
        <v>0</v>
      </c>
      <c r="T282" s="18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4" t="s">
        <v>220</v>
      </c>
      <c r="AT282" s="184" t="s">
        <v>134</v>
      </c>
      <c r="AU282" s="184" t="s">
        <v>86</v>
      </c>
      <c r="AY282" s="18" t="s">
        <v>131</v>
      </c>
      <c r="BE282" s="185">
        <f>IF(N282="základní",J282,0)</f>
        <v>0</v>
      </c>
      <c r="BF282" s="185">
        <f>IF(N282="snížená",J282,0)</f>
        <v>0</v>
      </c>
      <c r="BG282" s="185">
        <f>IF(N282="zákl. přenesená",J282,0)</f>
        <v>0</v>
      </c>
      <c r="BH282" s="185">
        <f>IF(N282="sníž. přenesená",J282,0)</f>
        <v>0</v>
      </c>
      <c r="BI282" s="185">
        <f>IF(N282="nulová",J282,0)</f>
        <v>0</v>
      </c>
      <c r="BJ282" s="18" t="s">
        <v>84</v>
      </c>
      <c r="BK282" s="185">
        <f>ROUND(I282*H282,2)</f>
        <v>0</v>
      </c>
      <c r="BL282" s="18" t="s">
        <v>220</v>
      </c>
      <c r="BM282" s="184" t="s">
        <v>378</v>
      </c>
    </row>
    <row r="283" s="2" customFormat="1" ht="16.5" customHeight="1">
      <c r="A283" s="37"/>
      <c r="B283" s="171"/>
      <c r="C283" s="172" t="s">
        <v>379</v>
      </c>
      <c r="D283" s="172" t="s">
        <v>134</v>
      </c>
      <c r="E283" s="173" t="s">
        <v>380</v>
      </c>
      <c r="F283" s="174" t="s">
        <v>381</v>
      </c>
      <c r="G283" s="175" t="s">
        <v>137</v>
      </c>
      <c r="H283" s="176">
        <v>35.340000000000003</v>
      </c>
      <c r="I283" s="177"/>
      <c r="J283" s="178">
        <f>ROUND(I283*H283,2)</f>
        <v>0</v>
      </c>
      <c r="K283" s="179"/>
      <c r="L283" s="38"/>
      <c r="M283" s="180" t="s">
        <v>1</v>
      </c>
      <c r="N283" s="181" t="s">
        <v>41</v>
      </c>
      <c r="O283" s="76"/>
      <c r="P283" s="182">
        <f>O283*H283</f>
        <v>0</v>
      </c>
      <c r="Q283" s="182">
        <v>0.00029999999999999997</v>
      </c>
      <c r="R283" s="182">
        <f>Q283*H283</f>
        <v>0.010602</v>
      </c>
      <c r="S283" s="182">
        <v>0</v>
      </c>
      <c r="T283" s="18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84" t="s">
        <v>220</v>
      </c>
      <c r="AT283" s="184" t="s">
        <v>134</v>
      </c>
      <c r="AU283" s="184" t="s">
        <v>86</v>
      </c>
      <c r="AY283" s="18" t="s">
        <v>131</v>
      </c>
      <c r="BE283" s="185">
        <f>IF(N283="základní",J283,0)</f>
        <v>0</v>
      </c>
      <c r="BF283" s="185">
        <f>IF(N283="snížená",J283,0)</f>
        <v>0</v>
      </c>
      <c r="BG283" s="185">
        <f>IF(N283="zákl. přenesená",J283,0)</f>
        <v>0</v>
      </c>
      <c r="BH283" s="185">
        <f>IF(N283="sníž. přenesená",J283,0)</f>
        <v>0</v>
      </c>
      <c r="BI283" s="185">
        <f>IF(N283="nulová",J283,0)</f>
        <v>0</v>
      </c>
      <c r="BJ283" s="18" t="s">
        <v>84</v>
      </c>
      <c r="BK283" s="185">
        <f>ROUND(I283*H283,2)</f>
        <v>0</v>
      </c>
      <c r="BL283" s="18" t="s">
        <v>220</v>
      </c>
      <c r="BM283" s="184" t="s">
        <v>382</v>
      </c>
    </row>
    <row r="284" s="2" customFormat="1" ht="16.5" customHeight="1">
      <c r="A284" s="37"/>
      <c r="B284" s="171"/>
      <c r="C284" s="210" t="s">
        <v>383</v>
      </c>
      <c r="D284" s="210" t="s">
        <v>187</v>
      </c>
      <c r="E284" s="211" t="s">
        <v>384</v>
      </c>
      <c r="F284" s="212" t="s">
        <v>385</v>
      </c>
      <c r="G284" s="213" t="s">
        <v>137</v>
      </c>
      <c r="H284" s="214">
        <v>38.874000000000002</v>
      </c>
      <c r="I284" s="215"/>
      <c r="J284" s="216">
        <f>ROUND(I284*H284,2)</f>
        <v>0</v>
      </c>
      <c r="K284" s="217"/>
      <c r="L284" s="218"/>
      <c r="M284" s="219" t="s">
        <v>1</v>
      </c>
      <c r="N284" s="220" t="s">
        <v>41</v>
      </c>
      <c r="O284" s="76"/>
      <c r="P284" s="182">
        <f>O284*H284</f>
        <v>0</v>
      </c>
      <c r="Q284" s="182">
        <v>0.00264</v>
      </c>
      <c r="R284" s="182">
        <f>Q284*H284</f>
        <v>0.10262736</v>
      </c>
      <c r="S284" s="182">
        <v>0</v>
      </c>
      <c r="T284" s="18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4" t="s">
        <v>301</v>
      </c>
      <c r="AT284" s="184" t="s">
        <v>187</v>
      </c>
      <c r="AU284" s="184" t="s">
        <v>86</v>
      </c>
      <c r="AY284" s="18" t="s">
        <v>131</v>
      </c>
      <c r="BE284" s="185">
        <f>IF(N284="základní",J284,0)</f>
        <v>0</v>
      </c>
      <c r="BF284" s="185">
        <f>IF(N284="snížená",J284,0)</f>
        <v>0</v>
      </c>
      <c r="BG284" s="185">
        <f>IF(N284="zákl. přenesená",J284,0)</f>
        <v>0</v>
      </c>
      <c r="BH284" s="185">
        <f>IF(N284="sníž. přenesená",J284,0)</f>
        <v>0</v>
      </c>
      <c r="BI284" s="185">
        <f>IF(N284="nulová",J284,0)</f>
        <v>0</v>
      </c>
      <c r="BJ284" s="18" t="s">
        <v>84</v>
      </c>
      <c r="BK284" s="185">
        <f>ROUND(I284*H284,2)</f>
        <v>0</v>
      </c>
      <c r="BL284" s="18" t="s">
        <v>220</v>
      </c>
      <c r="BM284" s="184" t="s">
        <v>386</v>
      </c>
    </row>
    <row r="285" s="14" customFormat="1">
      <c r="A285" s="14"/>
      <c r="B285" s="194"/>
      <c r="C285" s="14"/>
      <c r="D285" s="187" t="s">
        <v>140</v>
      </c>
      <c r="E285" s="14"/>
      <c r="F285" s="196" t="s">
        <v>387</v>
      </c>
      <c r="G285" s="14"/>
      <c r="H285" s="197">
        <v>38.874000000000002</v>
      </c>
      <c r="I285" s="198"/>
      <c r="J285" s="14"/>
      <c r="K285" s="14"/>
      <c r="L285" s="194"/>
      <c r="M285" s="199"/>
      <c r="N285" s="200"/>
      <c r="O285" s="200"/>
      <c r="P285" s="200"/>
      <c r="Q285" s="200"/>
      <c r="R285" s="200"/>
      <c r="S285" s="200"/>
      <c r="T285" s="20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195" t="s">
        <v>140</v>
      </c>
      <c r="AU285" s="195" t="s">
        <v>86</v>
      </c>
      <c r="AV285" s="14" t="s">
        <v>86</v>
      </c>
      <c r="AW285" s="14" t="s">
        <v>3</v>
      </c>
      <c r="AX285" s="14" t="s">
        <v>84</v>
      </c>
      <c r="AY285" s="195" t="s">
        <v>131</v>
      </c>
    </row>
    <row r="286" s="2" customFormat="1" ht="24.15" customHeight="1">
      <c r="A286" s="37"/>
      <c r="B286" s="171"/>
      <c r="C286" s="172" t="s">
        <v>388</v>
      </c>
      <c r="D286" s="172" t="s">
        <v>134</v>
      </c>
      <c r="E286" s="173" t="s">
        <v>389</v>
      </c>
      <c r="F286" s="174" t="s">
        <v>390</v>
      </c>
      <c r="G286" s="175" t="s">
        <v>145</v>
      </c>
      <c r="H286" s="176">
        <v>20.550000000000001</v>
      </c>
      <c r="I286" s="177"/>
      <c r="J286" s="178">
        <f>ROUND(I286*H286,2)</f>
        <v>0</v>
      </c>
      <c r="K286" s="179"/>
      <c r="L286" s="38"/>
      <c r="M286" s="180" t="s">
        <v>1</v>
      </c>
      <c r="N286" s="181" t="s">
        <v>41</v>
      </c>
      <c r="O286" s="76"/>
      <c r="P286" s="182">
        <f>O286*H286</f>
        <v>0</v>
      </c>
      <c r="Q286" s="182">
        <v>0</v>
      </c>
      <c r="R286" s="182">
        <f>Q286*H286</f>
        <v>0</v>
      </c>
      <c r="S286" s="182">
        <v>0</v>
      </c>
      <c r="T286" s="18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84" t="s">
        <v>220</v>
      </c>
      <c r="AT286" s="184" t="s">
        <v>134</v>
      </c>
      <c r="AU286" s="184" t="s">
        <v>86</v>
      </c>
      <c r="AY286" s="18" t="s">
        <v>131</v>
      </c>
      <c r="BE286" s="185">
        <f>IF(N286="základní",J286,0)</f>
        <v>0</v>
      </c>
      <c r="BF286" s="185">
        <f>IF(N286="snížená",J286,0)</f>
        <v>0</v>
      </c>
      <c r="BG286" s="185">
        <f>IF(N286="zákl. přenesená",J286,0)</f>
        <v>0</v>
      </c>
      <c r="BH286" s="185">
        <f>IF(N286="sníž. přenesená",J286,0)</f>
        <v>0</v>
      </c>
      <c r="BI286" s="185">
        <f>IF(N286="nulová",J286,0)</f>
        <v>0</v>
      </c>
      <c r="BJ286" s="18" t="s">
        <v>84</v>
      </c>
      <c r="BK286" s="185">
        <f>ROUND(I286*H286,2)</f>
        <v>0</v>
      </c>
      <c r="BL286" s="18" t="s">
        <v>220</v>
      </c>
      <c r="BM286" s="184" t="s">
        <v>391</v>
      </c>
    </row>
    <row r="287" s="13" customFormat="1">
      <c r="A287" s="13"/>
      <c r="B287" s="186"/>
      <c r="C287" s="13"/>
      <c r="D287" s="187" t="s">
        <v>140</v>
      </c>
      <c r="E287" s="188" t="s">
        <v>1</v>
      </c>
      <c r="F287" s="189" t="s">
        <v>153</v>
      </c>
      <c r="G287" s="13"/>
      <c r="H287" s="188" t="s">
        <v>1</v>
      </c>
      <c r="I287" s="190"/>
      <c r="J287" s="13"/>
      <c r="K287" s="13"/>
      <c r="L287" s="186"/>
      <c r="M287" s="191"/>
      <c r="N287" s="192"/>
      <c r="O287" s="192"/>
      <c r="P287" s="192"/>
      <c r="Q287" s="192"/>
      <c r="R287" s="192"/>
      <c r="S287" s="192"/>
      <c r="T287" s="19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8" t="s">
        <v>140</v>
      </c>
      <c r="AU287" s="188" t="s">
        <v>86</v>
      </c>
      <c r="AV287" s="13" t="s">
        <v>84</v>
      </c>
      <c r="AW287" s="13" t="s">
        <v>32</v>
      </c>
      <c r="AX287" s="13" t="s">
        <v>76</v>
      </c>
      <c r="AY287" s="188" t="s">
        <v>131</v>
      </c>
    </row>
    <row r="288" s="14" customFormat="1">
      <c r="A288" s="14"/>
      <c r="B288" s="194"/>
      <c r="C288" s="14"/>
      <c r="D288" s="187" t="s">
        <v>140</v>
      </c>
      <c r="E288" s="195" t="s">
        <v>1</v>
      </c>
      <c r="F288" s="196" t="s">
        <v>392</v>
      </c>
      <c r="G288" s="14"/>
      <c r="H288" s="197">
        <v>9.9000000000000004</v>
      </c>
      <c r="I288" s="198"/>
      <c r="J288" s="14"/>
      <c r="K288" s="14"/>
      <c r="L288" s="194"/>
      <c r="M288" s="199"/>
      <c r="N288" s="200"/>
      <c r="O288" s="200"/>
      <c r="P288" s="200"/>
      <c r="Q288" s="200"/>
      <c r="R288" s="200"/>
      <c r="S288" s="200"/>
      <c r="T288" s="20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195" t="s">
        <v>140</v>
      </c>
      <c r="AU288" s="195" t="s">
        <v>86</v>
      </c>
      <c r="AV288" s="14" t="s">
        <v>86</v>
      </c>
      <c r="AW288" s="14" t="s">
        <v>32</v>
      </c>
      <c r="AX288" s="14" t="s">
        <v>76</v>
      </c>
      <c r="AY288" s="195" t="s">
        <v>131</v>
      </c>
    </row>
    <row r="289" s="13" customFormat="1">
      <c r="A289" s="13"/>
      <c r="B289" s="186"/>
      <c r="C289" s="13"/>
      <c r="D289" s="187" t="s">
        <v>140</v>
      </c>
      <c r="E289" s="188" t="s">
        <v>1</v>
      </c>
      <c r="F289" s="189" t="s">
        <v>156</v>
      </c>
      <c r="G289" s="13"/>
      <c r="H289" s="188" t="s">
        <v>1</v>
      </c>
      <c r="I289" s="190"/>
      <c r="J289" s="13"/>
      <c r="K289" s="13"/>
      <c r="L289" s="186"/>
      <c r="M289" s="191"/>
      <c r="N289" s="192"/>
      <c r="O289" s="192"/>
      <c r="P289" s="192"/>
      <c r="Q289" s="192"/>
      <c r="R289" s="192"/>
      <c r="S289" s="192"/>
      <c r="T289" s="19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88" t="s">
        <v>140</v>
      </c>
      <c r="AU289" s="188" t="s">
        <v>86</v>
      </c>
      <c r="AV289" s="13" t="s">
        <v>84</v>
      </c>
      <c r="AW289" s="13" t="s">
        <v>32</v>
      </c>
      <c r="AX289" s="13" t="s">
        <v>76</v>
      </c>
      <c r="AY289" s="188" t="s">
        <v>131</v>
      </c>
    </row>
    <row r="290" s="14" customFormat="1">
      <c r="A290" s="14"/>
      <c r="B290" s="194"/>
      <c r="C290" s="14"/>
      <c r="D290" s="187" t="s">
        <v>140</v>
      </c>
      <c r="E290" s="195" t="s">
        <v>1</v>
      </c>
      <c r="F290" s="196" t="s">
        <v>393</v>
      </c>
      <c r="G290" s="14"/>
      <c r="H290" s="197">
        <v>10.65</v>
      </c>
      <c r="I290" s="198"/>
      <c r="J290" s="14"/>
      <c r="K290" s="14"/>
      <c r="L290" s="194"/>
      <c r="M290" s="199"/>
      <c r="N290" s="200"/>
      <c r="O290" s="200"/>
      <c r="P290" s="200"/>
      <c r="Q290" s="200"/>
      <c r="R290" s="200"/>
      <c r="S290" s="200"/>
      <c r="T290" s="201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195" t="s">
        <v>140</v>
      </c>
      <c r="AU290" s="195" t="s">
        <v>86</v>
      </c>
      <c r="AV290" s="14" t="s">
        <v>86</v>
      </c>
      <c r="AW290" s="14" t="s">
        <v>32</v>
      </c>
      <c r="AX290" s="14" t="s">
        <v>76</v>
      </c>
      <c r="AY290" s="195" t="s">
        <v>131</v>
      </c>
    </row>
    <row r="291" s="15" customFormat="1">
      <c r="A291" s="15"/>
      <c r="B291" s="202"/>
      <c r="C291" s="15"/>
      <c r="D291" s="187" t="s">
        <v>140</v>
      </c>
      <c r="E291" s="203" t="s">
        <v>1</v>
      </c>
      <c r="F291" s="204" t="s">
        <v>158</v>
      </c>
      <c r="G291" s="15"/>
      <c r="H291" s="205">
        <v>20.550000000000001</v>
      </c>
      <c r="I291" s="206"/>
      <c r="J291" s="15"/>
      <c r="K291" s="15"/>
      <c r="L291" s="202"/>
      <c r="M291" s="207"/>
      <c r="N291" s="208"/>
      <c r="O291" s="208"/>
      <c r="P291" s="208"/>
      <c r="Q291" s="208"/>
      <c r="R291" s="208"/>
      <c r="S291" s="208"/>
      <c r="T291" s="209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03" t="s">
        <v>140</v>
      </c>
      <c r="AU291" s="203" t="s">
        <v>86</v>
      </c>
      <c r="AV291" s="15" t="s">
        <v>138</v>
      </c>
      <c r="AW291" s="15" t="s">
        <v>32</v>
      </c>
      <c r="AX291" s="15" t="s">
        <v>84</v>
      </c>
      <c r="AY291" s="203" t="s">
        <v>131</v>
      </c>
    </row>
    <row r="292" s="2" customFormat="1" ht="16.5" customHeight="1">
      <c r="A292" s="37"/>
      <c r="B292" s="171"/>
      <c r="C292" s="172" t="s">
        <v>394</v>
      </c>
      <c r="D292" s="172" t="s">
        <v>134</v>
      </c>
      <c r="E292" s="173" t="s">
        <v>395</v>
      </c>
      <c r="F292" s="174" t="s">
        <v>396</v>
      </c>
      <c r="G292" s="175" t="s">
        <v>145</v>
      </c>
      <c r="H292" s="176">
        <v>30.724</v>
      </c>
      <c r="I292" s="177"/>
      <c r="J292" s="178">
        <f>ROUND(I292*H292,2)</f>
        <v>0</v>
      </c>
      <c r="K292" s="179"/>
      <c r="L292" s="38"/>
      <c r="M292" s="180" t="s">
        <v>1</v>
      </c>
      <c r="N292" s="181" t="s">
        <v>41</v>
      </c>
      <c r="O292" s="76"/>
      <c r="P292" s="182">
        <f>O292*H292</f>
        <v>0</v>
      </c>
      <c r="Q292" s="182">
        <v>1.0000000000000001E-05</v>
      </c>
      <c r="R292" s="182">
        <f>Q292*H292</f>
        <v>0.00030724000000000002</v>
      </c>
      <c r="S292" s="182">
        <v>0</v>
      </c>
      <c r="T292" s="183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4" t="s">
        <v>220</v>
      </c>
      <c r="AT292" s="184" t="s">
        <v>134</v>
      </c>
      <c r="AU292" s="184" t="s">
        <v>86</v>
      </c>
      <c r="AY292" s="18" t="s">
        <v>131</v>
      </c>
      <c r="BE292" s="185">
        <f>IF(N292="základní",J292,0)</f>
        <v>0</v>
      </c>
      <c r="BF292" s="185">
        <f>IF(N292="snížená",J292,0)</f>
        <v>0</v>
      </c>
      <c r="BG292" s="185">
        <f>IF(N292="zákl. přenesená",J292,0)</f>
        <v>0</v>
      </c>
      <c r="BH292" s="185">
        <f>IF(N292="sníž. přenesená",J292,0)</f>
        <v>0</v>
      </c>
      <c r="BI292" s="185">
        <f>IF(N292="nulová",J292,0)</f>
        <v>0</v>
      </c>
      <c r="BJ292" s="18" t="s">
        <v>84</v>
      </c>
      <c r="BK292" s="185">
        <f>ROUND(I292*H292,2)</f>
        <v>0</v>
      </c>
      <c r="BL292" s="18" t="s">
        <v>220</v>
      </c>
      <c r="BM292" s="184" t="s">
        <v>397</v>
      </c>
    </row>
    <row r="293" s="13" customFormat="1">
      <c r="A293" s="13"/>
      <c r="B293" s="186"/>
      <c r="C293" s="13"/>
      <c r="D293" s="187" t="s">
        <v>140</v>
      </c>
      <c r="E293" s="188" t="s">
        <v>1</v>
      </c>
      <c r="F293" s="189" t="s">
        <v>153</v>
      </c>
      <c r="G293" s="13"/>
      <c r="H293" s="188" t="s">
        <v>1</v>
      </c>
      <c r="I293" s="190"/>
      <c r="J293" s="13"/>
      <c r="K293" s="13"/>
      <c r="L293" s="186"/>
      <c r="M293" s="191"/>
      <c r="N293" s="192"/>
      <c r="O293" s="192"/>
      <c r="P293" s="192"/>
      <c r="Q293" s="192"/>
      <c r="R293" s="192"/>
      <c r="S293" s="192"/>
      <c r="T293" s="19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88" t="s">
        <v>140</v>
      </c>
      <c r="AU293" s="188" t="s">
        <v>86</v>
      </c>
      <c r="AV293" s="13" t="s">
        <v>84</v>
      </c>
      <c r="AW293" s="13" t="s">
        <v>32</v>
      </c>
      <c r="AX293" s="13" t="s">
        <v>76</v>
      </c>
      <c r="AY293" s="188" t="s">
        <v>131</v>
      </c>
    </row>
    <row r="294" s="14" customFormat="1">
      <c r="A294" s="14"/>
      <c r="B294" s="194"/>
      <c r="C294" s="14"/>
      <c r="D294" s="187" t="s">
        <v>140</v>
      </c>
      <c r="E294" s="195" t="s">
        <v>1</v>
      </c>
      <c r="F294" s="196" t="s">
        <v>365</v>
      </c>
      <c r="G294" s="14"/>
      <c r="H294" s="197">
        <v>17</v>
      </c>
      <c r="I294" s="198"/>
      <c r="J294" s="14"/>
      <c r="K294" s="14"/>
      <c r="L294" s="194"/>
      <c r="M294" s="199"/>
      <c r="N294" s="200"/>
      <c r="O294" s="200"/>
      <c r="P294" s="200"/>
      <c r="Q294" s="200"/>
      <c r="R294" s="200"/>
      <c r="S294" s="200"/>
      <c r="T294" s="20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195" t="s">
        <v>140</v>
      </c>
      <c r="AU294" s="195" t="s">
        <v>86</v>
      </c>
      <c r="AV294" s="14" t="s">
        <v>86</v>
      </c>
      <c r="AW294" s="14" t="s">
        <v>32</v>
      </c>
      <c r="AX294" s="14" t="s">
        <v>76</v>
      </c>
      <c r="AY294" s="195" t="s">
        <v>131</v>
      </c>
    </row>
    <row r="295" s="14" customFormat="1">
      <c r="A295" s="14"/>
      <c r="B295" s="194"/>
      <c r="C295" s="14"/>
      <c r="D295" s="187" t="s">
        <v>140</v>
      </c>
      <c r="E295" s="195" t="s">
        <v>1</v>
      </c>
      <c r="F295" s="196" t="s">
        <v>350</v>
      </c>
      <c r="G295" s="14"/>
      <c r="H295" s="197">
        <v>-1.8</v>
      </c>
      <c r="I295" s="198"/>
      <c r="J295" s="14"/>
      <c r="K295" s="14"/>
      <c r="L295" s="194"/>
      <c r="M295" s="199"/>
      <c r="N295" s="200"/>
      <c r="O295" s="200"/>
      <c r="P295" s="200"/>
      <c r="Q295" s="200"/>
      <c r="R295" s="200"/>
      <c r="S295" s="200"/>
      <c r="T295" s="201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195" t="s">
        <v>140</v>
      </c>
      <c r="AU295" s="195" t="s">
        <v>86</v>
      </c>
      <c r="AV295" s="14" t="s">
        <v>86</v>
      </c>
      <c r="AW295" s="14" t="s">
        <v>32</v>
      </c>
      <c r="AX295" s="14" t="s">
        <v>76</v>
      </c>
      <c r="AY295" s="195" t="s">
        <v>131</v>
      </c>
    </row>
    <row r="296" s="13" customFormat="1">
      <c r="A296" s="13"/>
      <c r="B296" s="186"/>
      <c r="C296" s="13"/>
      <c r="D296" s="187" t="s">
        <v>140</v>
      </c>
      <c r="E296" s="188" t="s">
        <v>1</v>
      </c>
      <c r="F296" s="189" t="s">
        <v>156</v>
      </c>
      <c r="G296" s="13"/>
      <c r="H296" s="188" t="s">
        <v>1</v>
      </c>
      <c r="I296" s="190"/>
      <c r="J296" s="13"/>
      <c r="K296" s="13"/>
      <c r="L296" s="186"/>
      <c r="M296" s="191"/>
      <c r="N296" s="192"/>
      <c r="O296" s="192"/>
      <c r="P296" s="192"/>
      <c r="Q296" s="192"/>
      <c r="R296" s="192"/>
      <c r="S296" s="192"/>
      <c r="T296" s="19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8" t="s">
        <v>140</v>
      </c>
      <c r="AU296" s="188" t="s">
        <v>86</v>
      </c>
      <c r="AV296" s="13" t="s">
        <v>84</v>
      </c>
      <c r="AW296" s="13" t="s">
        <v>32</v>
      </c>
      <c r="AX296" s="13" t="s">
        <v>76</v>
      </c>
      <c r="AY296" s="188" t="s">
        <v>131</v>
      </c>
    </row>
    <row r="297" s="14" customFormat="1">
      <c r="A297" s="14"/>
      <c r="B297" s="194"/>
      <c r="C297" s="14"/>
      <c r="D297" s="187" t="s">
        <v>140</v>
      </c>
      <c r="E297" s="195" t="s">
        <v>1</v>
      </c>
      <c r="F297" s="196" t="s">
        <v>366</v>
      </c>
      <c r="G297" s="14"/>
      <c r="H297" s="197">
        <v>17.324000000000002</v>
      </c>
      <c r="I297" s="198"/>
      <c r="J297" s="14"/>
      <c r="K297" s="14"/>
      <c r="L297" s="194"/>
      <c r="M297" s="199"/>
      <c r="N297" s="200"/>
      <c r="O297" s="200"/>
      <c r="P297" s="200"/>
      <c r="Q297" s="200"/>
      <c r="R297" s="200"/>
      <c r="S297" s="200"/>
      <c r="T297" s="20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195" t="s">
        <v>140</v>
      </c>
      <c r="AU297" s="195" t="s">
        <v>86</v>
      </c>
      <c r="AV297" s="14" t="s">
        <v>86</v>
      </c>
      <c r="AW297" s="14" t="s">
        <v>32</v>
      </c>
      <c r="AX297" s="14" t="s">
        <v>76</v>
      </c>
      <c r="AY297" s="195" t="s">
        <v>131</v>
      </c>
    </row>
    <row r="298" s="14" customFormat="1">
      <c r="A298" s="14"/>
      <c r="B298" s="194"/>
      <c r="C298" s="14"/>
      <c r="D298" s="187" t="s">
        <v>140</v>
      </c>
      <c r="E298" s="195" t="s">
        <v>1</v>
      </c>
      <c r="F298" s="196" t="s">
        <v>350</v>
      </c>
      <c r="G298" s="14"/>
      <c r="H298" s="197">
        <v>-1.8</v>
      </c>
      <c r="I298" s="198"/>
      <c r="J298" s="14"/>
      <c r="K298" s="14"/>
      <c r="L298" s="194"/>
      <c r="M298" s="199"/>
      <c r="N298" s="200"/>
      <c r="O298" s="200"/>
      <c r="P298" s="200"/>
      <c r="Q298" s="200"/>
      <c r="R298" s="200"/>
      <c r="S298" s="200"/>
      <c r="T298" s="20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195" t="s">
        <v>140</v>
      </c>
      <c r="AU298" s="195" t="s">
        <v>86</v>
      </c>
      <c r="AV298" s="14" t="s">
        <v>86</v>
      </c>
      <c r="AW298" s="14" t="s">
        <v>32</v>
      </c>
      <c r="AX298" s="14" t="s">
        <v>76</v>
      </c>
      <c r="AY298" s="195" t="s">
        <v>131</v>
      </c>
    </row>
    <row r="299" s="15" customFormat="1">
      <c r="A299" s="15"/>
      <c r="B299" s="202"/>
      <c r="C299" s="15"/>
      <c r="D299" s="187" t="s">
        <v>140</v>
      </c>
      <c r="E299" s="203" t="s">
        <v>1</v>
      </c>
      <c r="F299" s="204" t="s">
        <v>158</v>
      </c>
      <c r="G299" s="15"/>
      <c r="H299" s="205">
        <v>30.724</v>
      </c>
      <c r="I299" s="206"/>
      <c r="J299" s="15"/>
      <c r="K299" s="15"/>
      <c r="L299" s="202"/>
      <c r="M299" s="207"/>
      <c r="N299" s="208"/>
      <c r="O299" s="208"/>
      <c r="P299" s="208"/>
      <c r="Q299" s="208"/>
      <c r="R299" s="208"/>
      <c r="S299" s="208"/>
      <c r="T299" s="209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03" t="s">
        <v>140</v>
      </c>
      <c r="AU299" s="203" t="s">
        <v>86</v>
      </c>
      <c r="AV299" s="15" t="s">
        <v>138</v>
      </c>
      <c r="AW299" s="15" t="s">
        <v>32</v>
      </c>
      <c r="AX299" s="15" t="s">
        <v>84</v>
      </c>
      <c r="AY299" s="203" t="s">
        <v>131</v>
      </c>
    </row>
    <row r="300" s="2" customFormat="1" ht="16.5" customHeight="1">
      <c r="A300" s="37"/>
      <c r="B300" s="171"/>
      <c r="C300" s="210" t="s">
        <v>398</v>
      </c>
      <c r="D300" s="210" t="s">
        <v>187</v>
      </c>
      <c r="E300" s="211" t="s">
        <v>399</v>
      </c>
      <c r="F300" s="212" t="s">
        <v>400</v>
      </c>
      <c r="G300" s="213" t="s">
        <v>145</v>
      </c>
      <c r="H300" s="214">
        <v>31.338000000000001</v>
      </c>
      <c r="I300" s="215"/>
      <c r="J300" s="216">
        <f>ROUND(I300*H300,2)</f>
        <v>0</v>
      </c>
      <c r="K300" s="217"/>
      <c r="L300" s="218"/>
      <c r="M300" s="219" t="s">
        <v>1</v>
      </c>
      <c r="N300" s="220" t="s">
        <v>41</v>
      </c>
      <c r="O300" s="76"/>
      <c r="P300" s="182">
        <f>O300*H300</f>
        <v>0</v>
      </c>
      <c r="Q300" s="182">
        <v>0.00027999999999999998</v>
      </c>
      <c r="R300" s="182">
        <f>Q300*H300</f>
        <v>0.0087746400000000002</v>
      </c>
      <c r="S300" s="182">
        <v>0</v>
      </c>
      <c r="T300" s="183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4" t="s">
        <v>301</v>
      </c>
      <c r="AT300" s="184" t="s">
        <v>187</v>
      </c>
      <c r="AU300" s="184" t="s">
        <v>86</v>
      </c>
      <c r="AY300" s="18" t="s">
        <v>131</v>
      </c>
      <c r="BE300" s="185">
        <f>IF(N300="základní",J300,0)</f>
        <v>0</v>
      </c>
      <c r="BF300" s="185">
        <f>IF(N300="snížená",J300,0)</f>
        <v>0</v>
      </c>
      <c r="BG300" s="185">
        <f>IF(N300="zákl. přenesená",J300,0)</f>
        <v>0</v>
      </c>
      <c r="BH300" s="185">
        <f>IF(N300="sníž. přenesená",J300,0)</f>
        <v>0</v>
      </c>
      <c r="BI300" s="185">
        <f>IF(N300="nulová",J300,0)</f>
        <v>0</v>
      </c>
      <c r="BJ300" s="18" t="s">
        <v>84</v>
      </c>
      <c r="BK300" s="185">
        <f>ROUND(I300*H300,2)</f>
        <v>0</v>
      </c>
      <c r="BL300" s="18" t="s">
        <v>220</v>
      </c>
      <c r="BM300" s="184" t="s">
        <v>401</v>
      </c>
    </row>
    <row r="301" s="14" customFormat="1">
      <c r="A301" s="14"/>
      <c r="B301" s="194"/>
      <c r="C301" s="14"/>
      <c r="D301" s="187" t="s">
        <v>140</v>
      </c>
      <c r="E301" s="14"/>
      <c r="F301" s="196" t="s">
        <v>402</v>
      </c>
      <c r="G301" s="14"/>
      <c r="H301" s="197">
        <v>31.338000000000001</v>
      </c>
      <c r="I301" s="198"/>
      <c r="J301" s="14"/>
      <c r="K301" s="14"/>
      <c r="L301" s="194"/>
      <c r="M301" s="199"/>
      <c r="N301" s="200"/>
      <c r="O301" s="200"/>
      <c r="P301" s="200"/>
      <c r="Q301" s="200"/>
      <c r="R301" s="200"/>
      <c r="S301" s="200"/>
      <c r="T301" s="20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5" t="s">
        <v>140</v>
      </c>
      <c r="AU301" s="195" t="s">
        <v>86</v>
      </c>
      <c r="AV301" s="14" t="s">
        <v>86</v>
      </c>
      <c r="AW301" s="14" t="s">
        <v>3</v>
      </c>
      <c r="AX301" s="14" t="s">
        <v>84</v>
      </c>
      <c r="AY301" s="195" t="s">
        <v>131</v>
      </c>
    </row>
    <row r="302" s="2" customFormat="1" ht="16.5" customHeight="1">
      <c r="A302" s="37"/>
      <c r="B302" s="171"/>
      <c r="C302" s="172" t="s">
        <v>403</v>
      </c>
      <c r="D302" s="172" t="s">
        <v>134</v>
      </c>
      <c r="E302" s="173" t="s">
        <v>404</v>
      </c>
      <c r="F302" s="174" t="s">
        <v>405</v>
      </c>
      <c r="G302" s="175" t="s">
        <v>145</v>
      </c>
      <c r="H302" s="176">
        <v>3.6000000000000001</v>
      </c>
      <c r="I302" s="177"/>
      <c r="J302" s="178">
        <f>ROUND(I302*H302,2)</f>
        <v>0</v>
      </c>
      <c r="K302" s="179"/>
      <c r="L302" s="38"/>
      <c r="M302" s="180" t="s">
        <v>1</v>
      </c>
      <c r="N302" s="181" t="s">
        <v>41</v>
      </c>
      <c r="O302" s="76"/>
      <c r="P302" s="182">
        <f>O302*H302</f>
        <v>0</v>
      </c>
      <c r="Q302" s="182">
        <v>0</v>
      </c>
      <c r="R302" s="182">
        <f>Q302*H302</f>
        <v>0</v>
      </c>
      <c r="S302" s="182">
        <v>0</v>
      </c>
      <c r="T302" s="183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4" t="s">
        <v>220</v>
      </c>
      <c r="AT302" s="184" t="s">
        <v>134</v>
      </c>
      <c r="AU302" s="184" t="s">
        <v>86</v>
      </c>
      <c r="AY302" s="18" t="s">
        <v>131</v>
      </c>
      <c r="BE302" s="185">
        <f>IF(N302="základní",J302,0)</f>
        <v>0</v>
      </c>
      <c r="BF302" s="185">
        <f>IF(N302="snížená",J302,0)</f>
        <v>0</v>
      </c>
      <c r="BG302" s="185">
        <f>IF(N302="zákl. přenesená",J302,0)</f>
        <v>0</v>
      </c>
      <c r="BH302" s="185">
        <f>IF(N302="sníž. přenesená",J302,0)</f>
        <v>0</v>
      </c>
      <c r="BI302" s="185">
        <f>IF(N302="nulová",J302,0)</f>
        <v>0</v>
      </c>
      <c r="BJ302" s="18" t="s">
        <v>84</v>
      </c>
      <c r="BK302" s="185">
        <f>ROUND(I302*H302,2)</f>
        <v>0</v>
      </c>
      <c r="BL302" s="18" t="s">
        <v>220</v>
      </c>
      <c r="BM302" s="184" t="s">
        <v>406</v>
      </c>
    </row>
    <row r="303" s="14" customFormat="1">
      <c r="A303" s="14"/>
      <c r="B303" s="194"/>
      <c r="C303" s="14"/>
      <c r="D303" s="187" t="s">
        <v>140</v>
      </c>
      <c r="E303" s="195" t="s">
        <v>1</v>
      </c>
      <c r="F303" s="196" t="s">
        <v>407</v>
      </c>
      <c r="G303" s="14"/>
      <c r="H303" s="197">
        <v>3.6000000000000001</v>
      </c>
      <c r="I303" s="198"/>
      <c r="J303" s="14"/>
      <c r="K303" s="14"/>
      <c r="L303" s="194"/>
      <c r="M303" s="199"/>
      <c r="N303" s="200"/>
      <c r="O303" s="200"/>
      <c r="P303" s="200"/>
      <c r="Q303" s="200"/>
      <c r="R303" s="200"/>
      <c r="S303" s="200"/>
      <c r="T303" s="20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195" t="s">
        <v>140</v>
      </c>
      <c r="AU303" s="195" t="s">
        <v>86</v>
      </c>
      <c r="AV303" s="14" t="s">
        <v>86</v>
      </c>
      <c r="AW303" s="14" t="s">
        <v>32</v>
      </c>
      <c r="AX303" s="14" t="s">
        <v>84</v>
      </c>
      <c r="AY303" s="195" t="s">
        <v>131</v>
      </c>
    </row>
    <row r="304" s="2" customFormat="1" ht="16.5" customHeight="1">
      <c r="A304" s="37"/>
      <c r="B304" s="171"/>
      <c r="C304" s="210" t="s">
        <v>408</v>
      </c>
      <c r="D304" s="210" t="s">
        <v>187</v>
      </c>
      <c r="E304" s="211" t="s">
        <v>409</v>
      </c>
      <c r="F304" s="212" t="s">
        <v>410</v>
      </c>
      <c r="G304" s="213" t="s">
        <v>145</v>
      </c>
      <c r="H304" s="214">
        <v>3.6720000000000002</v>
      </c>
      <c r="I304" s="215"/>
      <c r="J304" s="216">
        <f>ROUND(I304*H304,2)</f>
        <v>0</v>
      </c>
      <c r="K304" s="217"/>
      <c r="L304" s="218"/>
      <c r="M304" s="219" t="s">
        <v>1</v>
      </c>
      <c r="N304" s="220" t="s">
        <v>41</v>
      </c>
      <c r="O304" s="76"/>
      <c r="P304" s="182">
        <f>O304*H304</f>
        <v>0</v>
      </c>
      <c r="Q304" s="182">
        <v>0.00016000000000000001</v>
      </c>
      <c r="R304" s="182">
        <f>Q304*H304</f>
        <v>0.00058752000000000012</v>
      </c>
      <c r="S304" s="182">
        <v>0</v>
      </c>
      <c r="T304" s="183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4" t="s">
        <v>301</v>
      </c>
      <c r="AT304" s="184" t="s">
        <v>187</v>
      </c>
      <c r="AU304" s="184" t="s">
        <v>86</v>
      </c>
      <c r="AY304" s="18" t="s">
        <v>131</v>
      </c>
      <c r="BE304" s="185">
        <f>IF(N304="základní",J304,0)</f>
        <v>0</v>
      </c>
      <c r="BF304" s="185">
        <f>IF(N304="snížená",J304,0)</f>
        <v>0</v>
      </c>
      <c r="BG304" s="185">
        <f>IF(N304="zákl. přenesená",J304,0)</f>
        <v>0</v>
      </c>
      <c r="BH304" s="185">
        <f>IF(N304="sníž. přenesená",J304,0)</f>
        <v>0</v>
      </c>
      <c r="BI304" s="185">
        <f>IF(N304="nulová",J304,0)</f>
        <v>0</v>
      </c>
      <c r="BJ304" s="18" t="s">
        <v>84</v>
      </c>
      <c r="BK304" s="185">
        <f>ROUND(I304*H304,2)</f>
        <v>0</v>
      </c>
      <c r="BL304" s="18" t="s">
        <v>220</v>
      </c>
      <c r="BM304" s="184" t="s">
        <v>411</v>
      </c>
    </row>
    <row r="305" s="14" customFormat="1">
      <c r="A305" s="14"/>
      <c r="B305" s="194"/>
      <c r="C305" s="14"/>
      <c r="D305" s="187" t="s">
        <v>140</v>
      </c>
      <c r="E305" s="14"/>
      <c r="F305" s="196" t="s">
        <v>412</v>
      </c>
      <c r="G305" s="14"/>
      <c r="H305" s="197">
        <v>3.6720000000000002</v>
      </c>
      <c r="I305" s="198"/>
      <c r="J305" s="14"/>
      <c r="K305" s="14"/>
      <c r="L305" s="194"/>
      <c r="M305" s="199"/>
      <c r="N305" s="200"/>
      <c r="O305" s="200"/>
      <c r="P305" s="200"/>
      <c r="Q305" s="200"/>
      <c r="R305" s="200"/>
      <c r="S305" s="200"/>
      <c r="T305" s="20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195" t="s">
        <v>140</v>
      </c>
      <c r="AU305" s="195" t="s">
        <v>86</v>
      </c>
      <c r="AV305" s="14" t="s">
        <v>86</v>
      </c>
      <c r="AW305" s="14" t="s">
        <v>3</v>
      </c>
      <c r="AX305" s="14" t="s">
        <v>84</v>
      </c>
      <c r="AY305" s="195" t="s">
        <v>131</v>
      </c>
    </row>
    <row r="306" s="2" customFormat="1" ht="24.15" customHeight="1">
      <c r="A306" s="37"/>
      <c r="B306" s="171"/>
      <c r="C306" s="172" t="s">
        <v>413</v>
      </c>
      <c r="D306" s="172" t="s">
        <v>134</v>
      </c>
      <c r="E306" s="173" t="s">
        <v>414</v>
      </c>
      <c r="F306" s="174" t="s">
        <v>415</v>
      </c>
      <c r="G306" s="175" t="s">
        <v>286</v>
      </c>
      <c r="H306" s="221"/>
      <c r="I306" s="177"/>
      <c r="J306" s="178">
        <f>ROUND(I306*H306,2)</f>
        <v>0</v>
      </c>
      <c r="K306" s="179"/>
      <c r="L306" s="38"/>
      <c r="M306" s="180" t="s">
        <v>1</v>
      </c>
      <c r="N306" s="181" t="s">
        <v>41</v>
      </c>
      <c r="O306" s="76"/>
      <c r="P306" s="182">
        <f>O306*H306</f>
        <v>0</v>
      </c>
      <c r="Q306" s="182">
        <v>0</v>
      </c>
      <c r="R306" s="182">
        <f>Q306*H306</f>
        <v>0</v>
      </c>
      <c r="S306" s="182">
        <v>0</v>
      </c>
      <c r="T306" s="183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84" t="s">
        <v>220</v>
      </c>
      <c r="AT306" s="184" t="s">
        <v>134</v>
      </c>
      <c r="AU306" s="184" t="s">
        <v>86</v>
      </c>
      <c r="AY306" s="18" t="s">
        <v>131</v>
      </c>
      <c r="BE306" s="185">
        <f>IF(N306="základní",J306,0)</f>
        <v>0</v>
      </c>
      <c r="BF306" s="185">
        <f>IF(N306="snížená",J306,0)</f>
        <v>0</v>
      </c>
      <c r="BG306" s="185">
        <f>IF(N306="zákl. přenesená",J306,0)</f>
        <v>0</v>
      </c>
      <c r="BH306" s="185">
        <f>IF(N306="sníž. přenesená",J306,0)</f>
        <v>0</v>
      </c>
      <c r="BI306" s="185">
        <f>IF(N306="nulová",J306,0)</f>
        <v>0</v>
      </c>
      <c r="BJ306" s="18" t="s">
        <v>84</v>
      </c>
      <c r="BK306" s="185">
        <f>ROUND(I306*H306,2)</f>
        <v>0</v>
      </c>
      <c r="BL306" s="18" t="s">
        <v>220</v>
      </c>
      <c r="BM306" s="184" t="s">
        <v>416</v>
      </c>
    </row>
    <row r="307" s="12" customFormat="1" ht="22.8" customHeight="1">
      <c r="A307" s="12"/>
      <c r="B307" s="158"/>
      <c r="C307" s="12"/>
      <c r="D307" s="159" t="s">
        <v>75</v>
      </c>
      <c r="E307" s="169" t="s">
        <v>417</v>
      </c>
      <c r="F307" s="169" t="s">
        <v>418</v>
      </c>
      <c r="G307" s="12"/>
      <c r="H307" s="12"/>
      <c r="I307" s="161"/>
      <c r="J307" s="170">
        <f>BK307</f>
        <v>0</v>
      </c>
      <c r="K307" s="12"/>
      <c r="L307" s="158"/>
      <c r="M307" s="163"/>
      <c r="N307" s="164"/>
      <c r="O307" s="164"/>
      <c r="P307" s="165">
        <f>SUM(P308:P358)</f>
        <v>0</v>
      </c>
      <c r="Q307" s="164"/>
      <c r="R307" s="165">
        <f>SUM(R308:R358)</f>
        <v>1.1408181399999999</v>
      </c>
      <c r="S307" s="164"/>
      <c r="T307" s="166">
        <f>SUM(T308:T358)</f>
        <v>1.218872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59" t="s">
        <v>86</v>
      </c>
      <c r="AT307" s="167" t="s">
        <v>75</v>
      </c>
      <c r="AU307" s="167" t="s">
        <v>84</v>
      </c>
      <c r="AY307" s="159" t="s">
        <v>131</v>
      </c>
      <c r="BK307" s="168">
        <f>SUM(BK308:BK358)</f>
        <v>0</v>
      </c>
    </row>
    <row r="308" s="2" customFormat="1" ht="24.15" customHeight="1">
      <c r="A308" s="37"/>
      <c r="B308" s="171"/>
      <c r="C308" s="172" t="s">
        <v>419</v>
      </c>
      <c r="D308" s="172" t="s">
        <v>134</v>
      </c>
      <c r="E308" s="173" t="s">
        <v>420</v>
      </c>
      <c r="F308" s="174" t="s">
        <v>421</v>
      </c>
      <c r="G308" s="175" t="s">
        <v>137</v>
      </c>
      <c r="H308" s="176">
        <v>44.784999999999997</v>
      </c>
      <c r="I308" s="177"/>
      <c r="J308" s="178">
        <f>ROUND(I308*H308,2)</f>
        <v>0</v>
      </c>
      <c r="K308" s="179"/>
      <c r="L308" s="38"/>
      <c r="M308" s="180" t="s">
        <v>1</v>
      </c>
      <c r="N308" s="181" t="s">
        <v>41</v>
      </c>
      <c r="O308" s="76"/>
      <c r="P308" s="182">
        <f>O308*H308</f>
        <v>0</v>
      </c>
      <c r="Q308" s="182">
        <v>0</v>
      </c>
      <c r="R308" s="182">
        <f>Q308*H308</f>
        <v>0</v>
      </c>
      <c r="S308" s="182">
        <v>0.027199999999999998</v>
      </c>
      <c r="T308" s="183">
        <f>S308*H308</f>
        <v>1.2181519999999999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4" t="s">
        <v>220</v>
      </c>
      <c r="AT308" s="184" t="s">
        <v>134</v>
      </c>
      <c r="AU308" s="184" t="s">
        <v>86</v>
      </c>
      <c r="AY308" s="18" t="s">
        <v>131</v>
      </c>
      <c r="BE308" s="185">
        <f>IF(N308="základní",J308,0)</f>
        <v>0</v>
      </c>
      <c r="BF308" s="185">
        <f>IF(N308="snížená",J308,0)</f>
        <v>0</v>
      </c>
      <c r="BG308" s="185">
        <f>IF(N308="zákl. přenesená",J308,0)</f>
        <v>0</v>
      </c>
      <c r="BH308" s="185">
        <f>IF(N308="sníž. přenesená",J308,0)</f>
        <v>0</v>
      </c>
      <c r="BI308" s="185">
        <f>IF(N308="nulová",J308,0)</f>
        <v>0</v>
      </c>
      <c r="BJ308" s="18" t="s">
        <v>84</v>
      </c>
      <c r="BK308" s="185">
        <f>ROUND(I308*H308,2)</f>
        <v>0</v>
      </c>
      <c r="BL308" s="18" t="s">
        <v>220</v>
      </c>
      <c r="BM308" s="184" t="s">
        <v>422</v>
      </c>
    </row>
    <row r="309" s="13" customFormat="1">
      <c r="A309" s="13"/>
      <c r="B309" s="186"/>
      <c r="C309" s="13"/>
      <c r="D309" s="187" t="s">
        <v>140</v>
      </c>
      <c r="E309" s="188" t="s">
        <v>1</v>
      </c>
      <c r="F309" s="189" t="s">
        <v>141</v>
      </c>
      <c r="G309" s="13"/>
      <c r="H309" s="188" t="s">
        <v>1</v>
      </c>
      <c r="I309" s="190"/>
      <c r="J309" s="13"/>
      <c r="K309" s="13"/>
      <c r="L309" s="186"/>
      <c r="M309" s="191"/>
      <c r="N309" s="192"/>
      <c r="O309" s="192"/>
      <c r="P309" s="192"/>
      <c r="Q309" s="192"/>
      <c r="R309" s="192"/>
      <c r="S309" s="192"/>
      <c r="T309" s="19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8" t="s">
        <v>140</v>
      </c>
      <c r="AU309" s="188" t="s">
        <v>86</v>
      </c>
      <c r="AV309" s="13" t="s">
        <v>84</v>
      </c>
      <c r="AW309" s="13" t="s">
        <v>32</v>
      </c>
      <c r="AX309" s="13" t="s">
        <v>76</v>
      </c>
      <c r="AY309" s="188" t="s">
        <v>131</v>
      </c>
    </row>
    <row r="310" s="14" customFormat="1">
      <c r="A310" s="14"/>
      <c r="B310" s="194"/>
      <c r="C310" s="14"/>
      <c r="D310" s="187" t="s">
        <v>140</v>
      </c>
      <c r="E310" s="195" t="s">
        <v>1</v>
      </c>
      <c r="F310" s="196" t="s">
        <v>423</v>
      </c>
      <c r="G310" s="14"/>
      <c r="H310" s="197">
        <v>48.600000000000001</v>
      </c>
      <c r="I310" s="198"/>
      <c r="J310" s="14"/>
      <c r="K310" s="14"/>
      <c r="L310" s="194"/>
      <c r="M310" s="199"/>
      <c r="N310" s="200"/>
      <c r="O310" s="200"/>
      <c r="P310" s="200"/>
      <c r="Q310" s="200"/>
      <c r="R310" s="200"/>
      <c r="S310" s="200"/>
      <c r="T310" s="201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195" t="s">
        <v>140</v>
      </c>
      <c r="AU310" s="195" t="s">
        <v>86</v>
      </c>
      <c r="AV310" s="14" t="s">
        <v>86</v>
      </c>
      <c r="AW310" s="14" t="s">
        <v>32</v>
      </c>
      <c r="AX310" s="14" t="s">
        <v>76</v>
      </c>
      <c r="AY310" s="195" t="s">
        <v>131</v>
      </c>
    </row>
    <row r="311" s="14" customFormat="1">
      <c r="A311" s="14"/>
      <c r="B311" s="194"/>
      <c r="C311" s="14"/>
      <c r="D311" s="187" t="s">
        <v>140</v>
      </c>
      <c r="E311" s="195" t="s">
        <v>1</v>
      </c>
      <c r="F311" s="196" t="s">
        <v>424</v>
      </c>
      <c r="G311" s="14"/>
      <c r="H311" s="197">
        <v>0.434</v>
      </c>
      <c r="I311" s="198"/>
      <c r="J311" s="14"/>
      <c r="K311" s="14"/>
      <c r="L311" s="194"/>
      <c r="M311" s="199"/>
      <c r="N311" s="200"/>
      <c r="O311" s="200"/>
      <c r="P311" s="200"/>
      <c r="Q311" s="200"/>
      <c r="R311" s="200"/>
      <c r="S311" s="200"/>
      <c r="T311" s="20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195" t="s">
        <v>140</v>
      </c>
      <c r="AU311" s="195" t="s">
        <v>86</v>
      </c>
      <c r="AV311" s="14" t="s">
        <v>86</v>
      </c>
      <c r="AW311" s="14" t="s">
        <v>32</v>
      </c>
      <c r="AX311" s="14" t="s">
        <v>76</v>
      </c>
      <c r="AY311" s="195" t="s">
        <v>131</v>
      </c>
    </row>
    <row r="312" s="14" customFormat="1">
      <c r="A312" s="14"/>
      <c r="B312" s="194"/>
      <c r="C312" s="14"/>
      <c r="D312" s="187" t="s">
        <v>140</v>
      </c>
      <c r="E312" s="195" t="s">
        <v>1</v>
      </c>
      <c r="F312" s="196" t="s">
        <v>425</v>
      </c>
      <c r="G312" s="14"/>
      <c r="H312" s="197">
        <v>0.54500000000000004</v>
      </c>
      <c r="I312" s="198"/>
      <c r="J312" s="14"/>
      <c r="K312" s="14"/>
      <c r="L312" s="194"/>
      <c r="M312" s="199"/>
      <c r="N312" s="200"/>
      <c r="O312" s="200"/>
      <c r="P312" s="200"/>
      <c r="Q312" s="200"/>
      <c r="R312" s="200"/>
      <c r="S312" s="200"/>
      <c r="T312" s="20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195" t="s">
        <v>140</v>
      </c>
      <c r="AU312" s="195" t="s">
        <v>86</v>
      </c>
      <c r="AV312" s="14" t="s">
        <v>86</v>
      </c>
      <c r="AW312" s="14" t="s">
        <v>32</v>
      </c>
      <c r="AX312" s="14" t="s">
        <v>76</v>
      </c>
      <c r="AY312" s="195" t="s">
        <v>131</v>
      </c>
    </row>
    <row r="313" s="14" customFormat="1">
      <c r="A313" s="14"/>
      <c r="B313" s="194"/>
      <c r="C313" s="14"/>
      <c r="D313" s="187" t="s">
        <v>140</v>
      </c>
      <c r="E313" s="195" t="s">
        <v>1</v>
      </c>
      <c r="F313" s="196" t="s">
        <v>426</v>
      </c>
      <c r="G313" s="14"/>
      <c r="H313" s="197">
        <v>0.496</v>
      </c>
      <c r="I313" s="198"/>
      <c r="J313" s="14"/>
      <c r="K313" s="14"/>
      <c r="L313" s="194"/>
      <c r="M313" s="199"/>
      <c r="N313" s="200"/>
      <c r="O313" s="200"/>
      <c r="P313" s="200"/>
      <c r="Q313" s="200"/>
      <c r="R313" s="200"/>
      <c r="S313" s="200"/>
      <c r="T313" s="20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195" t="s">
        <v>140</v>
      </c>
      <c r="AU313" s="195" t="s">
        <v>86</v>
      </c>
      <c r="AV313" s="14" t="s">
        <v>86</v>
      </c>
      <c r="AW313" s="14" t="s">
        <v>32</v>
      </c>
      <c r="AX313" s="14" t="s">
        <v>76</v>
      </c>
      <c r="AY313" s="195" t="s">
        <v>131</v>
      </c>
    </row>
    <row r="314" s="14" customFormat="1">
      <c r="A314" s="14"/>
      <c r="B314" s="194"/>
      <c r="C314" s="14"/>
      <c r="D314" s="187" t="s">
        <v>140</v>
      </c>
      <c r="E314" s="195" t="s">
        <v>1</v>
      </c>
      <c r="F314" s="196" t="s">
        <v>427</v>
      </c>
      <c r="G314" s="14"/>
      <c r="H314" s="197">
        <v>-3.6000000000000001</v>
      </c>
      <c r="I314" s="198"/>
      <c r="J314" s="14"/>
      <c r="K314" s="14"/>
      <c r="L314" s="194"/>
      <c r="M314" s="199"/>
      <c r="N314" s="200"/>
      <c r="O314" s="200"/>
      <c r="P314" s="200"/>
      <c r="Q314" s="200"/>
      <c r="R314" s="200"/>
      <c r="S314" s="200"/>
      <c r="T314" s="201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195" t="s">
        <v>140</v>
      </c>
      <c r="AU314" s="195" t="s">
        <v>86</v>
      </c>
      <c r="AV314" s="14" t="s">
        <v>86</v>
      </c>
      <c r="AW314" s="14" t="s">
        <v>32</v>
      </c>
      <c r="AX314" s="14" t="s">
        <v>76</v>
      </c>
      <c r="AY314" s="195" t="s">
        <v>131</v>
      </c>
    </row>
    <row r="315" s="14" customFormat="1">
      <c r="A315" s="14"/>
      <c r="B315" s="194"/>
      <c r="C315" s="14"/>
      <c r="D315" s="187" t="s">
        <v>140</v>
      </c>
      <c r="E315" s="195" t="s">
        <v>1</v>
      </c>
      <c r="F315" s="196" t="s">
        <v>428</v>
      </c>
      <c r="G315" s="14"/>
      <c r="H315" s="197">
        <v>-1.69</v>
      </c>
      <c r="I315" s="198"/>
      <c r="J315" s="14"/>
      <c r="K315" s="14"/>
      <c r="L315" s="194"/>
      <c r="M315" s="199"/>
      <c r="N315" s="200"/>
      <c r="O315" s="200"/>
      <c r="P315" s="200"/>
      <c r="Q315" s="200"/>
      <c r="R315" s="200"/>
      <c r="S315" s="200"/>
      <c r="T315" s="20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195" t="s">
        <v>140</v>
      </c>
      <c r="AU315" s="195" t="s">
        <v>86</v>
      </c>
      <c r="AV315" s="14" t="s">
        <v>86</v>
      </c>
      <c r="AW315" s="14" t="s">
        <v>32</v>
      </c>
      <c r="AX315" s="14" t="s">
        <v>76</v>
      </c>
      <c r="AY315" s="195" t="s">
        <v>131</v>
      </c>
    </row>
    <row r="316" s="15" customFormat="1">
      <c r="A316" s="15"/>
      <c r="B316" s="202"/>
      <c r="C316" s="15"/>
      <c r="D316" s="187" t="s">
        <v>140</v>
      </c>
      <c r="E316" s="203" t="s">
        <v>1</v>
      </c>
      <c r="F316" s="204" t="s">
        <v>158</v>
      </c>
      <c r="G316" s="15"/>
      <c r="H316" s="205">
        <v>44.785000000000004</v>
      </c>
      <c r="I316" s="206"/>
      <c r="J316" s="15"/>
      <c r="K316" s="15"/>
      <c r="L316" s="202"/>
      <c r="M316" s="207"/>
      <c r="N316" s="208"/>
      <c r="O316" s="208"/>
      <c r="P316" s="208"/>
      <c r="Q316" s="208"/>
      <c r="R316" s="208"/>
      <c r="S316" s="208"/>
      <c r="T316" s="209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03" t="s">
        <v>140</v>
      </c>
      <c r="AU316" s="203" t="s">
        <v>86</v>
      </c>
      <c r="AV316" s="15" t="s">
        <v>138</v>
      </c>
      <c r="AW316" s="15" t="s">
        <v>32</v>
      </c>
      <c r="AX316" s="15" t="s">
        <v>84</v>
      </c>
      <c r="AY316" s="203" t="s">
        <v>131</v>
      </c>
    </row>
    <row r="317" s="2" customFormat="1" ht="24.15" customHeight="1">
      <c r="A317" s="37"/>
      <c r="B317" s="171"/>
      <c r="C317" s="172" t="s">
        <v>429</v>
      </c>
      <c r="D317" s="172" t="s">
        <v>134</v>
      </c>
      <c r="E317" s="173" t="s">
        <v>430</v>
      </c>
      <c r="F317" s="174" t="s">
        <v>431</v>
      </c>
      <c r="G317" s="175" t="s">
        <v>182</v>
      </c>
      <c r="H317" s="176">
        <v>2</v>
      </c>
      <c r="I317" s="177"/>
      <c r="J317" s="178">
        <f>ROUND(I317*H317,2)</f>
        <v>0</v>
      </c>
      <c r="K317" s="179"/>
      <c r="L317" s="38"/>
      <c r="M317" s="180" t="s">
        <v>1</v>
      </c>
      <c r="N317" s="181" t="s">
        <v>41</v>
      </c>
      <c r="O317" s="76"/>
      <c r="P317" s="182">
        <f>O317*H317</f>
        <v>0</v>
      </c>
      <c r="Q317" s="182">
        <v>0</v>
      </c>
      <c r="R317" s="182">
        <f>Q317*H317</f>
        <v>0</v>
      </c>
      <c r="S317" s="182">
        <v>0.00036000000000000002</v>
      </c>
      <c r="T317" s="183">
        <f>S317*H317</f>
        <v>0.00072000000000000005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84" t="s">
        <v>220</v>
      </c>
      <c r="AT317" s="184" t="s">
        <v>134</v>
      </c>
      <c r="AU317" s="184" t="s">
        <v>86</v>
      </c>
      <c r="AY317" s="18" t="s">
        <v>131</v>
      </c>
      <c r="BE317" s="185">
        <f>IF(N317="základní",J317,0)</f>
        <v>0</v>
      </c>
      <c r="BF317" s="185">
        <f>IF(N317="snížená",J317,0)</f>
        <v>0</v>
      </c>
      <c r="BG317" s="185">
        <f>IF(N317="zákl. přenesená",J317,0)</f>
        <v>0</v>
      </c>
      <c r="BH317" s="185">
        <f>IF(N317="sníž. přenesená",J317,0)</f>
        <v>0</v>
      </c>
      <c r="BI317" s="185">
        <f>IF(N317="nulová",J317,0)</f>
        <v>0</v>
      </c>
      <c r="BJ317" s="18" t="s">
        <v>84</v>
      </c>
      <c r="BK317" s="185">
        <f>ROUND(I317*H317,2)</f>
        <v>0</v>
      </c>
      <c r="BL317" s="18" t="s">
        <v>220</v>
      </c>
      <c r="BM317" s="184" t="s">
        <v>432</v>
      </c>
    </row>
    <row r="318" s="13" customFormat="1">
      <c r="A318" s="13"/>
      <c r="B318" s="186"/>
      <c r="C318" s="13"/>
      <c r="D318" s="187" t="s">
        <v>140</v>
      </c>
      <c r="E318" s="188" t="s">
        <v>1</v>
      </c>
      <c r="F318" s="189" t="s">
        <v>141</v>
      </c>
      <c r="G318" s="13"/>
      <c r="H318" s="188" t="s">
        <v>1</v>
      </c>
      <c r="I318" s="190"/>
      <c r="J318" s="13"/>
      <c r="K318" s="13"/>
      <c r="L318" s="186"/>
      <c r="M318" s="191"/>
      <c r="N318" s="192"/>
      <c r="O318" s="192"/>
      <c r="P318" s="192"/>
      <c r="Q318" s="192"/>
      <c r="R318" s="192"/>
      <c r="S318" s="192"/>
      <c r="T318" s="19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88" t="s">
        <v>140</v>
      </c>
      <c r="AU318" s="188" t="s">
        <v>86</v>
      </c>
      <c r="AV318" s="13" t="s">
        <v>84</v>
      </c>
      <c r="AW318" s="13" t="s">
        <v>32</v>
      </c>
      <c r="AX318" s="13" t="s">
        <v>76</v>
      </c>
      <c r="AY318" s="188" t="s">
        <v>131</v>
      </c>
    </row>
    <row r="319" s="14" customFormat="1">
      <c r="A319" s="14"/>
      <c r="B319" s="194"/>
      <c r="C319" s="14"/>
      <c r="D319" s="187" t="s">
        <v>140</v>
      </c>
      <c r="E319" s="195" t="s">
        <v>1</v>
      </c>
      <c r="F319" s="196" t="s">
        <v>185</v>
      </c>
      <c r="G319" s="14"/>
      <c r="H319" s="197">
        <v>2</v>
      </c>
      <c r="I319" s="198"/>
      <c r="J319" s="14"/>
      <c r="K319" s="14"/>
      <c r="L319" s="194"/>
      <c r="M319" s="199"/>
      <c r="N319" s="200"/>
      <c r="O319" s="200"/>
      <c r="P319" s="200"/>
      <c r="Q319" s="200"/>
      <c r="R319" s="200"/>
      <c r="S319" s="200"/>
      <c r="T319" s="20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195" t="s">
        <v>140</v>
      </c>
      <c r="AU319" s="195" t="s">
        <v>86</v>
      </c>
      <c r="AV319" s="14" t="s">
        <v>86</v>
      </c>
      <c r="AW319" s="14" t="s">
        <v>32</v>
      </c>
      <c r="AX319" s="14" t="s">
        <v>84</v>
      </c>
      <c r="AY319" s="195" t="s">
        <v>131</v>
      </c>
    </row>
    <row r="320" s="2" customFormat="1" ht="16.5" customHeight="1">
      <c r="A320" s="37"/>
      <c r="B320" s="171"/>
      <c r="C320" s="172" t="s">
        <v>433</v>
      </c>
      <c r="D320" s="172" t="s">
        <v>134</v>
      </c>
      <c r="E320" s="173" t="s">
        <v>434</v>
      </c>
      <c r="F320" s="174" t="s">
        <v>435</v>
      </c>
      <c r="G320" s="175" t="s">
        <v>137</v>
      </c>
      <c r="H320" s="176">
        <v>44.784999999999997</v>
      </c>
      <c r="I320" s="177"/>
      <c r="J320" s="178">
        <f>ROUND(I320*H320,2)</f>
        <v>0</v>
      </c>
      <c r="K320" s="179"/>
      <c r="L320" s="38"/>
      <c r="M320" s="180" t="s">
        <v>1</v>
      </c>
      <c r="N320" s="181" t="s">
        <v>41</v>
      </c>
      <c r="O320" s="76"/>
      <c r="P320" s="182">
        <f>O320*H320</f>
        <v>0</v>
      </c>
      <c r="Q320" s="182">
        <v>0.00029999999999999997</v>
      </c>
      <c r="R320" s="182">
        <f>Q320*H320</f>
        <v>0.013435499999999998</v>
      </c>
      <c r="S320" s="182">
        <v>0</v>
      </c>
      <c r="T320" s="183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84" t="s">
        <v>138</v>
      </c>
      <c r="AT320" s="184" t="s">
        <v>134</v>
      </c>
      <c r="AU320" s="184" t="s">
        <v>86</v>
      </c>
      <c r="AY320" s="18" t="s">
        <v>131</v>
      </c>
      <c r="BE320" s="185">
        <f>IF(N320="základní",J320,0)</f>
        <v>0</v>
      </c>
      <c r="BF320" s="185">
        <f>IF(N320="snížená",J320,0)</f>
        <v>0</v>
      </c>
      <c r="BG320" s="185">
        <f>IF(N320="zákl. přenesená",J320,0)</f>
        <v>0</v>
      </c>
      <c r="BH320" s="185">
        <f>IF(N320="sníž. přenesená",J320,0)</f>
        <v>0</v>
      </c>
      <c r="BI320" s="185">
        <f>IF(N320="nulová",J320,0)</f>
        <v>0</v>
      </c>
      <c r="BJ320" s="18" t="s">
        <v>84</v>
      </c>
      <c r="BK320" s="185">
        <f>ROUND(I320*H320,2)</f>
        <v>0</v>
      </c>
      <c r="BL320" s="18" t="s">
        <v>138</v>
      </c>
      <c r="BM320" s="184" t="s">
        <v>436</v>
      </c>
    </row>
    <row r="321" s="13" customFormat="1">
      <c r="A321" s="13"/>
      <c r="B321" s="186"/>
      <c r="C321" s="13"/>
      <c r="D321" s="187" t="s">
        <v>140</v>
      </c>
      <c r="E321" s="188" t="s">
        <v>1</v>
      </c>
      <c r="F321" s="189" t="s">
        <v>141</v>
      </c>
      <c r="G321" s="13"/>
      <c r="H321" s="188" t="s">
        <v>1</v>
      </c>
      <c r="I321" s="190"/>
      <c r="J321" s="13"/>
      <c r="K321" s="13"/>
      <c r="L321" s="186"/>
      <c r="M321" s="191"/>
      <c r="N321" s="192"/>
      <c r="O321" s="192"/>
      <c r="P321" s="192"/>
      <c r="Q321" s="192"/>
      <c r="R321" s="192"/>
      <c r="S321" s="192"/>
      <c r="T321" s="19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8" t="s">
        <v>140</v>
      </c>
      <c r="AU321" s="188" t="s">
        <v>86</v>
      </c>
      <c r="AV321" s="13" t="s">
        <v>84</v>
      </c>
      <c r="AW321" s="13" t="s">
        <v>32</v>
      </c>
      <c r="AX321" s="13" t="s">
        <v>76</v>
      </c>
      <c r="AY321" s="188" t="s">
        <v>131</v>
      </c>
    </row>
    <row r="322" s="14" customFormat="1">
      <c r="A322" s="14"/>
      <c r="B322" s="194"/>
      <c r="C322" s="14"/>
      <c r="D322" s="187" t="s">
        <v>140</v>
      </c>
      <c r="E322" s="195" t="s">
        <v>1</v>
      </c>
      <c r="F322" s="196" t="s">
        <v>423</v>
      </c>
      <c r="G322" s="14"/>
      <c r="H322" s="197">
        <v>48.600000000000001</v>
      </c>
      <c r="I322" s="198"/>
      <c r="J322" s="14"/>
      <c r="K322" s="14"/>
      <c r="L322" s="194"/>
      <c r="M322" s="199"/>
      <c r="N322" s="200"/>
      <c r="O322" s="200"/>
      <c r="P322" s="200"/>
      <c r="Q322" s="200"/>
      <c r="R322" s="200"/>
      <c r="S322" s="200"/>
      <c r="T322" s="20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195" t="s">
        <v>140</v>
      </c>
      <c r="AU322" s="195" t="s">
        <v>86</v>
      </c>
      <c r="AV322" s="14" t="s">
        <v>86</v>
      </c>
      <c r="AW322" s="14" t="s">
        <v>32</v>
      </c>
      <c r="AX322" s="14" t="s">
        <v>76</v>
      </c>
      <c r="AY322" s="195" t="s">
        <v>131</v>
      </c>
    </row>
    <row r="323" s="14" customFormat="1">
      <c r="A323" s="14"/>
      <c r="B323" s="194"/>
      <c r="C323" s="14"/>
      <c r="D323" s="187" t="s">
        <v>140</v>
      </c>
      <c r="E323" s="195" t="s">
        <v>1</v>
      </c>
      <c r="F323" s="196" t="s">
        <v>424</v>
      </c>
      <c r="G323" s="14"/>
      <c r="H323" s="197">
        <v>0.434</v>
      </c>
      <c r="I323" s="198"/>
      <c r="J323" s="14"/>
      <c r="K323" s="14"/>
      <c r="L323" s="194"/>
      <c r="M323" s="199"/>
      <c r="N323" s="200"/>
      <c r="O323" s="200"/>
      <c r="P323" s="200"/>
      <c r="Q323" s="200"/>
      <c r="R323" s="200"/>
      <c r="S323" s="200"/>
      <c r="T323" s="201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195" t="s">
        <v>140</v>
      </c>
      <c r="AU323" s="195" t="s">
        <v>86</v>
      </c>
      <c r="AV323" s="14" t="s">
        <v>86</v>
      </c>
      <c r="AW323" s="14" t="s">
        <v>32</v>
      </c>
      <c r="AX323" s="14" t="s">
        <v>76</v>
      </c>
      <c r="AY323" s="195" t="s">
        <v>131</v>
      </c>
    </row>
    <row r="324" s="14" customFormat="1">
      <c r="A324" s="14"/>
      <c r="B324" s="194"/>
      <c r="C324" s="14"/>
      <c r="D324" s="187" t="s">
        <v>140</v>
      </c>
      <c r="E324" s="195" t="s">
        <v>1</v>
      </c>
      <c r="F324" s="196" t="s">
        <v>425</v>
      </c>
      <c r="G324" s="14"/>
      <c r="H324" s="197">
        <v>0.54500000000000004</v>
      </c>
      <c r="I324" s="198"/>
      <c r="J324" s="14"/>
      <c r="K324" s="14"/>
      <c r="L324" s="194"/>
      <c r="M324" s="199"/>
      <c r="N324" s="200"/>
      <c r="O324" s="200"/>
      <c r="P324" s="200"/>
      <c r="Q324" s="200"/>
      <c r="R324" s="200"/>
      <c r="S324" s="200"/>
      <c r="T324" s="20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195" t="s">
        <v>140</v>
      </c>
      <c r="AU324" s="195" t="s">
        <v>86</v>
      </c>
      <c r="AV324" s="14" t="s">
        <v>86</v>
      </c>
      <c r="AW324" s="14" t="s">
        <v>32</v>
      </c>
      <c r="AX324" s="14" t="s">
        <v>76</v>
      </c>
      <c r="AY324" s="195" t="s">
        <v>131</v>
      </c>
    </row>
    <row r="325" s="14" customFormat="1">
      <c r="A325" s="14"/>
      <c r="B325" s="194"/>
      <c r="C325" s="14"/>
      <c r="D325" s="187" t="s">
        <v>140</v>
      </c>
      <c r="E325" s="195" t="s">
        <v>1</v>
      </c>
      <c r="F325" s="196" t="s">
        <v>426</v>
      </c>
      <c r="G325" s="14"/>
      <c r="H325" s="197">
        <v>0.496</v>
      </c>
      <c r="I325" s="198"/>
      <c r="J325" s="14"/>
      <c r="K325" s="14"/>
      <c r="L325" s="194"/>
      <c r="M325" s="199"/>
      <c r="N325" s="200"/>
      <c r="O325" s="200"/>
      <c r="P325" s="200"/>
      <c r="Q325" s="200"/>
      <c r="R325" s="200"/>
      <c r="S325" s="200"/>
      <c r="T325" s="20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195" t="s">
        <v>140</v>
      </c>
      <c r="AU325" s="195" t="s">
        <v>86</v>
      </c>
      <c r="AV325" s="14" t="s">
        <v>86</v>
      </c>
      <c r="AW325" s="14" t="s">
        <v>32</v>
      </c>
      <c r="AX325" s="14" t="s">
        <v>76</v>
      </c>
      <c r="AY325" s="195" t="s">
        <v>131</v>
      </c>
    </row>
    <row r="326" s="14" customFormat="1">
      <c r="A326" s="14"/>
      <c r="B326" s="194"/>
      <c r="C326" s="14"/>
      <c r="D326" s="187" t="s">
        <v>140</v>
      </c>
      <c r="E326" s="195" t="s">
        <v>1</v>
      </c>
      <c r="F326" s="196" t="s">
        <v>427</v>
      </c>
      <c r="G326" s="14"/>
      <c r="H326" s="197">
        <v>-3.6000000000000001</v>
      </c>
      <c r="I326" s="198"/>
      <c r="J326" s="14"/>
      <c r="K326" s="14"/>
      <c r="L326" s="194"/>
      <c r="M326" s="199"/>
      <c r="N326" s="200"/>
      <c r="O326" s="200"/>
      <c r="P326" s="200"/>
      <c r="Q326" s="200"/>
      <c r="R326" s="200"/>
      <c r="S326" s="200"/>
      <c r="T326" s="20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195" t="s">
        <v>140</v>
      </c>
      <c r="AU326" s="195" t="s">
        <v>86</v>
      </c>
      <c r="AV326" s="14" t="s">
        <v>86</v>
      </c>
      <c r="AW326" s="14" t="s">
        <v>32</v>
      </c>
      <c r="AX326" s="14" t="s">
        <v>76</v>
      </c>
      <c r="AY326" s="195" t="s">
        <v>131</v>
      </c>
    </row>
    <row r="327" s="14" customFormat="1">
      <c r="A327" s="14"/>
      <c r="B327" s="194"/>
      <c r="C327" s="14"/>
      <c r="D327" s="187" t="s">
        <v>140</v>
      </c>
      <c r="E327" s="195" t="s">
        <v>1</v>
      </c>
      <c r="F327" s="196" t="s">
        <v>428</v>
      </c>
      <c r="G327" s="14"/>
      <c r="H327" s="197">
        <v>-1.69</v>
      </c>
      <c r="I327" s="198"/>
      <c r="J327" s="14"/>
      <c r="K327" s="14"/>
      <c r="L327" s="194"/>
      <c r="M327" s="199"/>
      <c r="N327" s="200"/>
      <c r="O327" s="200"/>
      <c r="P327" s="200"/>
      <c r="Q327" s="200"/>
      <c r="R327" s="200"/>
      <c r="S327" s="200"/>
      <c r="T327" s="201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195" t="s">
        <v>140</v>
      </c>
      <c r="AU327" s="195" t="s">
        <v>86</v>
      </c>
      <c r="AV327" s="14" t="s">
        <v>86</v>
      </c>
      <c r="AW327" s="14" t="s">
        <v>32</v>
      </c>
      <c r="AX327" s="14" t="s">
        <v>76</v>
      </c>
      <c r="AY327" s="195" t="s">
        <v>131</v>
      </c>
    </row>
    <row r="328" s="15" customFormat="1">
      <c r="A328" s="15"/>
      <c r="B328" s="202"/>
      <c r="C328" s="15"/>
      <c r="D328" s="187" t="s">
        <v>140</v>
      </c>
      <c r="E328" s="203" t="s">
        <v>1</v>
      </c>
      <c r="F328" s="204" t="s">
        <v>158</v>
      </c>
      <c r="G328" s="15"/>
      <c r="H328" s="205">
        <v>44.785000000000004</v>
      </c>
      <c r="I328" s="206"/>
      <c r="J328" s="15"/>
      <c r="K328" s="15"/>
      <c r="L328" s="202"/>
      <c r="M328" s="207"/>
      <c r="N328" s="208"/>
      <c r="O328" s="208"/>
      <c r="P328" s="208"/>
      <c r="Q328" s="208"/>
      <c r="R328" s="208"/>
      <c r="S328" s="208"/>
      <c r="T328" s="209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03" t="s">
        <v>140</v>
      </c>
      <c r="AU328" s="203" t="s">
        <v>86</v>
      </c>
      <c r="AV328" s="15" t="s">
        <v>138</v>
      </c>
      <c r="AW328" s="15" t="s">
        <v>32</v>
      </c>
      <c r="AX328" s="15" t="s">
        <v>84</v>
      </c>
      <c r="AY328" s="203" t="s">
        <v>131</v>
      </c>
    </row>
    <row r="329" s="2" customFormat="1" ht="24.15" customHeight="1">
      <c r="A329" s="37"/>
      <c r="B329" s="171"/>
      <c r="C329" s="172" t="s">
        <v>437</v>
      </c>
      <c r="D329" s="172" t="s">
        <v>134</v>
      </c>
      <c r="E329" s="173" t="s">
        <v>438</v>
      </c>
      <c r="F329" s="174" t="s">
        <v>439</v>
      </c>
      <c r="G329" s="175" t="s">
        <v>137</v>
      </c>
      <c r="H329" s="176">
        <v>44.784999999999997</v>
      </c>
      <c r="I329" s="177"/>
      <c r="J329" s="178">
        <f>ROUND(I329*H329,2)</f>
        <v>0</v>
      </c>
      <c r="K329" s="179"/>
      <c r="L329" s="38"/>
      <c r="M329" s="180" t="s">
        <v>1</v>
      </c>
      <c r="N329" s="181" t="s">
        <v>41</v>
      </c>
      <c r="O329" s="76"/>
      <c r="P329" s="182">
        <f>O329*H329</f>
        <v>0</v>
      </c>
      <c r="Q329" s="182">
        <v>0.0015</v>
      </c>
      <c r="R329" s="182">
        <f>Q329*H329</f>
        <v>0.067177500000000001</v>
      </c>
      <c r="S329" s="182">
        <v>0</v>
      </c>
      <c r="T329" s="183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84" t="s">
        <v>220</v>
      </c>
      <c r="AT329" s="184" t="s">
        <v>134</v>
      </c>
      <c r="AU329" s="184" t="s">
        <v>86</v>
      </c>
      <c r="AY329" s="18" t="s">
        <v>131</v>
      </c>
      <c r="BE329" s="185">
        <f>IF(N329="základní",J329,0)</f>
        <v>0</v>
      </c>
      <c r="BF329" s="185">
        <f>IF(N329="snížená",J329,0)</f>
        <v>0</v>
      </c>
      <c r="BG329" s="185">
        <f>IF(N329="zákl. přenesená",J329,0)</f>
        <v>0</v>
      </c>
      <c r="BH329" s="185">
        <f>IF(N329="sníž. přenesená",J329,0)</f>
        <v>0</v>
      </c>
      <c r="BI329" s="185">
        <f>IF(N329="nulová",J329,0)</f>
        <v>0</v>
      </c>
      <c r="BJ329" s="18" t="s">
        <v>84</v>
      </c>
      <c r="BK329" s="185">
        <f>ROUND(I329*H329,2)</f>
        <v>0</v>
      </c>
      <c r="BL329" s="18" t="s">
        <v>220</v>
      </c>
      <c r="BM329" s="184" t="s">
        <v>440</v>
      </c>
    </row>
    <row r="330" s="2" customFormat="1" ht="16.5" customHeight="1">
      <c r="A330" s="37"/>
      <c r="B330" s="171"/>
      <c r="C330" s="172" t="s">
        <v>441</v>
      </c>
      <c r="D330" s="172" t="s">
        <v>134</v>
      </c>
      <c r="E330" s="173" t="s">
        <v>442</v>
      </c>
      <c r="F330" s="174" t="s">
        <v>443</v>
      </c>
      <c r="G330" s="175" t="s">
        <v>137</v>
      </c>
      <c r="H330" s="176">
        <v>44.784999999999997</v>
      </c>
      <c r="I330" s="177"/>
      <c r="J330" s="178">
        <f>ROUND(I330*H330,2)</f>
        <v>0</v>
      </c>
      <c r="K330" s="179"/>
      <c r="L330" s="38"/>
      <c r="M330" s="180" t="s">
        <v>1</v>
      </c>
      <c r="N330" s="181" t="s">
        <v>41</v>
      </c>
      <c r="O330" s="76"/>
      <c r="P330" s="182">
        <f>O330*H330</f>
        <v>0</v>
      </c>
      <c r="Q330" s="182">
        <v>0.0044999999999999997</v>
      </c>
      <c r="R330" s="182">
        <f>Q330*H330</f>
        <v>0.20153249999999998</v>
      </c>
      <c r="S330" s="182">
        <v>0</v>
      </c>
      <c r="T330" s="183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84" t="s">
        <v>220</v>
      </c>
      <c r="AT330" s="184" t="s">
        <v>134</v>
      </c>
      <c r="AU330" s="184" t="s">
        <v>86</v>
      </c>
      <c r="AY330" s="18" t="s">
        <v>131</v>
      </c>
      <c r="BE330" s="185">
        <f>IF(N330="základní",J330,0)</f>
        <v>0</v>
      </c>
      <c r="BF330" s="185">
        <f>IF(N330="snížená",J330,0)</f>
        <v>0</v>
      </c>
      <c r="BG330" s="185">
        <f>IF(N330="zákl. přenesená",J330,0)</f>
        <v>0</v>
      </c>
      <c r="BH330" s="185">
        <f>IF(N330="sníž. přenesená",J330,0)</f>
        <v>0</v>
      </c>
      <c r="BI330" s="185">
        <f>IF(N330="nulová",J330,0)</f>
        <v>0</v>
      </c>
      <c r="BJ330" s="18" t="s">
        <v>84</v>
      </c>
      <c r="BK330" s="185">
        <f>ROUND(I330*H330,2)</f>
        <v>0</v>
      </c>
      <c r="BL330" s="18" t="s">
        <v>220</v>
      </c>
      <c r="BM330" s="184" t="s">
        <v>444</v>
      </c>
    </row>
    <row r="331" s="2" customFormat="1" ht="33" customHeight="1">
      <c r="A331" s="37"/>
      <c r="B331" s="171"/>
      <c r="C331" s="172" t="s">
        <v>445</v>
      </c>
      <c r="D331" s="172" t="s">
        <v>134</v>
      </c>
      <c r="E331" s="173" t="s">
        <v>446</v>
      </c>
      <c r="F331" s="174" t="s">
        <v>447</v>
      </c>
      <c r="G331" s="175" t="s">
        <v>137</v>
      </c>
      <c r="H331" s="176">
        <v>44.784999999999997</v>
      </c>
      <c r="I331" s="177"/>
      <c r="J331" s="178">
        <f>ROUND(I331*H331,2)</f>
        <v>0</v>
      </c>
      <c r="K331" s="179"/>
      <c r="L331" s="38"/>
      <c r="M331" s="180" t="s">
        <v>1</v>
      </c>
      <c r="N331" s="181" t="s">
        <v>41</v>
      </c>
      <c r="O331" s="76"/>
      <c r="P331" s="182">
        <f>O331*H331</f>
        <v>0</v>
      </c>
      <c r="Q331" s="182">
        <v>0.0060000000000000001</v>
      </c>
      <c r="R331" s="182">
        <f>Q331*H331</f>
        <v>0.26871</v>
      </c>
      <c r="S331" s="182">
        <v>0</v>
      </c>
      <c r="T331" s="183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84" t="s">
        <v>220</v>
      </c>
      <c r="AT331" s="184" t="s">
        <v>134</v>
      </c>
      <c r="AU331" s="184" t="s">
        <v>86</v>
      </c>
      <c r="AY331" s="18" t="s">
        <v>131</v>
      </c>
      <c r="BE331" s="185">
        <f>IF(N331="základní",J331,0)</f>
        <v>0</v>
      </c>
      <c r="BF331" s="185">
        <f>IF(N331="snížená",J331,0)</f>
        <v>0</v>
      </c>
      <c r="BG331" s="185">
        <f>IF(N331="zákl. přenesená",J331,0)</f>
        <v>0</v>
      </c>
      <c r="BH331" s="185">
        <f>IF(N331="sníž. přenesená",J331,0)</f>
        <v>0</v>
      </c>
      <c r="BI331" s="185">
        <f>IF(N331="nulová",J331,0)</f>
        <v>0</v>
      </c>
      <c r="BJ331" s="18" t="s">
        <v>84</v>
      </c>
      <c r="BK331" s="185">
        <f>ROUND(I331*H331,2)</f>
        <v>0</v>
      </c>
      <c r="BL331" s="18" t="s">
        <v>220</v>
      </c>
      <c r="BM331" s="184" t="s">
        <v>448</v>
      </c>
    </row>
    <row r="332" s="2" customFormat="1" ht="16.5" customHeight="1">
      <c r="A332" s="37"/>
      <c r="B332" s="171"/>
      <c r="C332" s="210" t="s">
        <v>449</v>
      </c>
      <c r="D332" s="210" t="s">
        <v>187</v>
      </c>
      <c r="E332" s="211" t="s">
        <v>450</v>
      </c>
      <c r="F332" s="212" t="s">
        <v>451</v>
      </c>
      <c r="G332" s="213" t="s">
        <v>137</v>
      </c>
      <c r="H332" s="214">
        <v>49.264000000000003</v>
      </c>
      <c r="I332" s="215"/>
      <c r="J332" s="216">
        <f>ROUND(I332*H332,2)</f>
        <v>0</v>
      </c>
      <c r="K332" s="217"/>
      <c r="L332" s="218"/>
      <c r="M332" s="219" t="s">
        <v>1</v>
      </c>
      <c r="N332" s="220" t="s">
        <v>41</v>
      </c>
      <c r="O332" s="76"/>
      <c r="P332" s="182">
        <f>O332*H332</f>
        <v>0</v>
      </c>
      <c r="Q332" s="182">
        <v>0.0118</v>
      </c>
      <c r="R332" s="182">
        <f>Q332*H332</f>
        <v>0.58131520000000003</v>
      </c>
      <c r="S332" s="182">
        <v>0</v>
      </c>
      <c r="T332" s="183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4" t="s">
        <v>301</v>
      </c>
      <c r="AT332" s="184" t="s">
        <v>187</v>
      </c>
      <c r="AU332" s="184" t="s">
        <v>86</v>
      </c>
      <c r="AY332" s="18" t="s">
        <v>131</v>
      </c>
      <c r="BE332" s="185">
        <f>IF(N332="základní",J332,0)</f>
        <v>0</v>
      </c>
      <c r="BF332" s="185">
        <f>IF(N332="snížená",J332,0)</f>
        <v>0</v>
      </c>
      <c r="BG332" s="185">
        <f>IF(N332="zákl. přenesená",J332,0)</f>
        <v>0</v>
      </c>
      <c r="BH332" s="185">
        <f>IF(N332="sníž. přenesená",J332,0)</f>
        <v>0</v>
      </c>
      <c r="BI332" s="185">
        <f>IF(N332="nulová",J332,0)</f>
        <v>0</v>
      </c>
      <c r="BJ332" s="18" t="s">
        <v>84</v>
      </c>
      <c r="BK332" s="185">
        <f>ROUND(I332*H332,2)</f>
        <v>0</v>
      </c>
      <c r="BL332" s="18" t="s">
        <v>220</v>
      </c>
      <c r="BM332" s="184" t="s">
        <v>452</v>
      </c>
    </row>
    <row r="333" s="14" customFormat="1">
      <c r="A333" s="14"/>
      <c r="B333" s="194"/>
      <c r="C333" s="14"/>
      <c r="D333" s="187" t="s">
        <v>140</v>
      </c>
      <c r="E333" s="14"/>
      <c r="F333" s="196" t="s">
        <v>453</v>
      </c>
      <c r="G333" s="14"/>
      <c r="H333" s="197">
        <v>49.264000000000003</v>
      </c>
      <c r="I333" s="198"/>
      <c r="J333" s="14"/>
      <c r="K333" s="14"/>
      <c r="L333" s="194"/>
      <c r="M333" s="199"/>
      <c r="N333" s="200"/>
      <c r="O333" s="200"/>
      <c r="P333" s="200"/>
      <c r="Q333" s="200"/>
      <c r="R333" s="200"/>
      <c r="S333" s="200"/>
      <c r="T333" s="20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195" t="s">
        <v>140</v>
      </c>
      <c r="AU333" s="195" t="s">
        <v>86</v>
      </c>
      <c r="AV333" s="14" t="s">
        <v>86</v>
      </c>
      <c r="AW333" s="14" t="s">
        <v>3</v>
      </c>
      <c r="AX333" s="14" t="s">
        <v>84</v>
      </c>
      <c r="AY333" s="195" t="s">
        <v>131</v>
      </c>
    </row>
    <row r="334" s="2" customFormat="1" ht="24.15" customHeight="1">
      <c r="A334" s="37"/>
      <c r="B334" s="171"/>
      <c r="C334" s="172" t="s">
        <v>454</v>
      </c>
      <c r="D334" s="172" t="s">
        <v>134</v>
      </c>
      <c r="E334" s="173" t="s">
        <v>455</v>
      </c>
      <c r="F334" s="174" t="s">
        <v>456</v>
      </c>
      <c r="G334" s="175" t="s">
        <v>145</v>
      </c>
      <c r="H334" s="176">
        <v>13.73</v>
      </c>
      <c r="I334" s="177"/>
      <c r="J334" s="178">
        <f>ROUND(I334*H334,2)</f>
        <v>0</v>
      </c>
      <c r="K334" s="179"/>
      <c r="L334" s="38"/>
      <c r="M334" s="180" t="s">
        <v>1</v>
      </c>
      <c r="N334" s="181" t="s">
        <v>41</v>
      </c>
      <c r="O334" s="76"/>
      <c r="P334" s="182">
        <f>O334*H334</f>
        <v>0</v>
      </c>
      <c r="Q334" s="182">
        <v>0.00020000000000000001</v>
      </c>
      <c r="R334" s="182">
        <f>Q334*H334</f>
        <v>0.0027460000000000002</v>
      </c>
      <c r="S334" s="182">
        <v>0</v>
      </c>
      <c r="T334" s="183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184" t="s">
        <v>220</v>
      </c>
      <c r="AT334" s="184" t="s">
        <v>134</v>
      </c>
      <c r="AU334" s="184" t="s">
        <v>86</v>
      </c>
      <c r="AY334" s="18" t="s">
        <v>131</v>
      </c>
      <c r="BE334" s="185">
        <f>IF(N334="základní",J334,0)</f>
        <v>0</v>
      </c>
      <c r="BF334" s="185">
        <f>IF(N334="snížená",J334,0)</f>
        <v>0</v>
      </c>
      <c r="BG334" s="185">
        <f>IF(N334="zákl. přenesená",J334,0)</f>
        <v>0</v>
      </c>
      <c r="BH334" s="185">
        <f>IF(N334="sníž. přenesená",J334,0)</f>
        <v>0</v>
      </c>
      <c r="BI334" s="185">
        <f>IF(N334="nulová",J334,0)</f>
        <v>0</v>
      </c>
      <c r="BJ334" s="18" t="s">
        <v>84</v>
      </c>
      <c r="BK334" s="185">
        <f>ROUND(I334*H334,2)</f>
        <v>0</v>
      </c>
      <c r="BL334" s="18" t="s">
        <v>220</v>
      </c>
      <c r="BM334" s="184" t="s">
        <v>457</v>
      </c>
    </row>
    <row r="335" s="13" customFormat="1">
      <c r="A335" s="13"/>
      <c r="B335" s="186"/>
      <c r="C335" s="13"/>
      <c r="D335" s="187" t="s">
        <v>140</v>
      </c>
      <c r="E335" s="188" t="s">
        <v>1</v>
      </c>
      <c r="F335" s="189" t="s">
        <v>141</v>
      </c>
      <c r="G335" s="13"/>
      <c r="H335" s="188" t="s">
        <v>1</v>
      </c>
      <c r="I335" s="190"/>
      <c r="J335" s="13"/>
      <c r="K335" s="13"/>
      <c r="L335" s="186"/>
      <c r="M335" s="191"/>
      <c r="N335" s="192"/>
      <c r="O335" s="192"/>
      <c r="P335" s="192"/>
      <c r="Q335" s="192"/>
      <c r="R335" s="192"/>
      <c r="S335" s="192"/>
      <c r="T335" s="19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8" t="s">
        <v>140</v>
      </c>
      <c r="AU335" s="188" t="s">
        <v>86</v>
      </c>
      <c r="AV335" s="13" t="s">
        <v>84</v>
      </c>
      <c r="AW335" s="13" t="s">
        <v>32</v>
      </c>
      <c r="AX335" s="13" t="s">
        <v>76</v>
      </c>
      <c r="AY335" s="188" t="s">
        <v>131</v>
      </c>
    </row>
    <row r="336" s="14" customFormat="1">
      <c r="A336" s="14"/>
      <c r="B336" s="194"/>
      <c r="C336" s="14"/>
      <c r="D336" s="187" t="s">
        <v>140</v>
      </c>
      <c r="E336" s="195" t="s">
        <v>1</v>
      </c>
      <c r="F336" s="196" t="s">
        <v>458</v>
      </c>
      <c r="G336" s="14"/>
      <c r="H336" s="197">
        <v>11.25</v>
      </c>
      <c r="I336" s="198"/>
      <c r="J336" s="14"/>
      <c r="K336" s="14"/>
      <c r="L336" s="194"/>
      <c r="M336" s="199"/>
      <c r="N336" s="200"/>
      <c r="O336" s="200"/>
      <c r="P336" s="200"/>
      <c r="Q336" s="200"/>
      <c r="R336" s="200"/>
      <c r="S336" s="200"/>
      <c r="T336" s="20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95" t="s">
        <v>140</v>
      </c>
      <c r="AU336" s="195" t="s">
        <v>86</v>
      </c>
      <c r="AV336" s="14" t="s">
        <v>86</v>
      </c>
      <c r="AW336" s="14" t="s">
        <v>32</v>
      </c>
      <c r="AX336" s="14" t="s">
        <v>76</v>
      </c>
      <c r="AY336" s="195" t="s">
        <v>131</v>
      </c>
    </row>
    <row r="337" s="14" customFormat="1">
      <c r="A337" s="14"/>
      <c r="B337" s="194"/>
      <c r="C337" s="14"/>
      <c r="D337" s="187" t="s">
        <v>140</v>
      </c>
      <c r="E337" s="195" t="s">
        <v>1</v>
      </c>
      <c r="F337" s="196" t="s">
        <v>459</v>
      </c>
      <c r="G337" s="14"/>
      <c r="H337" s="197">
        <v>2.48</v>
      </c>
      <c r="I337" s="198"/>
      <c r="J337" s="14"/>
      <c r="K337" s="14"/>
      <c r="L337" s="194"/>
      <c r="M337" s="199"/>
      <c r="N337" s="200"/>
      <c r="O337" s="200"/>
      <c r="P337" s="200"/>
      <c r="Q337" s="200"/>
      <c r="R337" s="200"/>
      <c r="S337" s="200"/>
      <c r="T337" s="201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195" t="s">
        <v>140</v>
      </c>
      <c r="AU337" s="195" t="s">
        <v>86</v>
      </c>
      <c r="AV337" s="14" t="s">
        <v>86</v>
      </c>
      <c r="AW337" s="14" t="s">
        <v>32</v>
      </c>
      <c r="AX337" s="14" t="s">
        <v>76</v>
      </c>
      <c r="AY337" s="195" t="s">
        <v>131</v>
      </c>
    </row>
    <row r="338" s="15" customFormat="1">
      <c r="A338" s="15"/>
      <c r="B338" s="202"/>
      <c r="C338" s="15"/>
      <c r="D338" s="187" t="s">
        <v>140</v>
      </c>
      <c r="E338" s="203" t="s">
        <v>1</v>
      </c>
      <c r="F338" s="204" t="s">
        <v>158</v>
      </c>
      <c r="G338" s="15"/>
      <c r="H338" s="205">
        <v>13.73</v>
      </c>
      <c r="I338" s="206"/>
      <c r="J338" s="15"/>
      <c r="K338" s="15"/>
      <c r="L338" s="202"/>
      <c r="M338" s="207"/>
      <c r="N338" s="208"/>
      <c r="O338" s="208"/>
      <c r="P338" s="208"/>
      <c r="Q338" s="208"/>
      <c r="R338" s="208"/>
      <c r="S338" s="208"/>
      <c r="T338" s="209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03" t="s">
        <v>140</v>
      </c>
      <c r="AU338" s="203" t="s">
        <v>86</v>
      </c>
      <c r="AV338" s="15" t="s">
        <v>138</v>
      </c>
      <c r="AW338" s="15" t="s">
        <v>32</v>
      </c>
      <c r="AX338" s="15" t="s">
        <v>84</v>
      </c>
      <c r="AY338" s="203" t="s">
        <v>131</v>
      </c>
    </row>
    <row r="339" s="2" customFormat="1" ht="16.5" customHeight="1">
      <c r="A339" s="37"/>
      <c r="B339" s="171"/>
      <c r="C339" s="210" t="s">
        <v>460</v>
      </c>
      <c r="D339" s="210" t="s">
        <v>187</v>
      </c>
      <c r="E339" s="211" t="s">
        <v>461</v>
      </c>
      <c r="F339" s="212" t="s">
        <v>462</v>
      </c>
      <c r="G339" s="213" t="s">
        <v>145</v>
      </c>
      <c r="H339" s="214">
        <v>14.417</v>
      </c>
      <c r="I339" s="215"/>
      <c r="J339" s="216">
        <f>ROUND(I339*H339,2)</f>
        <v>0</v>
      </c>
      <c r="K339" s="217"/>
      <c r="L339" s="218"/>
      <c r="M339" s="219" t="s">
        <v>1</v>
      </c>
      <c r="N339" s="220" t="s">
        <v>41</v>
      </c>
      <c r="O339" s="76"/>
      <c r="P339" s="182">
        <f>O339*H339</f>
        <v>0</v>
      </c>
      <c r="Q339" s="182">
        <v>0.00032000000000000003</v>
      </c>
      <c r="R339" s="182">
        <f>Q339*H339</f>
        <v>0.0046134399999999999</v>
      </c>
      <c r="S339" s="182">
        <v>0</v>
      </c>
      <c r="T339" s="183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84" t="s">
        <v>301</v>
      </c>
      <c r="AT339" s="184" t="s">
        <v>187</v>
      </c>
      <c r="AU339" s="184" t="s">
        <v>86</v>
      </c>
      <c r="AY339" s="18" t="s">
        <v>131</v>
      </c>
      <c r="BE339" s="185">
        <f>IF(N339="základní",J339,0)</f>
        <v>0</v>
      </c>
      <c r="BF339" s="185">
        <f>IF(N339="snížená",J339,0)</f>
        <v>0</v>
      </c>
      <c r="BG339" s="185">
        <f>IF(N339="zákl. přenesená",J339,0)</f>
        <v>0</v>
      </c>
      <c r="BH339" s="185">
        <f>IF(N339="sníž. přenesená",J339,0)</f>
        <v>0</v>
      </c>
      <c r="BI339" s="185">
        <f>IF(N339="nulová",J339,0)</f>
        <v>0</v>
      </c>
      <c r="BJ339" s="18" t="s">
        <v>84</v>
      </c>
      <c r="BK339" s="185">
        <f>ROUND(I339*H339,2)</f>
        <v>0</v>
      </c>
      <c r="BL339" s="18" t="s">
        <v>220</v>
      </c>
      <c r="BM339" s="184" t="s">
        <v>463</v>
      </c>
    </row>
    <row r="340" s="14" customFormat="1">
      <c r="A340" s="14"/>
      <c r="B340" s="194"/>
      <c r="C340" s="14"/>
      <c r="D340" s="187" t="s">
        <v>140</v>
      </c>
      <c r="E340" s="14"/>
      <c r="F340" s="196" t="s">
        <v>464</v>
      </c>
      <c r="G340" s="14"/>
      <c r="H340" s="197">
        <v>14.417</v>
      </c>
      <c r="I340" s="198"/>
      <c r="J340" s="14"/>
      <c r="K340" s="14"/>
      <c r="L340" s="194"/>
      <c r="M340" s="199"/>
      <c r="N340" s="200"/>
      <c r="O340" s="200"/>
      <c r="P340" s="200"/>
      <c r="Q340" s="200"/>
      <c r="R340" s="200"/>
      <c r="S340" s="200"/>
      <c r="T340" s="20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195" t="s">
        <v>140</v>
      </c>
      <c r="AU340" s="195" t="s">
        <v>86</v>
      </c>
      <c r="AV340" s="14" t="s">
        <v>86</v>
      </c>
      <c r="AW340" s="14" t="s">
        <v>3</v>
      </c>
      <c r="AX340" s="14" t="s">
        <v>84</v>
      </c>
      <c r="AY340" s="195" t="s">
        <v>131</v>
      </c>
    </row>
    <row r="341" s="2" customFormat="1" ht="21.75" customHeight="1">
      <c r="A341" s="37"/>
      <c r="B341" s="171"/>
      <c r="C341" s="172" t="s">
        <v>465</v>
      </c>
      <c r="D341" s="172" t="s">
        <v>134</v>
      </c>
      <c r="E341" s="173" t="s">
        <v>466</v>
      </c>
      <c r="F341" s="174" t="s">
        <v>467</v>
      </c>
      <c r="G341" s="175" t="s">
        <v>182</v>
      </c>
      <c r="H341" s="176">
        <v>2</v>
      </c>
      <c r="I341" s="177"/>
      <c r="J341" s="178">
        <f>ROUND(I341*H341,2)</f>
        <v>0</v>
      </c>
      <c r="K341" s="179"/>
      <c r="L341" s="38"/>
      <c r="M341" s="180" t="s">
        <v>1</v>
      </c>
      <c r="N341" s="181" t="s">
        <v>41</v>
      </c>
      <c r="O341" s="76"/>
      <c r="P341" s="182">
        <f>O341*H341</f>
        <v>0</v>
      </c>
      <c r="Q341" s="182">
        <v>0.00020000000000000001</v>
      </c>
      <c r="R341" s="182">
        <f>Q341*H341</f>
        <v>0.00040000000000000002</v>
      </c>
      <c r="S341" s="182">
        <v>0</v>
      </c>
      <c r="T341" s="183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4" t="s">
        <v>220</v>
      </c>
      <c r="AT341" s="184" t="s">
        <v>134</v>
      </c>
      <c r="AU341" s="184" t="s">
        <v>86</v>
      </c>
      <c r="AY341" s="18" t="s">
        <v>131</v>
      </c>
      <c r="BE341" s="185">
        <f>IF(N341="základní",J341,0)</f>
        <v>0</v>
      </c>
      <c r="BF341" s="185">
        <f>IF(N341="snížená",J341,0)</f>
        <v>0</v>
      </c>
      <c r="BG341" s="185">
        <f>IF(N341="zákl. přenesená",J341,0)</f>
        <v>0</v>
      </c>
      <c r="BH341" s="185">
        <f>IF(N341="sníž. přenesená",J341,0)</f>
        <v>0</v>
      </c>
      <c r="BI341" s="185">
        <f>IF(N341="nulová",J341,0)</f>
        <v>0</v>
      </c>
      <c r="BJ341" s="18" t="s">
        <v>84</v>
      </c>
      <c r="BK341" s="185">
        <f>ROUND(I341*H341,2)</f>
        <v>0</v>
      </c>
      <c r="BL341" s="18" t="s">
        <v>220</v>
      </c>
      <c r="BM341" s="184" t="s">
        <v>468</v>
      </c>
    </row>
    <row r="342" s="13" customFormat="1">
      <c r="A342" s="13"/>
      <c r="B342" s="186"/>
      <c r="C342" s="13"/>
      <c r="D342" s="187" t="s">
        <v>140</v>
      </c>
      <c r="E342" s="188" t="s">
        <v>1</v>
      </c>
      <c r="F342" s="189" t="s">
        <v>141</v>
      </c>
      <c r="G342" s="13"/>
      <c r="H342" s="188" t="s">
        <v>1</v>
      </c>
      <c r="I342" s="190"/>
      <c r="J342" s="13"/>
      <c r="K342" s="13"/>
      <c r="L342" s="186"/>
      <c r="M342" s="191"/>
      <c r="N342" s="192"/>
      <c r="O342" s="192"/>
      <c r="P342" s="192"/>
      <c r="Q342" s="192"/>
      <c r="R342" s="192"/>
      <c r="S342" s="192"/>
      <c r="T342" s="19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88" t="s">
        <v>140</v>
      </c>
      <c r="AU342" s="188" t="s">
        <v>86</v>
      </c>
      <c r="AV342" s="13" t="s">
        <v>84</v>
      </c>
      <c r="AW342" s="13" t="s">
        <v>32</v>
      </c>
      <c r="AX342" s="13" t="s">
        <v>76</v>
      </c>
      <c r="AY342" s="188" t="s">
        <v>131</v>
      </c>
    </row>
    <row r="343" s="14" customFormat="1">
      <c r="A343" s="14"/>
      <c r="B343" s="194"/>
      <c r="C343" s="14"/>
      <c r="D343" s="187" t="s">
        <v>140</v>
      </c>
      <c r="E343" s="195" t="s">
        <v>1</v>
      </c>
      <c r="F343" s="196" t="s">
        <v>86</v>
      </c>
      <c r="G343" s="14"/>
      <c r="H343" s="197">
        <v>2</v>
      </c>
      <c r="I343" s="198"/>
      <c r="J343" s="14"/>
      <c r="K343" s="14"/>
      <c r="L343" s="194"/>
      <c r="M343" s="199"/>
      <c r="N343" s="200"/>
      <c r="O343" s="200"/>
      <c r="P343" s="200"/>
      <c r="Q343" s="200"/>
      <c r="R343" s="200"/>
      <c r="S343" s="200"/>
      <c r="T343" s="20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195" t="s">
        <v>140</v>
      </c>
      <c r="AU343" s="195" t="s">
        <v>86</v>
      </c>
      <c r="AV343" s="14" t="s">
        <v>86</v>
      </c>
      <c r="AW343" s="14" t="s">
        <v>32</v>
      </c>
      <c r="AX343" s="14" t="s">
        <v>84</v>
      </c>
      <c r="AY343" s="195" t="s">
        <v>131</v>
      </c>
    </row>
    <row r="344" s="2" customFormat="1" ht="16.5" customHeight="1">
      <c r="A344" s="37"/>
      <c r="B344" s="171"/>
      <c r="C344" s="210" t="s">
        <v>469</v>
      </c>
      <c r="D344" s="210" t="s">
        <v>187</v>
      </c>
      <c r="E344" s="211" t="s">
        <v>470</v>
      </c>
      <c r="F344" s="212" t="s">
        <v>471</v>
      </c>
      <c r="G344" s="213" t="s">
        <v>182</v>
      </c>
      <c r="H344" s="214">
        <v>1</v>
      </c>
      <c r="I344" s="215"/>
      <c r="J344" s="216">
        <f>ROUND(I344*H344,2)</f>
        <v>0</v>
      </c>
      <c r="K344" s="217"/>
      <c r="L344" s="218"/>
      <c r="M344" s="219" t="s">
        <v>1</v>
      </c>
      <c r="N344" s="220" t="s">
        <v>41</v>
      </c>
      <c r="O344" s="76"/>
      <c r="P344" s="182">
        <f>O344*H344</f>
        <v>0</v>
      </c>
      <c r="Q344" s="182">
        <v>0.00013999999999999999</v>
      </c>
      <c r="R344" s="182">
        <f>Q344*H344</f>
        <v>0.00013999999999999999</v>
      </c>
      <c r="S344" s="182">
        <v>0</v>
      </c>
      <c r="T344" s="183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84" t="s">
        <v>301</v>
      </c>
      <c r="AT344" s="184" t="s">
        <v>187</v>
      </c>
      <c r="AU344" s="184" t="s">
        <v>86</v>
      </c>
      <c r="AY344" s="18" t="s">
        <v>131</v>
      </c>
      <c r="BE344" s="185">
        <f>IF(N344="základní",J344,0)</f>
        <v>0</v>
      </c>
      <c r="BF344" s="185">
        <f>IF(N344="snížená",J344,0)</f>
        <v>0</v>
      </c>
      <c r="BG344" s="185">
        <f>IF(N344="zákl. přenesená",J344,0)</f>
        <v>0</v>
      </c>
      <c r="BH344" s="185">
        <f>IF(N344="sníž. přenesená",J344,0)</f>
        <v>0</v>
      </c>
      <c r="BI344" s="185">
        <f>IF(N344="nulová",J344,0)</f>
        <v>0</v>
      </c>
      <c r="BJ344" s="18" t="s">
        <v>84</v>
      </c>
      <c r="BK344" s="185">
        <f>ROUND(I344*H344,2)</f>
        <v>0</v>
      </c>
      <c r="BL344" s="18" t="s">
        <v>220</v>
      </c>
      <c r="BM344" s="184" t="s">
        <v>472</v>
      </c>
    </row>
    <row r="345" s="2" customFormat="1" ht="16.5" customHeight="1">
      <c r="A345" s="37"/>
      <c r="B345" s="171"/>
      <c r="C345" s="210" t="s">
        <v>473</v>
      </c>
      <c r="D345" s="210" t="s">
        <v>187</v>
      </c>
      <c r="E345" s="211" t="s">
        <v>474</v>
      </c>
      <c r="F345" s="212" t="s">
        <v>475</v>
      </c>
      <c r="G345" s="213" t="s">
        <v>182</v>
      </c>
      <c r="H345" s="214">
        <v>1</v>
      </c>
      <c r="I345" s="215"/>
      <c r="J345" s="216">
        <f>ROUND(I345*H345,2)</f>
        <v>0</v>
      </c>
      <c r="K345" s="217"/>
      <c r="L345" s="218"/>
      <c r="M345" s="219" t="s">
        <v>1</v>
      </c>
      <c r="N345" s="220" t="s">
        <v>41</v>
      </c>
      <c r="O345" s="76"/>
      <c r="P345" s="182">
        <f>O345*H345</f>
        <v>0</v>
      </c>
      <c r="Q345" s="182">
        <v>0.00022000000000000001</v>
      </c>
      <c r="R345" s="182">
        <f>Q345*H345</f>
        <v>0.00022000000000000001</v>
      </c>
      <c r="S345" s="182">
        <v>0</v>
      </c>
      <c r="T345" s="183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4" t="s">
        <v>301</v>
      </c>
      <c r="AT345" s="184" t="s">
        <v>187</v>
      </c>
      <c r="AU345" s="184" t="s">
        <v>86</v>
      </c>
      <c r="AY345" s="18" t="s">
        <v>131</v>
      </c>
      <c r="BE345" s="185">
        <f>IF(N345="základní",J345,0)</f>
        <v>0</v>
      </c>
      <c r="BF345" s="185">
        <f>IF(N345="snížená",J345,0)</f>
        <v>0</v>
      </c>
      <c r="BG345" s="185">
        <f>IF(N345="zákl. přenesená",J345,0)</f>
        <v>0</v>
      </c>
      <c r="BH345" s="185">
        <f>IF(N345="sníž. přenesená",J345,0)</f>
        <v>0</v>
      </c>
      <c r="BI345" s="185">
        <f>IF(N345="nulová",J345,0)</f>
        <v>0</v>
      </c>
      <c r="BJ345" s="18" t="s">
        <v>84</v>
      </c>
      <c r="BK345" s="185">
        <f>ROUND(I345*H345,2)</f>
        <v>0</v>
      </c>
      <c r="BL345" s="18" t="s">
        <v>220</v>
      </c>
      <c r="BM345" s="184" t="s">
        <v>476</v>
      </c>
    </row>
    <row r="346" s="2" customFormat="1" ht="16.5" customHeight="1">
      <c r="A346" s="37"/>
      <c r="B346" s="171"/>
      <c r="C346" s="172" t="s">
        <v>477</v>
      </c>
      <c r="D346" s="172" t="s">
        <v>134</v>
      </c>
      <c r="E346" s="173" t="s">
        <v>478</v>
      </c>
      <c r="F346" s="174" t="s">
        <v>479</v>
      </c>
      <c r="G346" s="175" t="s">
        <v>145</v>
      </c>
      <c r="H346" s="176">
        <v>17.600000000000001</v>
      </c>
      <c r="I346" s="177"/>
      <c r="J346" s="178">
        <f>ROUND(I346*H346,2)</f>
        <v>0</v>
      </c>
      <c r="K346" s="179"/>
      <c r="L346" s="38"/>
      <c r="M346" s="180" t="s">
        <v>1</v>
      </c>
      <c r="N346" s="181" t="s">
        <v>41</v>
      </c>
      <c r="O346" s="76"/>
      <c r="P346" s="182">
        <f>O346*H346</f>
        <v>0</v>
      </c>
      <c r="Q346" s="182">
        <v>3.0000000000000001E-05</v>
      </c>
      <c r="R346" s="182">
        <f>Q346*H346</f>
        <v>0.00052800000000000004</v>
      </c>
      <c r="S346" s="182">
        <v>0</v>
      </c>
      <c r="T346" s="183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84" t="s">
        <v>220</v>
      </c>
      <c r="AT346" s="184" t="s">
        <v>134</v>
      </c>
      <c r="AU346" s="184" t="s">
        <v>86</v>
      </c>
      <c r="AY346" s="18" t="s">
        <v>131</v>
      </c>
      <c r="BE346" s="185">
        <f>IF(N346="základní",J346,0)</f>
        <v>0</v>
      </c>
      <c r="BF346" s="185">
        <f>IF(N346="snížená",J346,0)</f>
        <v>0</v>
      </c>
      <c r="BG346" s="185">
        <f>IF(N346="zákl. přenesená",J346,0)</f>
        <v>0</v>
      </c>
      <c r="BH346" s="185">
        <f>IF(N346="sníž. přenesená",J346,0)</f>
        <v>0</v>
      </c>
      <c r="BI346" s="185">
        <f>IF(N346="nulová",J346,0)</f>
        <v>0</v>
      </c>
      <c r="BJ346" s="18" t="s">
        <v>84</v>
      </c>
      <c r="BK346" s="185">
        <f>ROUND(I346*H346,2)</f>
        <v>0</v>
      </c>
      <c r="BL346" s="18" t="s">
        <v>220</v>
      </c>
      <c r="BM346" s="184" t="s">
        <v>480</v>
      </c>
    </row>
    <row r="347" s="13" customFormat="1">
      <c r="A347" s="13"/>
      <c r="B347" s="186"/>
      <c r="C347" s="13"/>
      <c r="D347" s="187" t="s">
        <v>140</v>
      </c>
      <c r="E347" s="188" t="s">
        <v>1</v>
      </c>
      <c r="F347" s="189" t="s">
        <v>141</v>
      </c>
      <c r="G347" s="13"/>
      <c r="H347" s="188" t="s">
        <v>1</v>
      </c>
      <c r="I347" s="190"/>
      <c r="J347" s="13"/>
      <c r="K347" s="13"/>
      <c r="L347" s="186"/>
      <c r="M347" s="191"/>
      <c r="N347" s="192"/>
      <c r="O347" s="192"/>
      <c r="P347" s="192"/>
      <c r="Q347" s="192"/>
      <c r="R347" s="192"/>
      <c r="S347" s="192"/>
      <c r="T347" s="19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88" t="s">
        <v>140</v>
      </c>
      <c r="AU347" s="188" t="s">
        <v>86</v>
      </c>
      <c r="AV347" s="13" t="s">
        <v>84</v>
      </c>
      <c r="AW347" s="13" t="s">
        <v>32</v>
      </c>
      <c r="AX347" s="13" t="s">
        <v>76</v>
      </c>
      <c r="AY347" s="188" t="s">
        <v>131</v>
      </c>
    </row>
    <row r="348" s="14" customFormat="1">
      <c r="A348" s="14"/>
      <c r="B348" s="194"/>
      <c r="C348" s="14"/>
      <c r="D348" s="187" t="s">
        <v>140</v>
      </c>
      <c r="E348" s="195" t="s">
        <v>1</v>
      </c>
      <c r="F348" s="196" t="s">
        <v>481</v>
      </c>
      <c r="G348" s="14"/>
      <c r="H348" s="197">
        <v>17.600000000000001</v>
      </c>
      <c r="I348" s="198"/>
      <c r="J348" s="14"/>
      <c r="K348" s="14"/>
      <c r="L348" s="194"/>
      <c r="M348" s="199"/>
      <c r="N348" s="200"/>
      <c r="O348" s="200"/>
      <c r="P348" s="200"/>
      <c r="Q348" s="200"/>
      <c r="R348" s="200"/>
      <c r="S348" s="200"/>
      <c r="T348" s="201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195" t="s">
        <v>140</v>
      </c>
      <c r="AU348" s="195" t="s">
        <v>86</v>
      </c>
      <c r="AV348" s="14" t="s">
        <v>86</v>
      </c>
      <c r="AW348" s="14" t="s">
        <v>32</v>
      </c>
      <c r="AX348" s="14" t="s">
        <v>84</v>
      </c>
      <c r="AY348" s="195" t="s">
        <v>131</v>
      </c>
    </row>
    <row r="349" s="2" customFormat="1" ht="16.5" customHeight="1">
      <c r="A349" s="37"/>
      <c r="B349" s="171"/>
      <c r="C349" s="172" t="s">
        <v>482</v>
      </c>
      <c r="D349" s="172" t="s">
        <v>134</v>
      </c>
      <c r="E349" s="173" t="s">
        <v>483</v>
      </c>
      <c r="F349" s="174" t="s">
        <v>484</v>
      </c>
      <c r="G349" s="175" t="s">
        <v>182</v>
      </c>
      <c r="H349" s="176">
        <v>14</v>
      </c>
      <c r="I349" s="177"/>
      <c r="J349" s="178">
        <f>ROUND(I349*H349,2)</f>
        <v>0</v>
      </c>
      <c r="K349" s="179"/>
      <c r="L349" s="38"/>
      <c r="M349" s="180" t="s">
        <v>1</v>
      </c>
      <c r="N349" s="181" t="s">
        <v>41</v>
      </c>
      <c r="O349" s="76"/>
      <c r="P349" s="182">
        <f>O349*H349</f>
        <v>0</v>
      </c>
      <c r="Q349" s="182">
        <v>0</v>
      </c>
      <c r="R349" s="182">
        <f>Q349*H349</f>
        <v>0</v>
      </c>
      <c r="S349" s="182">
        <v>0</v>
      </c>
      <c r="T349" s="183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184" t="s">
        <v>220</v>
      </c>
      <c r="AT349" s="184" t="s">
        <v>134</v>
      </c>
      <c r="AU349" s="184" t="s">
        <v>86</v>
      </c>
      <c r="AY349" s="18" t="s">
        <v>131</v>
      </c>
      <c r="BE349" s="185">
        <f>IF(N349="základní",J349,0)</f>
        <v>0</v>
      </c>
      <c r="BF349" s="185">
        <f>IF(N349="snížená",J349,0)</f>
        <v>0</v>
      </c>
      <c r="BG349" s="185">
        <f>IF(N349="zákl. přenesená",J349,0)</f>
        <v>0</v>
      </c>
      <c r="BH349" s="185">
        <f>IF(N349="sníž. přenesená",J349,0)</f>
        <v>0</v>
      </c>
      <c r="BI349" s="185">
        <f>IF(N349="nulová",J349,0)</f>
        <v>0</v>
      </c>
      <c r="BJ349" s="18" t="s">
        <v>84</v>
      </c>
      <c r="BK349" s="185">
        <f>ROUND(I349*H349,2)</f>
        <v>0</v>
      </c>
      <c r="BL349" s="18" t="s">
        <v>220</v>
      </c>
      <c r="BM349" s="184" t="s">
        <v>485</v>
      </c>
    </row>
    <row r="350" s="13" customFormat="1">
      <c r="A350" s="13"/>
      <c r="B350" s="186"/>
      <c r="C350" s="13"/>
      <c r="D350" s="187" t="s">
        <v>140</v>
      </c>
      <c r="E350" s="188" t="s">
        <v>1</v>
      </c>
      <c r="F350" s="189" t="s">
        <v>486</v>
      </c>
      <c r="G350" s="13"/>
      <c r="H350" s="188" t="s">
        <v>1</v>
      </c>
      <c r="I350" s="190"/>
      <c r="J350" s="13"/>
      <c r="K350" s="13"/>
      <c r="L350" s="186"/>
      <c r="M350" s="191"/>
      <c r="N350" s="192"/>
      <c r="O350" s="192"/>
      <c r="P350" s="192"/>
      <c r="Q350" s="192"/>
      <c r="R350" s="192"/>
      <c r="S350" s="192"/>
      <c r="T350" s="19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188" t="s">
        <v>140</v>
      </c>
      <c r="AU350" s="188" t="s">
        <v>86</v>
      </c>
      <c r="AV350" s="13" t="s">
        <v>84</v>
      </c>
      <c r="AW350" s="13" t="s">
        <v>32</v>
      </c>
      <c r="AX350" s="13" t="s">
        <v>76</v>
      </c>
      <c r="AY350" s="188" t="s">
        <v>131</v>
      </c>
    </row>
    <row r="351" s="14" customFormat="1">
      <c r="A351" s="14"/>
      <c r="B351" s="194"/>
      <c r="C351" s="14"/>
      <c r="D351" s="187" t="s">
        <v>140</v>
      </c>
      <c r="E351" s="195" t="s">
        <v>1</v>
      </c>
      <c r="F351" s="196" t="s">
        <v>148</v>
      </c>
      <c r="G351" s="14"/>
      <c r="H351" s="197">
        <v>6</v>
      </c>
      <c r="I351" s="198"/>
      <c r="J351" s="14"/>
      <c r="K351" s="14"/>
      <c r="L351" s="194"/>
      <c r="M351" s="199"/>
      <c r="N351" s="200"/>
      <c r="O351" s="200"/>
      <c r="P351" s="200"/>
      <c r="Q351" s="200"/>
      <c r="R351" s="200"/>
      <c r="S351" s="200"/>
      <c r="T351" s="201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195" t="s">
        <v>140</v>
      </c>
      <c r="AU351" s="195" t="s">
        <v>86</v>
      </c>
      <c r="AV351" s="14" t="s">
        <v>86</v>
      </c>
      <c r="AW351" s="14" t="s">
        <v>32</v>
      </c>
      <c r="AX351" s="14" t="s">
        <v>76</v>
      </c>
      <c r="AY351" s="195" t="s">
        <v>131</v>
      </c>
    </row>
    <row r="352" s="13" customFormat="1">
      <c r="A352" s="13"/>
      <c r="B352" s="186"/>
      <c r="C352" s="13"/>
      <c r="D352" s="187" t="s">
        <v>140</v>
      </c>
      <c r="E352" s="188" t="s">
        <v>1</v>
      </c>
      <c r="F352" s="189" t="s">
        <v>487</v>
      </c>
      <c r="G352" s="13"/>
      <c r="H352" s="188" t="s">
        <v>1</v>
      </c>
      <c r="I352" s="190"/>
      <c r="J352" s="13"/>
      <c r="K352" s="13"/>
      <c r="L352" s="186"/>
      <c r="M352" s="191"/>
      <c r="N352" s="192"/>
      <c r="O352" s="192"/>
      <c r="P352" s="192"/>
      <c r="Q352" s="192"/>
      <c r="R352" s="192"/>
      <c r="S352" s="192"/>
      <c r="T352" s="19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88" t="s">
        <v>140</v>
      </c>
      <c r="AU352" s="188" t="s">
        <v>86</v>
      </c>
      <c r="AV352" s="13" t="s">
        <v>84</v>
      </c>
      <c r="AW352" s="13" t="s">
        <v>32</v>
      </c>
      <c r="AX352" s="13" t="s">
        <v>76</v>
      </c>
      <c r="AY352" s="188" t="s">
        <v>131</v>
      </c>
    </row>
    <row r="353" s="14" customFormat="1">
      <c r="A353" s="14"/>
      <c r="B353" s="194"/>
      <c r="C353" s="14"/>
      <c r="D353" s="187" t="s">
        <v>140</v>
      </c>
      <c r="E353" s="195" t="s">
        <v>1</v>
      </c>
      <c r="F353" s="196" t="s">
        <v>488</v>
      </c>
      <c r="G353" s="14"/>
      <c r="H353" s="197">
        <v>8</v>
      </c>
      <c r="I353" s="198"/>
      <c r="J353" s="14"/>
      <c r="K353" s="14"/>
      <c r="L353" s="194"/>
      <c r="M353" s="199"/>
      <c r="N353" s="200"/>
      <c r="O353" s="200"/>
      <c r="P353" s="200"/>
      <c r="Q353" s="200"/>
      <c r="R353" s="200"/>
      <c r="S353" s="200"/>
      <c r="T353" s="201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195" t="s">
        <v>140</v>
      </c>
      <c r="AU353" s="195" t="s">
        <v>86</v>
      </c>
      <c r="AV353" s="14" t="s">
        <v>86</v>
      </c>
      <c r="AW353" s="14" t="s">
        <v>32</v>
      </c>
      <c r="AX353" s="14" t="s">
        <v>76</v>
      </c>
      <c r="AY353" s="195" t="s">
        <v>131</v>
      </c>
    </row>
    <row r="354" s="15" customFormat="1">
      <c r="A354" s="15"/>
      <c r="B354" s="202"/>
      <c r="C354" s="15"/>
      <c r="D354" s="187" t="s">
        <v>140</v>
      </c>
      <c r="E354" s="203" t="s">
        <v>1</v>
      </c>
      <c r="F354" s="204" t="s">
        <v>158</v>
      </c>
      <c r="G354" s="15"/>
      <c r="H354" s="205">
        <v>14</v>
      </c>
      <c r="I354" s="206"/>
      <c r="J354" s="15"/>
      <c r="K354" s="15"/>
      <c r="L354" s="202"/>
      <c r="M354" s="207"/>
      <c r="N354" s="208"/>
      <c r="O354" s="208"/>
      <c r="P354" s="208"/>
      <c r="Q354" s="208"/>
      <c r="R354" s="208"/>
      <c r="S354" s="208"/>
      <c r="T354" s="209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03" t="s">
        <v>140</v>
      </c>
      <c r="AU354" s="203" t="s">
        <v>86</v>
      </c>
      <c r="AV354" s="15" t="s">
        <v>138</v>
      </c>
      <c r="AW354" s="15" t="s">
        <v>32</v>
      </c>
      <c r="AX354" s="15" t="s">
        <v>84</v>
      </c>
      <c r="AY354" s="203" t="s">
        <v>131</v>
      </c>
    </row>
    <row r="355" s="2" customFormat="1" ht="21.75" customHeight="1">
      <c r="A355" s="37"/>
      <c r="B355" s="171"/>
      <c r="C355" s="172" t="s">
        <v>489</v>
      </c>
      <c r="D355" s="172" t="s">
        <v>134</v>
      </c>
      <c r="E355" s="173" t="s">
        <v>490</v>
      </c>
      <c r="F355" s="174" t="s">
        <v>491</v>
      </c>
      <c r="G355" s="175" t="s">
        <v>182</v>
      </c>
      <c r="H355" s="176">
        <v>4</v>
      </c>
      <c r="I355" s="177"/>
      <c r="J355" s="178">
        <f>ROUND(I355*H355,2)</f>
        <v>0</v>
      </c>
      <c r="K355" s="179"/>
      <c r="L355" s="38"/>
      <c r="M355" s="180" t="s">
        <v>1</v>
      </c>
      <c r="N355" s="181" t="s">
        <v>41</v>
      </c>
      <c r="O355" s="76"/>
      <c r="P355" s="182">
        <f>O355*H355</f>
        <v>0</v>
      </c>
      <c r="Q355" s="182">
        <v>0</v>
      </c>
      <c r="R355" s="182">
        <f>Q355*H355</f>
        <v>0</v>
      </c>
      <c r="S355" s="182">
        <v>0</v>
      </c>
      <c r="T355" s="183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84" t="s">
        <v>220</v>
      </c>
      <c r="AT355" s="184" t="s">
        <v>134</v>
      </c>
      <c r="AU355" s="184" t="s">
        <v>86</v>
      </c>
      <c r="AY355" s="18" t="s">
        <v>131</v>
      </c>
      <c r="BE355" s="185">
        <f>IF(N355="základní",J355,0)</f>
        <v>0</v>
      </c>
      <c r="BF355" s="185">
        <f>IF(N355="snížená",J355,0)</f>
        <v>0</v>
      </c>
      <c r="BG355" s="185">
        <f>IF(N355="zákl. přenesená",J355,0)</f>
        <v>0</v>
      </c>
      <c r="BH355" s="185">
        <f>IF(N355="sníž. přenesená",J355,0)</f>
        <v>0</v>
      </c>
      <c r="BI355" s="185">
        <f>IF(N355="nulová",J355,0)</f>
        <v>0</v>
      </c>
      <c r="BJ355" s="18" t="s">
        <v>84</v>
      </c>
      <c r="BK355" s="185">
        <f>ROUND(I355*H355,2)</f>
        <v>0</v>
      </c>
      <c r="BL355" s="18" t="s">
        <v>220</v>
      </c>
      <c r="BM355" s="184" t="s">
        <v>492</v>
      </c>
    </row>
    <row r="356" s="13" customFormat="1">
      <c r="A356" s="13"/>
      <c r="B356" s="186"/>
      <c r="C356" s="13"/>
      <c r="D356" s="187" t="s">
        <v>140</v>
      </c>
      <c r="E356" s="188" t="s">
        <v>1</v>
      </c>
      <c r="F356" s="189" t="s">
        <v>487</v>
      </c>
      <c r="G356" s="13"/>
      <c r="H356" s="188" t="s">
        <v>1</v>
      </c>
      <c r="I356" s="190"/>
      <c r="J356" s="13"/>
      <c r="K356" s="13"/>
      <c r="L356" s="186"/>
      <c r="M356" s="191"/>
      <c r="N356" s="192"/>
      <c r="O356" s="192"/>
      <c r="P356" s="192"/>
      <c r="Q356" s="192"/>
      <c r="R356" s="192"/>
      <c r="S356" s="192"/>
      <c r="T356" s="19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88" t="s">
        <v>140</v>
      </c>
      <c r="AU356" s="188" t="s">
        <v>86</v>
      </c>
      <c r="AV356" s="13" t="s">
        <v>84</v>
      </c>
      <c r="AW356" s="13" t="s">
        <v>32</v>
      </c>
      <c r="AX356" s="13" t="s">
        <v>76</v>
      </c>
      <c r="AY356" s="188" t="s">
        <v>131</v>
      </c>
    </row>
    <row r="357" s="14" customFormat="1">
      <c r="A357" s="14"/>
      <c r="B357" s="194"/>
      <c r="C357" s="14"/>
      <c r="D357" s="187" t="s">
        <v>140</v>
      </c>
      <c r="E357" s="195" t="s">
        <v>1</v>
      </c>
      <c r="F357" s="196" t="s">
        <v>138</v>
      </c>
      <c r="G357" s="14"/>
      <c r="H357" s="197">
        <v>4</v>
      </c>
      <c r="I357" s="198"/>
      <c r="J357" s="14"/>
      <c r="K357" s="14"/>
      <c r="L357" s="194"/>
      <c r="M357" s="199"/>
      <c r="N357" s="200"/>
      <c r="O357" s="200"/>
      <c r="P357" s="200"/>
      <c r="Q357" s="200"/>
      <c r="R357" s="200"/>
      <c r="S357" s="200"/>
      <c r="T357" s="201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195" t="s">
        <v>140</v>
      </c>
      <c r="AU357" s="195" t="s">
        <v>86</v>
      </c>
      <c r="AV357" s="14" t="s">
        <v>86</v>
      </c>
      <c r="AW357" s="14" t="s">
        <v>32</v>
      </c>
      <c r="AX357" s="14" t="s">
        <v>84</v>
      </c>
      <c r="AY357" s="195" t="s">
        <v>131</v>
      </c>
    </row>
    <row r="358" s="2" customFormat="1" ht="24.15" customHeight="1">
      <c r="A358" s="37"/>
      <c r="B358" s="171"/>
      <c r="C358" s="172" t="s">
        <v>493</v>
      </c>
      <c r="D358" s="172" t="s">
        <v>134</v>
      </c>
      <c r="E358" s="173" t="s">
        <v>494</v>
      </c>
      <c r="F358" s="174" t="s">
        <v>495</v>
      </c>
      <c r="G358" s="175" t="s">
        <v>286</v>
      </c>
      <c r="H358" s="221"/>
      <c r="I358" s="177"/>
      <c r="J358" s="178">
        <f>ROUND(I358*H358,2)</f>
        <v>0</v>
      </c>
      <c r="K358" s="179"/>
      <c r="L358" s="38"/>
      <c r="M358" s="180" t="s">
        <v>1</v>
      </c>
      <c r="N358" s="181" t="s">
        <v>41</v>
      </c>
      <c r="O358" s="76"/>
      <c r="P358" s="182">
        <f>O358*H358</f>
        <v>0</v>
      </c>
      <c r="Q358" s="182">
        <v>0</v>
      </c>
      <c r="R358" s="182">
        <f>Q358*H358</f>
        <v>0</v>
      </c>
      <c r="S358" s="182">
        <v>0</v>
      </c>
      <c r="T358" s="183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84" t="s">
        <v>220</v>
      </c>
      <c r="AT358" s="184" t="s">
        <v>134</v>
      </c>
      <c r="AU358" s="184" t="s">
        <v>86</v>
      </c>
      <c r="AY358" s="18" t="s">
        <v>131</v>
      </c>
      <c r="BE358" s="185">
        <f>IF(N358="základní",J358,0)</f>
        <v>0</v>
      </c>
      <c r="BF358" s="185">
        <f>IF(N358="snížená",J358,0)</f>
        <v>0</v>
      </c>
      <c r="BG358" s="185">
        <f>IF(N358="zákl. přenesená",J358,0)</f>
        <v>0</v>
      </c>
      <c r="BH358" s="185">
        <f>IF(N358="sníž. přenesená",J358,0)</f>
        <v>0</v>
      </c>
      <c r="BI358" s="185">
        <f>IF(N358="nulová",J358,0)</f>
        <v>0</v>
      </c>
      <c r="BJ358" s="18" t="s">
        <v>84</v>
      </c>
      <c r="BK358" s="185">
        <f>ROUND(I358*H358,2)</f>
        <v>0</v>
      </c>
      <c r="BL358" s="18" t="s">
        <v>220</v>
      </c>
      <c r="BM358" s="184" t="s">
        <v>496</v>
      </c>
    </row>
    <row r="359" s="12" customFormat="1" ht="22.8" customHeight="1">
      <c r="A359" s="12"/>
      <c r="B359" s="158"/>
      <c r="C359" s="12"/>
      <c r="D359" s="159" t="s">
        <v>75</v>
      </c>
      <c r="E359" s="169" t="s">
        <v>497</v>
      </c>
      <c r="F359" s="169" t="s">
        <v>498</v>
      </c>
      <c r="G359" s="12"/>
      <c r="H359" s="12"/>
      <c r="I359" s="161"/>
      <c r="J359" s="170">
        <f>BK359</f>
        <v>0</v>
      </c>
      <c r="K359" s="12"/>
      <c r="L359" s="158"/>
      <c r="M359" s="163"/>
      <c r="N359" s="164"/>
      <c r="O359" s="164"/>
      <c r="P359" s="165">
        <f>SUM(P360:P363)</f>
        <v>0</v>
      </c>
      <c r="Q359" s="164"/>
      <c r="R359" s="165">
        <f>SUM(R360:R363)</f>
        <v>0.00051840000000000002</v>
      </c>
      <c r="S359" s="164"/>
      <c r="T359" s="166">
        <f>SUM(T360:T363)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159" t="s">
        <v>86</v>
      </c>
      <c r="AT359" s="167" t="s">
        <v>75</v>
      </c>
      <c r="AU359" s="167" t="s">
        <v>84</v>
      </c>
      <c r="AY359" s="159" t="s">
        <v>131</v>
      </c>
      <c r="BK359" s="168">
        <f>SUM(BK360:BK363)</f>
        <v>0</v>
      </c>
    </row>
    <row r="360" s="2" customFormat="1" ht="24.15" customHeight="1">
      <c r="A360" s="37"/>
      <c r="B360" s="171"/>
      <c r="C360" s="172" t="s">
        <v>499</v>
      </c>
      <c r="D360" s="172" t="s">
        <v>134</v>
      </c>
      <c r="E360" s="173" t="s">
        <v>500</v>
      </c>
      <c r="F360" s="174" t="s">
        <v>501</v>
      </c>
      <c r="G360" s="175" t="s">
        <v>137</v>
      </c>
      <c r="H360" s="176">
        <v>2.1600000000000001</v>
      </c>
      <c r="I360" s="177"/>
      <c r="J360" s="178">
        <f>ROUND(I360*H360,2)</f>
        <v>0</v>
      </c>
      <c r="K360" s="179"/>
      <c r="L360" s="38"/>
      <c r="M360" s="180" t="s">
        <v>1</v>
      </c>
      <c r="N360" s="181" t="s">
        <v>41</v>
      </c>
      <c r="O360" s="76"/>
      <c r="P360" s="182">
        <f>O360*H360</f>
        <v>0</v>
      </c>
      <c r="Q360" s="182">
        <v>0.00012</v>
      </c>
      <c r="R360" s="182">
        <f>Q360*H360</f>
        <v>0.00025920000000000001</v>
      </c>
      <c r="S360" s="182">
        <v>0</v>
      </c>
      <c r="T360" s="183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84" t="s">
        <v>220</v>
      </c>
      <c r="AT360" s="184" t="s">
        <v>134</v>
      </c>
      <c r="AU360" s="184" t="s">
        <v>86</v>
      </c>
      <c r="AY360" s="18" t="s">
        <v>131</v>
      </c>
      <c r="BE360" s="185">
        <f>IF(N360="základní",J360,0)</f>
        <v>0</v>
      </c>
      <c r="BF360" s="185">
        <f>IF(N360="snížená",J360,0)</f>
        <v>0</v>
      </c>
      <c r="BG360" s="185">
        <f>IF(N360="zákl. přenesená",J360,0)</f>
        <v>0</v>
      </c>
      <c r="BH360" s="185">
        <f>IF(N360="sníž. přenesená",J360,0)</f>
        <v>0</v>
      </c>
      <c r="BI360" s="185">
        <f>IF(N360="nulová",J360,0)</f>
        <v>0</v>
      </c>
      <c r="BJ360" s="18" t="s">
        <v>84</v>
      </c>
      <c r="BK360" s="185">
        <f>ROUND(I360*H360,2)</f>
        <v>0</v>
      </c>
      <c r="BL360" s="18" t="s">
        <v>220</v>
      </c>
      <c r="BM360" s="184" t="s">
        <v>502</v>
      </c>
    </row>
    <row r="361" s="13" customFormat="1">
      <c r="A361" s="13"/>
      <c r="B361" s="186"/>
      <c r="C361" s="13"/>
      <c r="D361" s="187" t="s">
        <v>140</v>
      </c>
      <c r="E361" s="188" t="s">
        <v>1</v>
      </c>
      <c r="F361" s="189" t="s">
        <v>503</v>
      </c>
      <c r="G361" s="13"/>
      <c r="H361" s="188" t="s">
        <v>1</v>
      </c>
      <c r="I361" s="190"/>
      <c r="J361" s="13"/>
      <c r="K361" s="13"/>
      <c r="L361" s="186"/>
      <c r="M361" s="191"/>
      <c r="N361" s="192"/>
      <c r="O361" s="192"/>
      <c r="P361" s="192"/>
      <c r="Q361" s="192"/>
      <c r="R361" s="192"/>
      <c r="S361" s="192"/>
      <c r="T361" s="19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88" t="s">
        <v>140</v>
      </c>
      <c r="AU361" s="188" t="s">
        <v>86</v>
      </c>
      <c r="AV361" s="13" t="s">
        <v>84</v>
      </c>
      <c r="AW361" s="13" t="s">
        <v>32</v>
      </c>
      <c r="AX361" s="13" t="s">
        <v>76</v>
      </c>
      <c r="AY361" s="188" t="s">
        <v>131</v>
      </c>
    </row>
    <row r="362" s="14" customFormat="1">
      <c r="A362" s="14"/>
      <c r="B362" s="194"/>
      <c r="C362" s="14"/>
      <c r="D362" s="187" t="s">
        <v>140</v>
      </c>
      <c r="E362" s="195" t="s">
        <v>1</v>
      </c>
      <c r="F362" s="196" t="s">
        <v>504</v>
      </c>
      <c r="G362" s="14"/>
      <c r="H362" s="197">
        <v>2.1600000000000001</v>
      </c>
      <c r="I362" s="198"/>
      <c r="J362" s="14"/>
      <c r="K362" s="14"/>
      <c r="L362" s="194"/>
      <c r="M362" s="199"/>
      <c r="N362" s="200"/>
      <c r="O362" s="200"/>
      <c r="P362" s="200"/>
      <c r="Q362" s="200"/>
      <c r="R362" s="200"/>
      <c r="S362" s="200"/>
      <c r="T362" s="201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195" t="s">
        <v>140</v>
      </c>
      <c r="AU362" s="195" t="s">
        <v>86</v>
      </c>
      <c r="AV362" s="14" t="s">
        <v>86</v>
      </c>
      <c r="AW362" s="14" t="s">
        <v>32</v>
      </c>
      <c r="AX362" s="14" t="s">
        <v>84</v>
      </c>
      <c r="AY362" s="195" t="s">
        <v>131</v>
      </c>
    </row>
    <row r="363" s="2" customFormat="1" ht="24.15" customHeight="1">
      <c r="A363" s="37"/>
      <c r="B363" s="171"/>
      <c r="C363" s="172" t="s">
        <v>505</v>
      </c>
      <c r="D363" s="172" t="s">
        <v>134</v>
      </c>
      <c r="E363" s="173" t="s">
        <v>506</v>
      </c>
      <c r="F363" s="174" t="s">
        <v>507</v>
      </c>
      <c r="G363" s="175" t="s">
        <v>137</v>
      </c>
      <c r="H363" s="176">
        <v>2.1600000000000001</v>
      </c>
      <c r="I363" s="177"/>
      <c r="J363" s="178">
        <f>ROUND(I363*H363,2)</f>
        <v>0</v>
      </c>
      <c r="K363" s="179"/>
      <c r="L363" s="38"/>
      <c r="M363" s="180" t="s">
        <v>1</v>
      </c>
      <c r="N363" s="181" t="s">
        <v>41</v>
      </c>
      <c r="O363" s="76"/>
      <c r="P363" s="182">
        <f>O363*H363</f>
        <v>0</v>
      </c>
      <c r="Q363" s="182">
        <v>0.00012</v>
      </c>
      <c r="R363" s="182">
        <f>Q363*H363</f>
        <v>0.00025920000000000001</v>
      </c>
      <c r="S363" s="182">
        <v>0</v>
      </c>
      <c r="T363" s="183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84" t="s">
        <v>220</v>
      </c>
      <c r="AT363" s="184" t="s">
        <v>134</v>
      </c>
      <c r="AU363" s="184" t="s">
        <v>86</v>
      </c>
      <c r="AY363" s="18" t="s">
        <v>131</v>
      </c>
      <c r="BE363" s="185">
        <f>IF(N363="základní",J363,0)</f>
        <v>0</v>
      </c>
      <c r="BF363" s="185">
        <f>IF(N363="snížená",J363,0)</f>
        <v>0</v>
      </c>
      <c r="BG363" s="185">
        <f>IF(N363="zákl. přenesená",J363,0)</f>
        <v>0</v>
      </c>
      <c r="BH363" s="185">
        <f>IF(N363="sníž. přenesená",J363,0)</f>
        <v>0</v>
      </c>
      <c r="BI363" s="185">
        <f>IF(N363="nulová",J363,0)</f>
        <v>0</v>
      </c>
      <c r="BJ363" s="18" t="s">
        <v>84</v>
      </c>
      <c r="BK363" s="185">
        <f>ROUND(I363*H363,2)</f>
        <v>0</v>
      </c>
      <c r="BL363" s="18" t="s">
        <v>220</v>
      </c>
      <c r="BM363" s="184" t="s">
        <v>508</v>
      </c>
    </row>
    <row r="364" s="12" customFormat="1" ht="22.8" customHeight="1">
      <c r="A364" s="12"/>
      <c r="B364" s="158"/>
      <c r="C364" s="12"/>
      <c r="D364" s="159" t="s">
        <v>75</v>
      </c>
      <c r="E364" s="169" t="s">
        <v>509</v>
      </c>
      <c r="F364" s="169" t="s">
        <v>510</v>
      </c>
      <c r="G364" s="12"/>
      <c r="H364" s="12"/>
      <c r="I364" s="161"/>
      <c r="J364" s="170">
        <f>BK364</f>
        <v>0</v>
      </c>
      <c r="K364" s="12"/>
      <c r="L364" s="158"/>
      <c r="M364" s="163"/>
      <c r="N364" s="164"/>
      <c r="O364" s="164"/>
      <c r="P364" s="165">
        <f>SUM(P365:P389)</f>
        <v>0</v>
      </c>
      <c r="Q364" s="164"/>
      <c r="R364" s="165">
        <f>SUM(R365:R389)</f>
        <v>0.22112984000000002</v>
      </c>
      <c r="S364" s="164"/>
      <c r="T364" s="166">
        <f>SUM(T365:T389)</f>
        <v>0.04313123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159" t="s">
        <v>86</v>
      </c>
      <c r="AT364" s="167" t="s">
        <v>75</v>
      </c>
      <c r="AU364" s="167" t="s">
        <v>84</v>
      </c>
      <c r="AY364" s="159" t="s">
        <v>131</v>
      </c>
      <c r="BK364" s="168">
        <f>SUM(BK365:BK389)</f>
        <v>0</v>
      </c>
    </row>
    <row r="365" s="2" customFormat="1" ht="16.5" customHeight="1">
      <c r="A365" s="37"/>
      <c r="B365" s="171"/>
      <c r="C365" s="172" t="s">
        <v>511</v>
      </c>
      <c r="D365" s="172" t="s">
        <v>134</v>
      </c>
      <c r="E365" s="173" t="s">
        <v>512</v>
      </c>
      <c r="F365" s="174" t="s">
        <v>513</v>
      </c>
      <c r="G365" s="175" t="s">
        <v>137</v>
      </c>
      <c r="H365" s="176">
        <v>139.13300000000001</v>
      </c>
      <c r="I365" s="177"/>
      <c r="J365" s="178">
        <f>ROUND(I365*H365,2)</f>
        <v>0</v>
      </c>
      <c r="K365" s="179"/>
      <c r="L365" s="38"/>
      <c r="M365" s="180" t="s">
        <v>1</v>
      </c>
      <c r="N365" s="181" t="s">
        <v>41</v>
      </c>
      <c r="O365" s="76"/>
      <c r="P365" s="182">
        <f>O365*H365</f>
        <v>0</v>
      </c>
      <c r="Q365" s="182">
        <v>0.001</v>
      </c>
      <c r="R365" s="182">
        <f>Q365*H365</f>
        <v>0.13913300000000001</v>
      </c>
      <c r="S365" s="182">
        <v>0.00031</v>
      </c>
      <c r="T365" s="183">
        <f>S365*H365</f>
        <v>0.04313123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84" t="s">
        <v>220</v>
      </c>
      <c r="AT365" s="184" t="s">
        <v>134</v>
      </c>
      <c r="AU365" s="184" t="s">
        <v>86</v>
      </c>
      <c r="AY365" s="18" t="s">
        <v>131</v>
      </c>
      <c r="BE365" s="185">
        <f>IF(N365="základní",J365,0)</f>
        <v>0</v>
      </c>
      <c r="BF365" s="185">
        <f>IF(N365="snížená",J365,0)</f>
        <v>0</v>
      </c>
      <c r="BG365" s="185">
        <f>IF(N365="zákl. přenesená",J365,0)</f>
        <v>0</v>
      </c>
      <c r="BH365" s="185">
        <f>IF(N365="sníž. přenesená",J365,0)</f>
        <v>0</v>
      </c>
      <c r="BI365" s="185">
        <f>IF(N365="nulová",J365,0)</f>
        <v>0</v>
      </c>
      <c r="BJ365" s="18" t="s">
        <v>84</v>
      </c>
      <c r="BK365" s="185">
        <f>ROUND(I365*H365,2)</f>
        <v>0</v>
      </c>
      <c r="BL365" s="18" t="s">
        <v>220</v>
      </c>
      <c r="BM365" s="184" t="s">
        <v>514</v>
      </c>
    </row>
    <row r="366" s="13" customFormat="1">
      <c r="A366" s="13"/>
      <c r="B366" s="186"/>
      <c r="C366" s="13"/>
      <c r="D366" s="187" t="s">
        <v>140</v>
      </c>
      <c r="E366" s="188" t="s">
        <v>1</v>
      </c>
      <c r="F366" s="189" t="s">
        <v>153</v>
      </c>
      <c r="G366" s="13"/>
      <c r="H366" s="188" t="s">
        <v>1</v>
      </c>
      <c r="I366" s="190"/>
      <c r="J366" s="13"/>
      <c r="K366" s="13"/>
      <c r="L366" s="186"/>
      <c r="M366" s="191"/>
      <c r="N366" s="192"/>
      <c r="O366" s="192"/>
      <c r="P366" s="192"/>
      <c r="Q366" s="192"/>
      <c r="R366" s="192"/>
      <c r="S366" s="192"/>
      <c r="T366" s="19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88" t="s">
        <v>140</v>
      </c>
      <c r="AU366" s="188" t="s">
        <v>86</v>
      </c>
      <c r="AV366" s="13" t="s">
        <v>84</v>
      </c>
      <c r="AW366" s="13" t="s">
        <v>32</v>
      </c>
      <c r="AX366" s="13" t="s">
        <v>76</v>
      </c>
      <c r="AY366" s="188" t="s">
        <v>131</v>
      </c>
    </row>
    <row r="367" s="14" customFormat="1">
      <c r="A367" s="14"/>
      <c r="B367" s="194"/>
      <c r="C367" s="14"/>
      <c r="D367" s="187" t="s">
        <v>140</v>
      </c>
      <c r="E367" s="195" t="s">
        <v>1</v>
      </c>
      <c r="F367" s="196" t="s">
        <v>515</v>
      </c>
      <c r="G367" s="14"/>
      <c r="H367" s="197">
        <v>17.573</v>
      </c>
      <c r="I367" s="198"/>
      <c r="J367" s="14"/>
      <c r="K367" s="14"/>
      <c r="L367" s="194"/>
      <c r="M367" s="199"/>
      <c r="N367" s="200"/>
      <c r="O367" s="200"/>
      <c r="P367" s="200"/>
      <c r="Q367" s="200"/>
      <c r="R367" s="200"/>
      <c r="S367" s="200"/>
      <c r="T367" s="20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195" t="s">
        <v>140</v>
      </c>
      <c r="AU367" s="195" t="s">
        <v>86</v>
      </c>
      <c r="AV367" s="14" t="s">
        <v>86</v>
      </c>
      <c r="AW367" s="14" t="s">
        <v>32</v>
      </c>
      <c r="AX367" s="14" t="s">
        <v>76</v>
      </c>
      <c r="AY367" s="195" t="s">
        <v>131</v>
      </c>
    </row>
    <row r="368" s="14" customFormat="1">
      <c r="A368" s="14"/>
      <c r="B368" s="194"/>
      <c r="C368" s="14"/>
      <c r="D368" s="187" t="s">
        <v>140</v>
      </c>
      <c r="E368" s="195" t="s">
        <v>1</v>
      </c>
      <c r="F368" s="196" t="s">
        <v>516</v>
      </c>
      <c r="G368" s="14"/>
      <c r="H368" s="197">
        <v>45.049999999999997</v>
      </c>
      <c r="I368" s="198"/>
      <c r="J368" s="14"/>
      <c r="K368" s="14"/>
      <c r="L368" s="194"/>
      <c r="M368" s="199"/>
      <c r="N368" s="200"/>
      <c r="O368" s="200"/>
      <c r="P368" s="200"/>
      <c r="Q368" s="200"/>
      <c r="R368" s="200"/>
      <c r="S368" s="200"/>
      <c r="T368" s="201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195" t="s">
        <v>140</v>
      </c>
      <c r="AU368" s="195" t="s">
        <v>86</v>
      </c>
      <c r="AV368" s="14" t="s">
        <v>86</v>
      </c>
      <c r="AW368" s="14" t="s">
        <v>32</v>
      </c>
      <c r="AX368" s="14" t="s">
        <v>76</v>
      </c>
      <c r="AY368" s="195" t="s">
        <v>131</v>
      </c>
    </row>
    <row r="369" s="13" customFormat="1">
      <c r="A369" s="13"/>
      <c r="B369" s="186"/>
      <c r="C369" s="13"/>
      <c r="D369" s="187" t="s">
        <v>140</v>
      </c>
      <c r="E369" s="188" t="s">
        <v>1</v>
      </c>
      <c r="F369" s="189" t="s">
        <v>141</v>
      </c>
      <c r="G369" s="13"/>
      <c r="H369" s="188" t="s">
        <v>1</v>
      </c>
      <c r="I369" s="190"/>
      <c r="J369" s="13"/>
      <c r="K369" s="13"/>
      <c r="L369" s="186"/>
      <c r="M369" s="191"/>
      <c r="N369" s="192"/>
      <c r="O369" s="192"/>
      <c r="P369" s="192"/>
      <c r="Q369" s="192"/>
      <c r="R369" s="192"/>
      <c r="S369" s="192"/>
      <c r="T369" s="19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88" t="s">
        <v>140</v>
      </c>
      <c r="AU369" s="188" t="s">
        <v>86</v>
      </c>
      <c r="AV369" s="13" t="s">
        <v>84</v>
      </c>
      <c r="AW369" s="13" t="s">
        <v>32</v>
      </c>
      <c r="AX369" s="13" t="s">
        <v>76</v>
      </c>
      <c r="AY369" s="188" t="s">
        <v>131</v>
      </c>
    </row>
    <row r="370" s="14" customFormat="1">
      <c r="A370" s="14"/>
      <c r="B370" s="194"/>
      <c r="C370" s="14"/>
      <c r="D370" s="187" t="s">
        <v>140</v>
      </c>
      <c r="E370" s="195" t="s">
        <v>1</v>
      </c>
      <c r="F370" s="196" t="s">
        <v>517</v>
      </c>
      <c r="G370" s="14"/>
      <c r="H370" s="197">
        <v>18.504000000000001</v>
      </c>
      <c r="I370" s="198"/>
      <c r="J370" s="14"/>
      <c r="K370" s="14"/>
      <c r="L370" s="194"/>
      <c r="M370" s="199"/>
      <c r="N370" s="200"/>
      <c r="O370" s="200"/>
      <c r="P370" s="200"/>
      <c r="Q370" s="200"/>
      <c r="R370" s="200"/>
      <c r="S370" s="200"/>
      <c r="T370" s="201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195" t="s">
        <v>140</v>
      </c>
      <c r="AU370" s="195" t="s">
        <v>86</v>
      </c>
      <c r="AV370" s="14" t="s">
        <v>86</v>
      </c>
      <c r="AW370" s="14" t="s">
        <v>32</v>
      </c>
      <c r="AX370" s="14" t="s">
        <v>76</v>
      </c>
      <c r="AY370" s="195" t="s">
        <v>131</v>
      </c>
    </row>
    <row r="371" s="14" customFormat="1">
      <c r="A371" s="14"/>
      <c r="B371" s="194"/>
      <c r="C371" s="14"/>
      <c r="D371" s="187" t="s">
        <v>140</v>
      </c>
      <c r="E371" s="195" t="s">
        <v>1</v>
      </c>
      <c r="F371" s="196" t="s">
        <v>518</v>
      </c>
      <c r="G371" s="14"/>
      <c r="H371" s="197">
        <v>7.04</v>
      </c>
      <c r="I371" s="198"/>
      <c r="J371" s="14"/>
      <c r="K371" s="14"/>
      <c r="L371" s="194"/>
      <c r="M371" s="199"/>
      <c r="N371" s="200"/>
      <c r="O371" s="200"/>
      <c r="P371" s="200"/>
      <c r="Q371" s="200"/>
      <c r="R371" s="200"/>
      <c r="S371" s="200"/>
      <c r="T371" s="20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195" t="s">
        <v>140</v>
      </c>
      <c r="AU371" s="195" t="s">
        <v>86</v>
      </c>
      <c r="AV371" s="14" t="s">
        <v>86</v>
      </c>
      <c r="AW371" s="14" t="s">
        <v>32</v>
      </c>
      <c r="AX371" s="14" t="s">
        <v>76</v>
      </c>
      <c r="AY371" s="195" t="s">
        <v>131</v>
      </c>
    </row>
    <row r="372" s="13" customFormat="1">
      <c r="A372" s="13"/>
      <c r="B372" s="186"/>
      <c r="C372" s="13"/>
      <c r="D372" s="187" t="s">
        <v>140</v>
      </c>
      <c r="E372" s="188" t="s">
        <v>1</v>
      </c>
      <c r="F372" s="189" t="s">
        <v>156</v>
      </c>
      <c r="G372" s="13"/>
      <c r="H372" s="188" t="s">
        <v>1</v>
      </c>
      <c r="I372" s="190"/>
      <c r="J372" s="13"/>
      <c r="K372" s="13"/>
      <c r="L372" s="186"/>
      <c r="M372" s="191"/>
      <c r="N372" s="192"/>
      <c r="O372" s="192"/>
      <c r="P372" s="192"/>
      <c r="Q372" s="192"/>
      <c r="R372" s="192"/>
      <c r="S372" s="192"/>
      <c r="T372" s="19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88" t="s">
        <v>140</v>
      </c>
      <c r="AU372" s="188" t="s">
        <v>86</v>
      </c>
      <c r="AV372" s="13" t="s">
        <v>84</v>
      </c>
      <c r="AW372" s="13" t="s">
        <v>32</v>
      </c>
      <c r="AX372" s="13" t="s">
        <v>76</v>
      </c>
      <c r="AY372" s="188" t="s">
        <v>131</v>
      </c>
    </row>
    <row r="373" s="14" customFormat="1">
      <c r="A373" s="14"/>
      <c r="B373" s="194"/>
      <c r="C373" s="14"/>
      <c r="D373" s="187" t="s">
        <v>140</v>
      </c>
      <c r="E373" s="195" t="s">
        <v>1</v>
      </c>
      <c r="F373" s="196" t="s">
        <v>519</v>
      </c>
      <c r="G373" s="14"/>
      <c r="H373" s="197">
        <v>17.77</v>
      </c>
      <c r="I373" s="198"/>
      <c r="J373" s="14"/>
      <c r="K373" s="14"/>
      <c r="L373" s="194"/>
      <c r="M373" s="199"/>
      <c r="N373" s="200"/>
      <c r="O373" s="200"/>
      <c r="P373" s="200"/>
      <c r="Q373" s="200"/>
      <c r="R373" s="200"/>
      <c r="S373" s="200"/>
      <c r="T373" s="201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195" t="s">
        <v>140</v>
      </c>
      <c r="AU373" s="195" t="s">
        <v>86</v>
      </c>
      <c r="AV373" s="14" t="s">
        <v>86</v>
      </c>
      <c r="AW373" s="14" t="s">
        <v>32</v>
      </c>
      <c r="AX373" s="14" t="s">
        <v>76</v>
      </c>
      <c r="AY373" s="195" t="s">
        <v>131</v>
      </c>
    </row>
    <row r="374" s="14" customFormat="1">
      <c r="A374" s="14"/>
      <c r="B374" s="194"/>
      <c r="C374" s="14"/>
      <c r="D374" s="187" t="s">
        <v>140</v>
      </c>
      <c r="E374" s="195" t="s">
        <v>1</v>
      </c>
      <c r="F374" s="196" t="s">
        <v>520</v>
      </c>
      <c r="G374" s="14"/>
      <c r="H374" s="197">
        <v>45.908999999999999</v>
      </c>
      <c r="I374" s="198"/>
      <c r="J374" s="14"/>
      <c r="K374" s="14"/>
      <c r="L374" s="194"/>
      <c r="M374" s="199"/>
      <c r="N374" s="200"/>
      <c r="O374" s="200"/>
      <c r="P374" s="200"/>
      <c r="Q374" s="200"/>
      <c r="R374" s="200"/>
      <c r="S374" s="200"/>
      <c r="T374" s="20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195" t="s">
        <v>140</v>
      </c>
      <c r="AU374" s="195" t="s">
        <v>86</v>
      </c>
      <c r="AV374" s="14" t="s">
        <v>86</v>
      </c>
      <c r="AW374" s="14" t="s">
        <v>32</v>
      </c>
      <c r="AX374" s="14" t="s">
        <v>76</v>
      </c>
      <c r="AY374" s="195" t="s">
        <v>131</v>
      </c>
    </row>
    <row r="375" s="13" customFormat="1">
      <c r="A375" s="13"/>
      <c r="B375" s="186"/>
      <c r="C375" s="13"/>
      <c r="D375" s="187" t="s">
        <v>140</v>
      </c>
      <c r="E375" s="188" t="s">
        <v>1</v>
      </c>
      <c r="F375" s="189" t="s">
        <v>521</v>
      </c>
      <c r="G375" s="13"/>
      <c r="H375" s="188" t="s">
        <v>1</v>
      </c>
      <c r="I375" s="190"/>
      <c r="J375" s="13"/>
      <c r="K375" s="13"/>
      <c r="L375" s="186"/>
      <c r="M375" s="191"/>
      <c r="N375" s="192"/>
      <c r="O375" s="192"/>
      <c r="P375" s="192"/>
      <c r="Q375" s="192"/>
      <c r="R375" s="192"/>
      <c r="S375" s="192"/>
      <c r="T375" s="19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88" t="s">
        <v>140</v>
      </c>
      <c r="AU375" s="188" t="s">
        <v>86</v>
      </c>
      <c r="AV375" s="13" t="s">
        <v>84</v>
      </c>
      <c r="AW375" s="13" t="s">
        <v>32</v>
      </c>
      <c r="AX375" s="13" t="s">
        <v>76</v>
      </c>
      <c r="AY375" s="188" t="s">
        <v>131</v>
      </c>
    </row>
    <row r="376" s="14" customFormat="1">
      <c r="A376" s="14"/>
      <c r="B376" s="194"/>
      <c r="C376" s="14"/>
      <c r="D376" s="187" t="s">
        <v>140</v>
      </c>
      <c r="E376" s="195" t="s">
        <v>1</v>
      </c>
      <c r="F376" s="196" t="s">
        <v>522</v>
      </c>
      <c r="G376" s="14"/>
      <c r="H376" s="197">
        <v>-12.712999999999999</v>
      </c>
      <c r="I376" s="198"/>
      <c r="J376" s="14"/>
      <c r="K376" s="14"/>
      <c r="L376" s="194"/>
      <c r="M376" s="199"/>
      <c r="N376" s="200"/>
      <c r="O376" s="200"/>
      <c r="P376" s="200"/>
      <c r="Q376" s="200"/>
      <c r="R376" s="200"/>
      <c r="S376" s="200"/>
      <c r="T376" s="20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195" t="s">
        <v>140</v>
      </c>
      <c r="AU376" s="195" t="s">
        <v>86</v>
      </c>
      <c r="AV376" s="14" t="s">
        <v>86</v>
      </c>
      <c r="AW376" s="14" t="s">
        <v>32</v>
      </c>
      <c r="AX376" s="14" t="s">
        <v>76</v>
      </c>
      <c r="AY376" s="195" t="s">
        <v>131</v>
      </c>
    </row>
    <row r="377" s="15" customFormat="1">
      <c r="A377" s="15"/>
      <c r="B377" s="202"/>
      <c r="C377" s="15"/>
      <c r="D377" s="187" t="s">
        <v>140</v>
      </c>
      <c r="E377" s="203" t="s">
        <v>1</v>
      </c>
      <c r="F377" s="204" t="s">
        <v>158</v>
      </c>
      <c r="G377" s="15"/>
      <c r="H377" s="205">
        <v>139.13300000000001</v>
      </c>
      <c r="I377" s="206"/>
      <c r="J377" s="15"/>
      <c r="K377" s="15"/>
      <c r="L377" s="202"/>
      <c r="M377" s="207"/>
      <c r="N377" s="208"/>
      <c r="O377" s="208"/>
      <c r="P377" s="208"/>
      <c r="Q377" s="208"/>
      <c r="R377" s="208"/>
      <c r="S377" s="208"/>
      <c r="T377" s="209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03" t="s">
        <v>140</v>
      </c>
      <c r="AU377" s="203" t="s">
        <v>86</v>
      </c>
      <c r="AV377" s="15" t="s">
        <v>138</v>
      </c>
      <c r="AW377" s="15" t="s">
        <v>32</v>
      </c>
      <c r="AX377" s="15" t="s">
        <v>84</v>
      </c>
      <c r="AY377" s="203" t="s">
        <v>131</v>
      </c>
    </row>
    <row r="378" s="2" customFormat="1" ht="24.15" customHeight="1">
      <c r="A378" s="37"/>
      <c r="B378" s="171"/>
      <c r="C378" s="172" t="s">
        <v>523</v>
      </c>
      <c r="D378" s="172" t="s">
        <v>134</v>
      </c>
      <c r="E378" s="173" t="s">
        <v>524</v>
      </c>
      <c r="F378" s="174" t="s">
        <v>525</v>
      </c>
      <c r="G378" s="175" t="s">
        <v>137</v>
      </c>
      <c r="H378" s="176">
        <v>151.846</v>
      </c>
      <c r="I378" s="177"/>
      <c r="J378" s="178">
        <f>ROUND(I378*H378,2)</f>
        <v>0</v>
      </c>
      <c r="K378" s="179"/>
      <c r="L378" s="38"/>
      <c r="M378" s="180" t="s">
        <v>1</v>
      </c>
      <c r="N378" s="181" t="s">
        <v>41</v>
      </c>
      <c r="O378" s="76"/>
      <c r="P378" s="182">
        <f>O378*H378</f>
        <v>0</v>
      </c>
      <c r="Q378" s="182">
        <v>0.00021000000000000001</v>
      </c>
      <c r="R378" s="182">
        <f>Q378*H378</f>
        <v>0.031887660000000005</v>
      </c>
      <c r="S378" s="182">
        <v>0</v>
      </c>
      <c r="T378" s="183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84" t="s">
        <v>220</v>
      </c>
      <c r="AT378" s="184" t="s">
        <v>134</v>
      </c>
      <c r="AU378" s="184" t="s">
        <v>86</v>
      </c>
      <c r="AY378" s="18" t="s">
        <v>131</v>
      </c>
      <c r="BE378" s="185">
        <f>IF(N378="základní",J378,0)</f>
        <v>0</v>
      </c>
      <c r="BF378" s="185">
        <f>IF(N378="snížená",J378,0)</f>
        <v>0</v>
      </c>
      <c r="BG378" s="185">
        <f>IF(N378="zákl. přenesená",J378,0)</f>
        <v>0</v>
      </c>
      <c r="BH378" s="185">
        <f>IF(N378="sníž. přenesená",J378,0)</f>
        <v>0</v>
      </c>
      <c r="BI378" s="185">
        <f>IF(N378="nulová",J378,0)</f>
        <v>0</v>
      </c>
      <c r="BJ378" s="18" t="s">
        <v>84</v>
      </c>
      <c r="BK378" s="185">
        <f>ROUND(I378*H378,2)</f>
        <v>0</v>
      </c>
      <c r="BL378" s="18" t="s">
        <v>220</v>
      </c>
      <c r="BM378" s="184" t="s">
        <v>526</v>
      </c>
    </row>
    <row r="379" s="13" customFormat="1">
      <c r="A379" s="13"/>
      <c r="B379" s="186"/>
      <c r="C379" s="13"/>
      <c r="D379" s="187" t="s">
        <v>140</v>
      </c>
      <c r="E379" s="188" t="s">
        <v>1</v>
      </c>
      <c r="F379" s="189" t="s">
        <v>153</v>
      </c>
      <c r="G379" s="13"/>
      <c r="H379" s="188" t="s">
        <v>1</v>
      </c>
      <c r="I379" s="190"/>
      <c r="J379" s="13"/>
      <c r="K379" s="13"/>
      <c r="L379" s="186"/>
      <c r="M379" s="191"/>
      <c r="N379" s="192"/>
      <c r="O379" s="192"/>
      <c r="P379" s="192"/>
      <c r="Q379" s="192"/>
      <c r="R379" s="192"/>
      <c r="S379" s="192"/>
      <c r="T379" s="19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8" t="s">
        <v>140</v>
      </c>
      <c r="AU379" s="188" t="s">
        <v>86</v>
      </c>
      <c r="AV379" s="13" t="s">
        <v>84</v>
      </c>
      <c r="AW379" s="13" t="s">
        <v>32</v>
      </c>
      <c r="AX379" s="13" t="s">
        <v>76</v>
      </c>
      <c r="AY379" s="188" t="s">
        <v>131</v>
      </c>
    </row>
    <row r="380" s="14" customFormat="1">
      <c r="A380" s="14"/>
      <c r="B380" s="194"/>
      <c r="C380" s="14"/>
      <c r="D380" s="187" t="s">
        <v>140</v>
      </c>
      <c r="E380" s="195" t="s">
        <v>1</v>
      </c>
      <c r="F380" s="196" t="s">
        <v>515</v>
      </c>
      <c r="G380" s="14"/>
      <c r="H380" s="197">
        <v>17.573</v>
      </c>
      <c r="I380" s="198"/>
      <c r="J380" s="14"/>
      <c r="K380" s="14"/>
      <c r="L380" s="194"/>
      <c r="M380" s="199"/>
      <c r="N380" s="200"/>
      <c r="O380" s="200"/>
      <c r="P380" s="200"/>
      <c r="Q380" s="200"/>
      <c r="R380" s="200"/>
      <c r="S380" s="200"/>
      <c r="T380" s="20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195" t="s">
        <v>140</v>
      </c>
      <c r="AU380" s="195" t="s">
        <v>86</v>
      </c>
      <c r="AV380" s="14" t="s">
        <v>86</v>
      </c>
      <c r="AW380" s="14" t="s">
        <v>32</v>
      </c>
      <c r="AX380" s="14" t="s">
        <v>76</v>
      </c>
      <c r="AY380" s="195" t="s">
        <v>131</v>
      </c>
    </row>
    <row r="381" s="14" customFormat="1">
      <c r="A381" s="14"/>
      <c r="B381" s="194"/>
      <c r="C381" s="14"/>
      <c r="D381" s="187" t="s">
        <v>140</v>
      </c>
      <c r="E381" s="195" t="s">
        <v>1</v>
      </c>
      <c r="F381" s="196" t="s">
        <v>516</v>
      </c>
      <c r="G381" s="14"/>
      <c r="H381" s="197">
        <v>45.049999999999997</v>
      </c>
      <c r="I381" s="198"/>
      <c r="J381" s="14"/>
      <c r="K381" s="14"/>
      <c r="L381" s="194"/>
      <c r="M381" s="199"/>
      <c r="N381" s="200"/>
      <c r="O381" s="200"/>
      <c r="P381" s="200"/>
      <c r="Q381" s="200"/>
      <c r="R381" s="200"/>
      <c r="S381" s="200"/>
      <c r="T381" s="201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195" t="s">
        <v>140</v>
      </c>
      <c r="AU381" s="195" t="s">
        <v>86</v>
      </c>
      <c r="AV381" s="14" t="s">
        <v>86</v>
      </c>
      <c r="AW381" s="14" t="s">
        <v>32</v>
      </c>
      <c r="AX381" s="14" t="s">
        <v>76</v>
      </c>
      <c r="AY381" s="195" t="s">
        <v>131</v>
      </c>
    </row>
    <row r="382" s="13" customFormat="1">
      <c r="A382" s="13"/>
      <c r="B382" s="186"/>
      <c r="C382" s="13"/>
      <c r="D382" s="187" t="s">
        <v>140</v>
      </c>
      <c r="E382" s="188" t="s">
        <v>1</v>
      </c>
      <c r="F382" s="189" t="s">
        <v>141</v>
      </c>
      <c r="G382" s="13"/>
      <c r="H382" s="188" t="s">
        <v>1</v>
      </c>
      <c r="I382" s="190"/>
      <c r="J382" s="13"/>
      <c r="K382" s="13"/>
      <c r="L382" s="186"/>
      <c r="M382" s="191"/>
      <c r="N382" s="192"/>
      <c r="O382" s="192"/>
      <c r="P382" s="192"/>
      <c r="Q382" s="192"/>
      <c r="R382" s="192"/>
      <c r="S382" s="192"/>
      <c r="T382" s="19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88" t="s">
        <v>140</v>
      </c>
      <c r="AU382" s="188" t="s">
        <v>86</v>
      </c>
      <c r="AV382" s="13" t="s">
        <v>84</v>
      </c>
      <c r="AW382" s="13" t="s">
        <v>32</v>
      </c>
      <c r="AX382" s="13" t="s">
        <v>76</v>
      </c>
      <c r="AY382" s="188" t="s">
        <v>131</v>
      </c>
    </row>
    <row r="383" s="14" customFormat="1">
      <c r="A383" s="14"/>
      <c r="B383" s="194"/>
      <c r="C383" s="14"/>
      <c r="D383" s="187" t="s">
        <v>140</v>
      </c>
      <c r="E383" s="195" t="s">
        <v>1</v>
      </c>
      <c r="F383" s="196" t="s">
        <v>517</v>
      </c>
      <c r="G383" s="14"/>
      <c r="H383" s="197">
        <v>18.504000000000001</v>
      </c>
      <c r="I383" s="198"/>
      <c r="J383" s="14"/>
      <c r="K383" s="14"/>
      <c r="L383" s="194"/>
      <c r="M383" s="199"/>
      <c r="N383" s="200"/>
      <c r="O383" s="200"/>
      <c r="P383" s="200"/>
      <c r="Q383" s="200"/>
      <c r="R383" s="200"/>
      <c r="S383" s="200"/>
      <c r="T383" s="20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195" t="s">
        <v>140</v>
      </c>
      <c r="AU383" s="195" t="s">
        <v>86</v>
      </c>
      <c r="AV383" s="14" t="s">
        <v>86</v>
      </c>
      <c r="AW383" s="14" t="s">
        <v>32</v>
      </c>
      <c r="AX383" s="14" t="s">
        <v>76</v>
      </c>
      <c r="AY383" s="195" t="s">
        <v>131</v>
      </c>
    </row>
    <row r="384" s="14" customFormat="1">
      <c r="A384" s="14"/>
      <c r="B384" s="194"/>
      <c r="C384" s="14"/>
      <c r="D384" s="187" t="s">
        <v>140</v>
      </c>
      <c r="E384" s="195" t="s">
        <v>1</v>
      </c>
      <c r="F384" s="196" t="s">
        <v>518</v>
      </c>
      <c r="G384" s="14"/>
      <c r="H384" s="197">
        <v>7.04</v>
      </c>
      <c r="I384" s="198"/>
      <c r="J384" s="14"/>
      <c r="K384" s="14"/>
      <c r="L384" s="194"/>
      <c r="M384" s="199"/>
      <c r="N384" s="200"/>
      <c r="O384" s="200"/>
      <c r="P384" s="200"/>
      <c r="Q384" s="200"/>
      <c r="R384" s="200"/>
      <c r="S384" s="200"/>
      <c r="T384" s="201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195" t="s">
        <v>140</v>
      </c>
      <c r="AU384" s="195" t="s">
        <v>86</v>
      </c>
      <c r="AV384" s="14" t="s">
        <v>86</v>
      </c>
      <c r="AW384" s="14" t="s">
        <v>32</v>
      </c>
      <c r="AX384" s="14" t="s">
        <v>76</v>
      </c>
      <c r="AY384" s="195" t="s">
        <v>131</v>
      </c>
    </row>
    <row r="385" s="13" customFormat="1">
      <c r="A385" s="13"/>
      <c r="B385" s="186"/>
      <c r="C385" s="13"/>
      <c r="D385" s="187" t="s">
        <v>140</v>
      </c>
      <c r="E385" s="188" t="s">
        <v>1</v>
      </c>
      <c r="F385" s="189" t="s">
        <v>156</v>
      </c>
      <c r="G385" s="13"/>
      <c r="H385" s="188" t="s">
        <v>1</v>
      </c>
      <c r="I385" s="190"/>
      <c r="J385" s="13"/>
      <c r="K385" s="13"/>
      <c r="L385" s="186"/>
      <c r="M385" s="191"/>
      <c r="N385" s="192"/>
      <c r="O385" s="192"/>
      <c r="P385" s="192"/>
      <c r="Q385" s="192"/>
      <c r="R385" s="192"/>
      <c r="S385" s="192"/>
      <c r="T385" s="19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88" t="s">
        <v>140</v>
      </c>
      <c r="AU385" s="188" t="s">
        <v>86</v>
      </c>
      <c r="AV385" s="13" t="s">
        <v>84</v>
      </c>
      <c r="AW385" s="13" t="s">
        <v>32</v>
      </c>
      <c r="AX385" s="13" t="s">
        <v>76</v>
      </c>
      <c r="AY385" s="188" t="s">
        <v>131</v>
      </c>
    </row>
    <row r="386" s="14" customFormat="1">
      <c r="A386" s="14"/>
      <c r="B386" s="194"/>
      <c r="C386" s="14"/>
      <c r="D386" s="187" t="s">
        <v>140</v>
      </c>
      <c r="E386" s="195" t="s">
        <v>1</v>
      </c>
      <c r="F386" s="196" t="s">
        <v>519</v>
      </c>
      <c r="G386" s="14"/>
      <c r="H386" s="197">
        <v>17.77</v>
      </c>
      <c r="I386" s="198"/>
      <c r="J386" s="14"/>
      <c r="K386" s="14"/>
      <c r="L386" s="194"/>
      <c r="M386" s="199"/>
      <c r="N386" s="200"/>
      <c r="O386" s="200"/>
      <c r="P386" s="200"/>
      <c r="Q386" s="200"/>
      <c r="R386" s="200"/>
      <c r="S386" s="200"/>
      <c r="T386" s="201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195" t="s">
        <v>140</v>
      </c>
      <c r="AU386" s="195" t="s">
        <v>86</v>
      </c>
      <c r="AV386" s="14" t="s">
        <v>86</v>
      </c>
      <c r="AW386" s="14" t="s">
        <v>32</v>
      </c>
      <c r="AX386" s="14" t="s">
        <v>76</v>
      </c>
      <c r="AY386" s="195" t="s">
        <v>131</v>
      </c>
    </row>
    <row r="387" s="14" customFormat="1">
      <c r="A387" s="14"/>
      <c r="B387" s="194"/>
      <c r="C387" s="14"/>
      <c r="D387" s="187" t="s">
        <v>140</v>
      </c>
      <c r="E387" s="195" t="s">
        <v>1</v>
      </c>
      <c r="F387" s="196" t="s">
        <v>520</v>
      </c>
      <c r="G387" s="14"/>
      <c r="H387" s="197">
        <v>45.908999999999999</v>
      </c>
      <c r="I387" s="198"/>
      <c r="J387" s="14"/>
      <c r="K387" s="14"/>
      <c r="L387" s="194"/>
      <c r="M387" s="199"/>
      <c r="N387" s="200"/>
      <c r="O387" s="200"/>
      <c r="P387" s="200"/>
      <c r="Q387" s="200"/>
      <c r="R387" s="200"/>
      <c r="S387" s="200"/>
      <c r="T387" s="201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195" t="s">
        <v>140</v>
      </c>
      <c r="AU387" s="195" t="s">
        <v>86</v>
      </c>
      <c r="AV387" s="14" t="s">
        <v>86</v>
      </c>
      <c r="AW387" s="14" t="s">
        <v>32</v>
      </c>
      <c r="AX387" s="14" t="s">
        <v>76</v>
      </c>
      <c r="AY387" s="195" t="s">
        <v>131</v>
      </c>
    </row>
    <row r="388" s="15" customFormat="1">
      <c r="A388" s="15"/>
      <c r="B388" s="202"/>
      <c r="C388" s="15"/>
      <c r="D388" s="187" t="s">
        <v>140</v>
      </c>
      <c r="E388" s="203" t="s">
        <v>1</v>
      </c>
      <c r="F388" s="204" t="s">
        <v>158</v>
      </c>
      <c r="G388" s="15"/>
      <c r="H388" s="205">
        <v>151.846</v>
      </c>
      <c r="I388" s="206"/>
      <c r="J388" s="15"/>
      <c r="K388" s="15"/>
      <c r="L388" s="202"/>
      <c r="M388" s="207"/>
      <c r="N388" s="208"/>
      <c r="O388" s="208"/>
      <c r="P388" s="208"/>
      <c r="Q388" s="208"/>
      <c r="R388" s="208"/>
      <c r="S388" s="208"/>
      <c r="T388" s="209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03" t="s">
        <v>140</v>
      </c>
      <c r="AU388" s="203" t="s">
        <v>86</v>
      </c>
      <c r="AV388" s="15" t="s">
        <v>138</v>
      </c>
      <c r="AW388" s="15" t="s">
        <v>32</v>
      </c>
      <c r="AX388" s="15" t="s">
        <v>84</v>
      </c>
      <c r="AY388" s="203" t="s">
        <v>131</v>
      </c>
    </row>
    <row r="389" s="2" customFormat="1" ht="24.15" customHeight="1">
      <c r="A389" s="37"/>
      <c r="B389" s="171"/>
      <c r="C389" s="172" t="s">
        <v>527</v>
      </c>
      <c r="D389" s="172" t="s">
        <v>134</v>
      </c>
      <c r="E389" s="173" t="s">
        <v>528</v>
      </c>
      <c r="F389" s="174" t="s">
        <v>529</v>
      </c>
      <c r="G389" s="175" t="s">
        <v>137</v>
      </c>
      <c r="H389" s="176">
        <v>151.846</v>
      </c>
      <c r="I389" s="177"/>
      <c r="J389" s="178">
        <f>ROUND(I389*H389,2)</f>
        <v>0</v>
      </c>
      <c r="K389" s="179"/>
      <c r="L389" s="38"/>
      <c r="M389" s="180" t="s">
        <v>1</v>
      </c>
      <c r="N389" s="181" t="s">
        <v>41</v>
      </c>
      <c r="O389" s="76"/>
      <c r="P389" s="182">
        <f>O389*H389</f>
        <v>0</v>
      </c>
      <c r="Q389" s="182">
        <v>0.00033</v>
      </c>
      <c r="R389" s="182">
        <f>Q389*H389</f>
        <v>0.050109180000000003</v>
      </c>
      <c r="S389" s="182">
        <v>0</v>
      </c>
      <c r="T389" s="183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184" t="s">
        <v>220</v>
      </c>
      <c r="AT389" s="184" t="s">
        <v>134</v>
      </c>
      <c r="AU389" s="184" t="s">
        <v>86</v>
      </c>
      <c r="AY389" s="18" t="s">
        <v>131</v>
      </c>
      <c r="BE389" s="185">
        <f>IF(N389="základní",J389,0)</f>
        <v>0</v>
      </c>
      <c r="BF389" s="185">
        <f>IF(N389="snížená",J389,0)</f>
        <v>0</v>
      </c>
      <c r="BG389" s="185">
        <f>IF(N389="zákl. přenesená",J389,0)</f>
        <v>0</v>
      </c>
      <c r="BH389" s="185">
        <f>IF(N389="sníž. přenesená",J389,0)</f>
        <v>0</v>
      </c>
      <c r="BI389" s="185">
        <f>IF(N389="nulová",J389,0)</f>
        <v>0</v>
      </c>
      <c r="BJ389" s="18" t="s">
        <v>84</v>
      </c>
      <c r="BK389" s="185">
        <f>ROUND(I389*H389,2)</f>
        <v>0</v>
      </c>
      <c r="BL389" s="18" t="s">
        <v>220</v>
      </c>
      <c r="BM389" s="184" t="s">
        <v>530</v>
      </c>
    </row>
    <row r="390" s="12" customFormat="1" ht="25.92" customHeight="1">
      <c r="A390" s="12"/>
      <c r="B390" s="158"/>
      <c r="C390" s="12"/>
      <c r="D390" s="159" t="s">
        <v>75</v>
      </c>
      <c r="E390" s="160" t="s">
        <v>531</v>
      </c>
      <c r="F390" s="160" t="s">
        <v>532</v>
      </c>
      <c r="G390" s="12"/>
      <c r="H390" s="12"/>
      <c r="I390" s="161"/>
      <c r="J390" s="162">
        <f>BK390</f>
        <v>0</v>
      </c>
      <c r="K390" s="12"/>
      <c r="L390" s="158"/>
      <c r="M390" s="163"/>
      <c r="N390" s="164"/>
      <c r="O390" s="164"/>
      <c r="P390" s="165">
        <f>P391</f>
        <v>0</v>
      </c>
      <c r="Q390" s="164"/>
      <c r="R390" s="165">
        <f>R391</f>
        <v>0</v>
      </c>
      <c r="S390" s="164"/>
      <c r="T390" s="166">
        <f>T391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159" t="s">
        <v>162</v>
      </c>
      <c r="AT390" s="167" t="s">
        <v>75</v>
      </c>
      <c r="AU390" s="167" t="s">
        <v>76</v>
      </c>
      <c r="AY390" s="159" t="s">
        <v>131</v>
      </c>
      <c r="BK390" s="168">
        <f>BK391</f>
        <v>0</v>
      </c>
    </row>
    <row r="391" s="12" customFormat="1" ht="22.8" customHeight="1">
      <c r="A391" s="12"/>
      <c r="B391" s="158"/>
      <c r="C391" s="12"/>
      <c r="D391" s="159" t="s">
        <v>75</v>
      </c>
      <c r="E391" s="169" t="s">
        <v>533</v>
      </c>
      <c r="F391" s="169" t="s">
        <v>534</v>
      </c>
      <c r="G391" s="12"/>
      <c r="H391" s="12"/>
      <c r="I391" s="161"/>
      <c r="J391" s="170">
        <f>BK391</f>
        <v>0</v>
      </c>
      <c r="K391" s="12"/>
      <c r="L391" s="158"/>
      <c r="M391" s="163"/>
      <c r="N391" s="164"/>
      <c r="O391" s="164"/>
      <c r="P391" s="165">
        <f>P392</f>
        <v>0</v>
      </c>
      <c r="Q391" s="164"/>
      <c r="R391" s="165">
        <f>R392</f>
        <v>0</v>
      </c>
      <c r="S391" s="164"/>
      <c r="T391" s="166">
        <f>T392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159" t="s">
        <v>162</v>
      </c>
      <c r="AT391" s="167" t="s">
        <v>75</v>
      </c>
      <c r="AU391" s="167" t="s">
        <v>84</v>
      </c>
      <c r="AY391" s="159" t="s">
        <v>131</v>
      </c>
      <c r="BK391" s="168">
        <f>BK392</f>
        <v>0</v>
      </c>
    </row>
    <row r="392" s="2" customFormat="1" ht="16.5" customHeight="1">
      <c r="A392" s="37"/>
      <c r="B392" s="171"/>
      <c r="C392" s="172" t="s">
        <v>535</v>
      </c>
      <c r="D392" s="172" t="s">
        <v>134</v>
      </c>
      <c r="E392" s="173" t="s">
        <v>536</v>
      </c>
      <c r="F392" s="174" t="s">
        <v>534</v>
      </c>
      <c r="G392" s="175" t="s">
        <v>256</v>
      </c>
      <c r="H392" s="176">
        <v>1</v>
      </c>
      <c r="I392" s="177"/>
      <c r="J392" s="178">
        <f>ROUND(I392*H392,2)</f>
        <v>0</v>
      </c>
      <c r="K392" s="179"/>
      <c r="L392" s="38"/>
      <c r="M392" s="222" t="s">
        <v>1</v>
      </c>
      <c r="N392" s="223" t="s">
        <v>41</v>
      </c>
      <c r="O392" s="224"/>
      <c r="P392" s="225">
        <f>O392*H392</f>
        <v>0</v>
      </c>
      <c r="Q392" s="225">
        <v>0</v>
      </c>
      <c r="R392" s="225">
        <f>Q392*H392</f>
        <v>0</v>
      </c>
      <c r="S392" s="225">
        <v>0</v>
      </c>
      <c r="T392" s="226">
        <f>S392*H392</f>
        <v>0</v>
      </c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R392" s="184" t="s">
        <v>537</v>
      </c>
      <c r="AT392" s="184" t="s">
        <v>134</v>
      </c>
      <c r="AU392" s="184" t="s">
        <v>86</v>
      </c>
      <c r="AY392" s="18" t="s">
        <v>131</v>
      </c>
      <c r="BE392" s="185">
        <f>IF(N392="základní",J392,0)</f>
        <v>0</v>
      </c>
      <c r="BF392" s="185">
        <f>IF(N392="snížená",J392,0)</f>
        <v>0</v>
      </c>
      <c r="BG392" s="185">
        <f>IF(N392="zákl. přenesená",J392,0)</f>
        <v>0</v>
      </c>
      <c r="BH392" s="185">
        <f>IF(N392="sníž. přenesená",J392,0)</f>
        <v>0</v>
      </c>
      <c r="BI392" s="185">
        <f>IF(N392="nulová",J392,0)</f>
        <v>0</v>
      </c>
      <c r="BJ392" s="18" t="s">
        <v>84</v>
      </c>
      <c r="BK392" s="185">
        <f>ROUND(I392*H392,2)</f>
        <v>0</v>
      </c>
      <c r="BL392" s="18" t="s">
        <v>537</v>
      </c>
      <c r="BM392" s="184" t="s">
        <v>538</v>
      </c>
    </row>
    <row r="393" s="2" customFormat="1" ht="6.96" customHeight="1">
      <c r="A393" s="37"/>
      <c r="B393" s="59"/>
      <c r="C393" s="60"/>
      <c r="D393" s="60"/>
      <c r="E393" s="60"/>
      <c r="F393" s="60"/>
      <c r="G393" s="60"/>
      <c r="H393" s="60"/>
      <c r="I393" s="60"/>
      <c r="J393" s="60"/>
      <c r="K393" s="60"/>
      <c r="L393" s="38"/>
      <c r="M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</row>
  </sheetData>
  <autoFilter ref="C133:K392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</row>
    <row r="4" s="1" customFormat="1" ht="24.96" customHeight="1">
      <c r="B4" s="21"/>
      <c r="D4" s="22" t="s">
        <v>90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REKONSTRUKCE UMÝVÁREN SPORTOVNÍ HALY SD SUŠIL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91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539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14. 12. 2023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36</v>
      </c>
      <c r="E30" s="37"/>
      <c r="F30" s="37"/>
      <c r="G30" s="37"/>
      <c r="H30" s="37"/>
      <c r="I30" s="37"/>
      <c r="J30" s="95">
        <f>ROUND(J134,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40</v>
      </c>
      <c r="E33" s="31" t="s">
        <v>41</v>
      </c>
      <c r="F33" s="126">
        <f>ROUND((SUM(BE134:BE388)),  2)</f>
        <v>0</v>
      </c>
      <c r="G33" s="37"/>
      <c r="H33" s="37"/>
      <c r="I33" s="127">
        <v>0.20999999999999999</v>
      </c>
      <c r="J33" s="126">
        <f>ROUND(((SUM(BE134:BE388))*I33),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42</v>
      </c>
      <c r="F34" s="126">
        <f>ROUND((SUM(BF134:BF388)),  2)</f>
        <v>0</v>
      </c>
      <c r="G34" s="37"/>
      <c r="H34" s="37"/>
      <c r="I34" s="127">
        <v>0.14999999999999999</v>
      </c>
      <c r="J34" s="126">
        <f>ROUND(((SUM(BF134:BF388))*I34),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26">
        <f>ROUND((SUM(BG134:BG388)),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26">
        <f>ROUND((SUM(BH134:BH388)),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45</v>
      </c>
      <c r="F37" s="126">
        <f>ROUND((SUM(BI134:BI388)),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46</v>
      </c>
      <c r="E39" s="80"/>
      <c r="F39" s="80"/>
      <c r="G39" s="130" t="s">
        <v>47</v>
      </c>
      <c r="H39" s="131" t="s">
        <v>48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34" t="s">
        <v>52</v>
      </c>
      <c r="G61" s="57" t="s">
        <v>51</v>
      </c>
      <c r="H61" s="40"/>
      <c r="I61" s="40"/>
      <c r="J61" s="135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34" t="s">
        <v>52</v>
      </c>
      <c r="G76" s="57" t="s">
        <v>51</v>
      </c>
      <c r="H76" s="40"/>
      <c r="I76" s="40"/>
      <c r="J76" s="135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REKONSTRUKCE UMÝVÁREN SPORTOVNÍ HALY SD SUŠIL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02 - Umývárna 5,6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Bystřice pod Hostýnem</v>
      </c>
      <c r="G89" s="37"/>
      <c r="H89" s="37"/>
      <c r="I89" s="31" t="s">
        <v>22</v>
      </c>
      <c r="J89" s="68" t="str">
        <f>IF(J12="","",J12)</f>
        <v>14. 12. 2023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Město Bystřice pod Hostýnem</v>
      </c>
      <c r="G91" s="37"/>
      <c r="H91" s="37"/>
      <c r="I91" s="31" t="s">
        <v>30</v>
      </c>
      <c r="J91" s="35" t="str">
        <f>E21</f>
        <v>dnprojekce s.r.o.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Ing.David Němec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94</v>
      </c>
      <c r="D94" s="128"/>
      <c r="E94" s="128"/>
      <c r="F94" s="128"/>
      <c r="G94" s="128"/>
      <c r="H94" s="128"/>
      <c r="I94" s="128"/>
      <c r="J94" s="137" t="s">
        <v>95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96</v>
      </c>
      <c r="D96" s="37"/>
      <c r="E96" s="37"/>
      <c r="F96" s="37"/>
      <c r="G96" s="37"/>
      <c r="H96" s="37"/>
      <c r="I96" s="37"/>
      <c r="J96" s="95">
        <f>J134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97</v>
      </c>
    </row>
    <row r="97" s="9" customFormat="1" ht="24.96" customHeight="1">
      <c r="A97" s="9"/>
      <c r="B97" s="139"/>
      <c r="C97" s="9"/>
      <c r="D97" s="140" t="s">
        <v>98</v>
      </c>
      <c r="E97" s="141"/>
      <c r="F97" s="141"/>
      <c r="G97" s="141"/>
      <c r="H97" s="141"/>
      <c r="I97" s="141"/>
      <c r="J97" s="142">
        <f>J135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99</v>
      </c>
      <c r="E98" s="145"/>
      <c r="F98" s="145"/>
      <c r="G98" s="145"/>
      <c r="H98" s="145"/>
      <c r="I98" s="145"/>
      <c r="J98" s="146">
        <f>J136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100</v>
      </c>
      <c r="E99" s="145"/>
      <c r="F99" s="145"/>
      <c r="G99" s="145"/>
      <c r="H99" s="145"/>
      <c r="I99" s="145"/>
      <c r="J99" s="146">
        <f>J143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101</v>
      </c>
      <c r="E100" s="145"/>
      <c r="F100" s="145"/>
      <c r="G100" s="145"/>
      <c r="H100" s="145"/>
      <c r="I100" s="145"/>
      <c r="J100" s="146">
        <f>J171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102</v>
      </c>
      <c r="E101" s="145"/>
      <c r="F101" s="145"/>
      <c r="G101" s="145"/>
      <c r="H101" s="145"/>
      <c r="I101" s="145"/>
      <c r="J101" s="146">
        <f>J202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103</v>
      </c>
      <c r="E102" s="145"/>
      <c r="F102" s="145"/>
      <c r="G102" s="145"/>
      <c r="H102" s="145"/>
      <c r="I102" s="145"/>
      <c r="J102" s="146">
        <f>J208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9"/>
      <c r="C103" s="9"/>
      <c r="D103" s="140" t="s">
        <v>104</v>
      </c>
      <c r="E103" s="141"/>
      <c r="F103" s="141"/>
      <c r="G103" s="141"/>
      <c r="H103" s="141"/>
      <c r="I103" s="141"/>
      <c r="J103" s="142">
        <f>J210</f>
        <v>0</v>
      </c>
      <c r="K103" s="9"/>
      <c r="L103" s="13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3"/>
      <c r="C104" s="10"/>
      <c r="D104" s="144" t="s">
        <v>105</v>
      </c>
      <c r="E104" s="145"/>
      <c r="F104" s="145"/>
      <c r="G104" s="145"/>
      <c r="H104" s="145"/>
      <c r="I104" s="145"/>
      <c r="J104" s="146">
        <f>J211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106</v>
      </c>
      <c r="E105" s="145"/>
      <c r="F105" s="145"/>
      <c r="G105" s="145"/>
      <c r="H105" s="145"/>
      <c r="I105" s="145"/>
      <c r="J105" s="146">
        <f>J214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107</v>
      </c>
      <c r="E106" s="145"/>
      <c r="F106" s="145"/>
      <c r="G106" s="145"/>
      <c r="H106" s="145"/>
      <c r="I106" s="145"/>
      <c r="J106" s="146">
        <f>J219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108</v>
      </c>
      <c r="E107" s="145"/>
      <c r="F107" s="145"/>
      <c r="G107" s="145"/>
      <c r="H107" s="145"/>
      <c r="I107" s="145"/>
      <c r="J107" s="146">
        <f>J222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109</v>
      </c>
      <c r="E108" s="145"/>
      <c r="F108" s="145"/>
      <c r="G108" s="145"/>
      <c r="H108" s="145"/>
      <c r="I108" s="145"/>
      <c r="J108" s="146">
        <f>J235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3"/>
      <c r="C109" s="10"/>
      <c r="D109" s="144" t="s">
        <v>110</v>
      </c>
      <c r="E109" s="145"/>
      <c r="F109" s="145"/>
      <c r="G109" s="145"/>
      <c r="H109" s="145"/>
      <c r="I109" s="145"/>
      <c r="J109" s="146">
        <f>J256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3"/>
      <c r="C110" s="10"/>
      <c r="D110" s="144" t="s">
        <v>111</v>
      </c>
      <c r="E110" s="145"/>
      <c r="F110" s="145"/>
      <c r="G110" s="145"/>
      <c r="H110" s="145"/>
      <c r="I110" s="145"/>
      <c r="J110" s="146">
        <f>J303</f>
        <v>0</v>
      </c>
      <c r="K110" s="10"/>
      <c r="L110" s="14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3"/>
      <c r="C111" s="10"/>
      <c r="D111" s="144" t="s">
        <v>112</v>
      </c>
      <c r="E111" s="145"/>
      <c r="F111" s="145"/>
      <c r="G111" s="145"/>
      <c r="H111" s="145"/>
      <c r="I111" s="145"/>
      <c r="J111" s="146">
        <f>J355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113</v>
      </c>
      <c r="E112" s="145"/>
      <c r="F112" s="145"/>
      <c r="G112" s="145"/>
      <c r="H112" s="145"/>
      <c r="I112" s="145"/>
      <c r="J112" s="146">
        <f>J360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39"/>
      <c r="C113" s="9"/>
      <c r="D113" s="140" t="s">
        <v>114</v>
      </c>
      <c r="E113" s="141"/>
      <c r="F113" s="141"/>
      <c r="G113" s="141"/>
      <c r="H113" s="141"/>
      <c r="I113" s="141"/>
      <c r="J113" s="142">
        <f>J386</f>
        <v>0</v>
      </c>
      <c r="K113" s="9"/>
      <c r="L113" s="13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43"/>
      <c r="C114" s="10"/>
      <c r="D114" s="144" t="s">
        <v>115</v>
      </c>
      <c r="E114" s="145"/>
      <c r="F114" s="145"/>
      <c r="G114" s="145"/>
      <c r="H114" s="145"/>
      <c r="I114" s="145"/>
      <c r="J114" s="146">
        <f>J387</f>
        <v>0</v>
      </c>
      <c r="K114" s="10"/>
      <c r="L114" s="14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116</v>
      </c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16</v>
      </c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7"/>
      <c r="D124" s="37"/>
      <c r="E124" s="120" t="str">
        <f>E7</f>
        <v>REKONSTRUKCE UMÝVÁREN SPORTOVNÍ HALY SD SUŠIL</v>
      </c>
      <c r="F124" s="31"/>
      <c r="G124" s="31"/>
      <c r="H124" s="31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91</v>
      </c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7"/>
      <c r="D126" s="37"/>
      <c r="E126" s="66" t="str">
        <f>E9</f>
        <v>02 - Umývárna 5,6</v>
      </c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20</v>
      </c>
      <c r="D128" s="37"/>
      <c r="E128" s="37"/>
      <c r="F128" s="26" t="str">
        <f>F12</f>
        <v>Bystřice pod Hostýnem</v>
      </c>
      <c r="G128" s="37"/>
      <c r="H128" s="37"/>
      <c r="I128" s="31" t="s">
        <v>22</v>
      </c>
      <c r="J128" s="68" t="str">
        <f>IF(J12="","",J12)</f>
        <v>14. 12. 2023</v>
      </c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24</v>
      </c>
      <c r="D130" s="37"/>
      <c r="E130" s="37"/>
      <c r="F130" s="26" t="str">
        <f>E15</f>
        <v>Město Bystřice pod Hostýnem</v>
      </c>
      <c r="G130" s="37"/>
      <c r="H130" s="37"/>
      <c r="I130" s="31" t="s">
        <v>30</v>
      </c>
      <c r="J130" s="35" t="str">
        <f>E21</f>
        <v>dnprojekce s.r.o.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31" t="s">
        <v>28</v>
      </c>
      <c r="D131" s="37"/>
      <c r="E131" s="37"/>
      <c r="F131" s="26" t="str">
        <f>IF(E18="","",E18)</f>
        <v>Vyplň údaj</v>
      </c>
      <c r="G131" s="37"/>
      <c r="H131" s="37"/>
      <c r="I131" s="31" t="s">
        <v>33</v>
      </c>
      <c r="J131" s="35" t="str">
        <f>E24</f>
        <v>Ing.David Němec</v>
      </c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47"/>
      <c r="B133" s="148"/>
      <c r="C133" s="149" t="s">
        <v>117</v>
      </c>
      <c r="D133" s="150" t="s">
        <v>61</v>
      </c>
      <c r="E133" s="150" t="s">
        <v>57</v>
      </c>
      <c r="F133" s="150" t="s">
        <v>58</v>
      </c>
      <c r="G133" s="150" t="s">
        <v>118</v>
      </c>
      <c r="H133" s="150" t="s">
        <v>119</v>
      </c>
      <c r="I133" s="150" t="s">
        <v>120</v>
      </c>
      <c r="J133" s="151" t="s">
        <v>95</v>
      </c>
      <c r="K133" s="152" t="s">
        <v>121</v>
      </c>
      <c r="L133" s="153"/>
      <c r="M133" s="85" t="s">
        <v>1</v>
      </c>
      <c r="N133" s="86" t="s">
        <v>40</v>
      </c>
      <c r="O133" s="86" t="s">
        <v>122</v>
      </c>
      <c r="P133" s="86" t="s">
        <v>123</v>
      </c>
      <c r="Q133" s="86" t="s">
        <v>124</v>
      </c>
      <c r="R133" s="86" t="s">
        <v>125</v>
      </c>
      <c r="S133" s="86" t="s">
        <v>126</v>
      </c>
      <c r="T133" s="87" t="s">
        <v>127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</row>
    <row r="134" s="2" customFormat="1" ht="22.8" customHeight="1">
      <c r="A134" s="37"/>
      <c r="B134" s="38"/>
      <c r="C134" s="92" t="s">
        <v>128</v>
      </c>
      <c r="D134" s="37"/>
      <c r="E134" s="37"/>
      <c r="F134" s="37"/>
      <c r="G134" s="37"/>
      <c r="H134" s="37"/>
      <c r="I134" s="37"/>
      <c r="J134" s="154">
        <f>BK134</f>
        <v>0</v>
      </c>
      <c r="K134" s="37"/>
      <c r="L134" s="38"/>
      <c r="M134" s="88"/>
      <c r="N134" s="72"/>
      <c r="O134" s="89"/>
      <c r="P134" s="155">
        <f>P135+P210+P386</f>
        <v>0</v>
      </c>
      <c r="Q134" s="89"/>
      <c r="R134" s="155">
        <f>R135+R210+R386</f>
        <v>4.5914473600000001</v>
      </c>
      <c r="S134" s="89"/>
      <c r="T134" s="156">
        <f>T135+T210+T386</f>
        <v>5.13344004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75</v>
      </c>
      <c r="AU134" s="18" t="s">
        <v>97</v>
      </c>
      <c r="BK134" s="157">
        <f>BK135+BK210+BK386</f>
        <v>0</v>
      </c>
    </row>
    <row r="135" s="12" customFormat="1" ht="25.92" customHeight="1">
      <c r="A135" s="12"/>
      <c r="B135" s="158"/>
      <c r="C135" s="12"/>
      <c r="D135" s="159" t="s">
        <v>75</v>
      </c>
      <c r="E135" s="160" t="s">
        <v>129</v>
      </c>
      <c r="F135" s="160" t="s">
        <v>130</v>
      </c>
      <c r="G135" s="12"/>
      <c r="H135" s="12"/>
      <c r="I135" s="161"/>
      <c r="J135" s="162">
        <f>BK135</f>
        <v>0</v>
      </c>
      <c r="K135" s="12"/>
      <c r="L135" s="158"/>
      <c r="M135" s="163"/>
      <c r="N135" s="164"/>
      <c r="O135" s="164"/>
      <c r="P135" s="165">
        <f>P136+P143+P171+P202+P208</f>
        <v>0</v>
      </c>
      <c r="Q135" s="164"/>
      <c r="R135" s="165">
        <f>R136+R143+R171+R202+R208</f>
        <v>2.3236055999999996</v>
      </c>
      <c r="S135" s="164"/>
      <c r="T135" s="166">
        <f>T136+T143+T171+T202+T208</f>
        <v>3.0992379999999997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84</v>
      </c>
      <c r="AT135" s="167" t="s">
        <v>75</v>
      </c>
      <c r="AU135" s="167" t="s">
        <v>76</v>
      </c>
      <c r="AY135" s="159" t="s">
        <v>131</v>
      </c>
      <c r="BK135" s="168">
        <f>BK136+BK143+BK171+BK202+BK208</f>
        <v>0</v>
      </c>
    </row>
    <row r="136" s="12" customFormat="1" ht="22.8" customHeight="1">
      <c r="A136" s="12"/>
      <c r="B136" s="158"/>
      <c r="C136" s="12"/>
      <c r="D136" s="159" t="s">
        <v>75</v>
      </c>
      <c r="E136" s="169" t="s">
        <v>132</v>
      </c>
      <c r="F136" s="169" t="s">
        <v>133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SUM(P137:P142)</f>
        <v>0</v>
      </c>
      <c r="Q136" s="164"/>
      <c r="R136" s="165">
        <f>SUM(R137:R142)</f>
        <v>0.23683499999999999</v>
      </c>
      <c r="S136" s="164"/>
      <c r="T136" s="166">
        <f>SUM(T137:T142)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84</v>
      </c>
      <c r="AT136" s="167" t="s">
        <v>75</v>
      </c>
      <c r="AU136" s="167" t="s">
        <v>84</v>
      </c>
      <c r="AY136" s="159" t="s">
        <v>131</v>
      </c>
      <c r="BK136" s="168">
        <f>SUM(BK137:BK142)</f>
        <v>0</v>
      </c>
    </row>
    <row r="137" s="2" customFormat="1" ht="24.15" customHeight="1">
      <c r="A137" s="37"/>
      <c r="B137" s="171"/>
      <c r="C137" s="172" t="s">
        <v>84</v>
      </c>
      <c r="D137" s="172" t="s">
        <v>134</v>
      </c>
      <c r="E137" s="173" t="s">
        <v>135</v>
      </c>
      <c r="F137" s="174" t="s">
        <v>136</v>
      </c>
      <c r="G137" s="175" t="s">
        <v>137</v>
      </c>
      <c r="H137" s="176">
        <v>4.5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41</v>
      </c>
      <c r="O137" s="76"/>
      <c r="P137" s="182">
        <f>O137*H137</f>
        <v>0</v>
      </c>
      <c r="Q137" s="182">
        <v>0.052499999999999998</v>
      </c>
      <c r="R137" s="182">
        <f>Q137*H137</f>
        <v>0.23624999999999999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138</v>
      </c>
      <c r="AT137" s="184" t="s">
        <v>134</v>
      </c>
      <c r="AU137" s="184" t="s">
        <v>86</v>
      </c>
      <c r="AY137" s="18" t="s">
        <v>131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84</v>
      </c>
      <c r="BK137" s="185">
        <f>ROUND(I137*H137,2)</f>
        <v>0</v>
      </c>
      <c r="BL137" s="18" t="s">
        <v>138</v>
      </c>
      <c r="BM137" s="184" t="s">
        <v>540</v>
      </c>
    </row>
    <row r="138" s="13" customFormat="1">
      <c r="A138" s="13"/>
      <c r="B138" s="186"/>
      <c r="C138" s="13"/>
      <c r="D138" s="187" t="s">
        <v>140</v>
      </c>
      <c r="E138" s="188" t="s">
        <v>1</v>
      </c>
      <c r="F138" s="189" t="s">
        <v>541</v>
      </c>
      <c r="G138" s="13"/>
      <c r="H138" s="188" t="s">
        <v>1</v>
      </c>
      <c r="I138" s="190"/>
      <c r="J138" s="13"/>
      <c r="K138" s="13"/>
      <c r="L138" s="186"/>
      <c r="M138" s="191"/>
      <c r="N138" s="192"/>
      <c r="O138" s="192"/>
      <c r="P138" s="192"/>
      <c r="Q138" s="192"/>
      <c r="R138" s="192"/>
      <c r="S138" s="192"/>
      <c r="T138" s="19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140</v>
      </c>
      <c r="AU138" s="188" t="s">
        <v>86</v>
      </c>
      <c r="AV138" s="13" t="s">
        <v>84</v>
      </c>
      <c r="AW138" s="13" t="s">
        <v>32</v>
      </c>
      <c r="AX138" s="13" t="s">
        <v>76</v>
      </c>
      <c r="AY138" s="188" t="s">
        <v>131</v>
      </c>
    </row>
    <row r="139" s="14" customFormat="1">
      <c r="A139" s="14"/>
      <c r="B139" s="194"/>
      <c r="C139" s="14"/>
      <c r="D139" s="187" t="s">
        <v>140</v>
      </c>
      <c r="E139" s="195" t="s">
        <v>1</v>
      </c>
      <c r="F139" s="196" t="s">
        <v>142</v>
      </c>
      <c r="G139" s="14"/>
      <c r="H139" s="197">
        <v>4.5</v>
      </c>
      <c r="I139" s="198"/>
      <c r="J139" s="14"/>
      <c r="K139" s="14"/>
      <c r="L139" s="194"/>
      <c r="M139" s="199"/>
      <c r="N139" s="200"/>
      <c r="O139" s="200"/>
      <c r="P139" s="200"/>
      <c r="Q139" s="200"/>
      <c r="R139" s="200"/>
      <c r="S139" s="200"/>
      <c r="T139" s="20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5" t="s">
        <v>140</v>
      </c>
      <c r="AU139" s="195" t="s">
        <v>86</v>
      </c>
      <c r="AV139" s="14" t="s">
        <v>86</v>
      </c>
      <c r="AW139" s="14" t="s">
        <v>32</v>
      </c>
      <c r="AX139" s="14" t="s">
        <v>84</v>
      </c>
      <c r="AY139" s="195" t="s">
        <v>131</v>
      </c>
    </row>
    <row r="140" s="2" customFormat="1" ht="24.15" customHeight="1">
      <c r="A140" s="37"/>
      <c r="B140" s="171"/>
      <c r="C140" s="172" t="s">
        <v>86</v>
      </c>
      <c r="D140" s="172" t="s">
        <v>134</v>
      </c>
      <c r="E140" s="173" t="s">
        <v>143</v>
      </c>
      <c r="F140" s="174" t="s">
        <v>144</v>
      </c>
      <c r="G140" s="175" t="s">
        <v>145</v>
      </c>
      <c r="H140" s="176">
        <v>4.5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41</v>
      </c>
      <c r="O140" s="76"/>
      <c r="P140" s="182">
        <f>O140*H140</f>
        <v>0</v>
      </c>
      <c r="Q140" s="182">
        <v>0.00012999999999999999</v>
      </c>
      <c r="R140" s="182">
        <f>Q140*H140</f>
        <v>0.00058499999999999991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138</v>
      </c>
      <c r="AT140" s="184" t="s">
        <v>134</v>
      </c>
      <c r="AU140" s="184" t="s">
        <v>86</v>
      </c>
      <c r="AY140" s="18" t="s">
        <v>131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84</v>
      </c>
      <c r="BK140" s="185">
        <f>ROUND(I140*H140,2)</f>
        <v>0</v>
      </c>
      <c r="BL140" s="18" t="s">
        <v>138</v>
      </c>
      <c r="BM140" s="184" t="s">
        <v>542</v>
      </c>
    </row>
    <row r="141" s="13" customFormat="1">
      <c r="A141" s="13"/>
      <c r="B141" s="186"/>
      <c r="C141" s="13"/>
      <c r="D141" s="187" t="s">
        <v>140</v>
      </c>
      <c r="E141" s="188" t="s">
        <v>1</v>
      </c>
      <c r="F141" s="189" t="s">
        <v>541</v>
      </c>
      <c r="G141" s="13"/>
      <c r="H141" s="188" t="s">
        <v>1</v>
      </c>
      <c r="I141" s="190"/>
      <c r="J141" s="13"/>
      <c r="K141" s="13"/>
      <c r="L141" s="186"/>
      <c r="M141" s="191"/>
      <c r="N141" s="192"/>
      <c r="O141" s="192"/>
      <c r="P141" s="192"/>
      <c r="Q141" s="192"/>
      <c r="R141" s="192"/>
      <c r="S141" s="192"/>
      <c r="T141" s="19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140</v>
      </c>
      <c r="AU141" s="188" t="s">
        <v>86</v>
      </c>
      <c r="AV141" s="13" t="s">
        <v>84</v>
      </c>
      <c r="AW141" s="13" t="s">
        <v>32</v>
      </c>
      <c r="AX141" s="13" t="s">
        <v>76</v>
      </c>
      <c r="AY141" s="188" t="s">
        <v>131</v>
      </c>
    </row>
    <row r="142" s="14" customFormat="1">
      <c r="A142" s="14"/>
      <c r="B142" s="194"/>
      <c r="C142" s="14"/>
      <c r="D142" s="187" t="s">
        <v>140</v>
      </c>
      <c r="E142" s="195" t="s">
        <v>1</v>
      </c>
      <c r="F142" s="196" t="s">
        <v>147</v>
      </c>
      <c r="G142" s="14"/>
      <c r="H142" s="197">
        <v>4.5</v>
      </c>
      <c r="I142" s="198"/>
      <c r="J142" s="14"/>
      <c r="K142" s="14"/>
      <c r="L142" s="194"/>
      <c r="M142" s="199"/>
      <c r="N142" s="200"/>
      <c r="O142" s="200"/>
      <c r="P142" s="200"/>
      <c r="Q142" s="200"/>
      <c r="R142" s="200"/>
      <c r="S142" s="200"/>
      <c r="T142" s="20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5" t="s">
        <v>140</v>
      </c>
      <c r="AU142" s="195" t="s">
        <v>86</v>
      </c>
      <c r="AV142" s="14" t="s">
        <v>86</v>
      </c>
      <c r="AW142" s="14" t="s">
        <v>32</v>
      </c>
      <c r="AX142" s="14" t="s">
        <v>84</v>
      </c>
      <c r="AY142" s="195" t="s">
        <v>131</v>
      </c>
    </row>
    <row r="143" s="12" customFormat="1" ht="22.8" customHeight="1">
      <c r="A143" s="12"/>
      <c r="B143" s="158"/>
      <c r="C143" s="12"/>
      <c r="D143" s="159" t="s">
        <v>75</v>
      </c>
      <c r="E143" s="169" t="s">
        <v>148</v>
      </c>
      <c r="F143" s="169" t="s">
        <v>149</v>
      </c>
      <c r="G143" s="12"/>
      <c r="H143" s="12"/>
      <c r="I143" s="161"/>
      <c r="J143" s="170">
        <f>BK143</f>
        <v>0</v>
      </c>
      <c r="K143" s="12"/>
      <c r="L143" s="158"/>
      <c r="M143" s="163"/>
      <c r="N143" s="164"/>
      <c r="O143" s="164"/>
      <c r="P143" s="165">
        <f>SUM(P144:P170)</f>
        <v>0</v>
      </c>
      <c r="Q143" s="164"/>
      <c r="R143" s="165">
        <f>SUM(R144:R170)</f>
        <v>2.0846677999999996</v>
      </c>
      <c r="S143" s="164"/>
      <c r="T143" s="166">
        <f>SUM(T144:T170)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9" t="s">
        <v>84</v>
      </c>
      <c r="AT143" s="167" t="s">
        <v>75</v>
      </c>
      <c r="AU143" s="167" t="s">
        <v>84</v>
      </c>
      <c r="AY143" s="159" t="s">
        <v>131</v>
      </c>
      <c r="BK143" s="168">
        <f>SUM(BK144:BK170)</f>
        <v>0</v>
      </c>
    </row>
    <row r="144" s="2" customFormat="1" ht="24.15" customHeight="1">
      <c r="A144" s="37"/>
      <c r="B144" s="171"/>
      <c r="C144" s="172" t="s">
        <v>132</v>
      </c>
      <c r="D144" s="172" t="s">
        <v>134</v>
      </c>
      <c r="E144" s="173" t="s">
        <v>150</v>
      </c>
      <c r="F144" s="174" t="s">
        <v>151</v>
      </c>
      <c r="G144" s="175" t="s">
        <v>137</v>
      </c>
      <c r="H144" s="176">
        <v>12.712999999999999</v>
      </c>
      <c r="I144" s="177"/>
      <c r="J144" s="178">
        <f>ROUND(I144*H144,2)</f>
        <v>0</v>
      </c>
      <c r="K144" s="179"/>
      <c r="L144" s="38"/>
      <c r="M144" s="180" t="s">
        <v>1</v>
      </c>
      <c r="N144" s="181" t="s">
        <v>41</v>
      </c>
      <c r="O144" s="76"/>
      <c r="P144" s="182">
        <f>O144*H144</f>
        <v>0</v>
      </c>
      <c r="Q144" s="182">
        <v>0.0080000000000000002</v>
      </c>
      <c r="R144" s="182">
        <f>Q144*H144</f>
        <v>0.10170399999999999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138</v>
      </c>
      <c r="AT144" s="184" t="s">
        <v>134</v>
      </c>
      <c r="AU144" s="184" t="s">
        <v>86</v>
      </c>
      <c r="AY144" s="18" t="s">
        <v>131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84</v>
      </c>
      <c r="BK144" s="185">
        <f>ROUND(I144*H144,2)</f>
        <v>0</v>
      </c>
      <c r="BL144" s="18" t="s">
        <v>138</v>
      </c>
      <c r="BM144" s="184" t="s">
        <v>543</v>
      </c>
    </row>
    <row r="145" s="13" customFormat="1">
      <c r="A145" s="13"/>
      <c r="B145" s="186"/>
      <c r="C145" s="13"/>
      <c r="D145" s="187" t="s">
        <v>140</v>
      </c>
      <c r="E145" s="188" t="s">
        <v>1</v>
      </c>
      <c r="F145" s="189" t="s">
        <v>544</v>
      </c>
      <c r="G145" s="13"/>
      <c r="H145" s="188" t="s">
        <v>1</v>
      </c>
      <c r="I145" s="190"/>
      <c r="J145" s="13"/>
      <c r="K145" s="13"/>
      <c r="L145" s="186"/>
      <c r="M145" s="191"/>
      <c r="N145" s="192"/>
      <c r="O145" s="192"/>
      <c r="P145" s="192"/>
      <c r="Q145" s="192"/>
      <c r="R145" s="192"/>
      <c r="S145" s="192"/>
      <c r="T145" s="19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8" t="s">
        <v>140</v>
      </c>
      <c r="AU145" s="188" t="s">
        <v>86</v>
      </c>
      <c r="AV145" s="13" t="s">
        <v>84</v>
      </c>
      <c r="AW145" s="13" t="s">
        <v>32</v>
      </c>
      <c r="AX145" s="13" t="s">
        <v>76</v>
      </c>
      <c r="AY145" s="188" t="s">
        <v>131</v>
      </c>
    </row>
    <row r="146" s="14" customFormat="1">
      <c r="A146" s="14"/>
      <c r="B146" s="194"/>
      <c r="C146" s="14"/>
      <c r="D146" s="187" t="s">
        <v>140</v>
      </c>
      <c r="E146" s="195" t="s">
        <v>1</v>
      </c>
      <c r="F146" s="196" t="s">
        <v>154</v>
      </c>
      <c r="G146" s="14"/>
      <c r="H146" s="197">
        <v>7.4249999999999998</v>
      </c>
      <c r="I146" s="198"/>
      <c r="J146" s="14"/>
      <c r="K146" s="14"/>
      <c r="L146" s="194"/>
      <c r="M146" s="199"/>
      <c r="N146" s="200"/>
      <c r="O146" s="200"/>
      <c r="P146" s="200"/>
      <c r="Q146" s="200"/>
      <c r="R146" s="200"/>
      <c r="S146" s="200"/>
      <c r="T146" s="20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195" t="s">
        <v>140</v>
      </c>
      <c r="AU146" s="195" t="s">
        <v>86</v>
      </c>
      <c r="AV146" s="14" t="s">
        <v>86</v>
      </c>
      <c r="AW146" s="14" t="s">
        <v>32</v>
      </c>
      <c r="AX146" s="14" t="s">
        <v>76</v>
      </c>
      <c r="AY146" s="195" t="s">
        <v>131</v>
      </c>
    </row>
    <row r="147" s="14" customFormat="1">
      <c r="A147" s="14"/>
      <c r="B147" s="194"/>
      <c r="C147" s="14"/>
      <c r="D147" s="187" t="s">
        <v>140</v>
      </c>
      <c r="E147" s="195" t="s">
        <v>1</v>
      </c>
      <c r="F147" s="196" t="s">
        <v>155</v>
      </c>
      <c r="G147" s="14"/>
      <c r="H147" s="197">
        <v>-1.3500000000000001</v>
      </c>
      <c r="I147" s="198"/>
      <c r="J147" s="14"/>
      <c r="K147" s="14"/>
      <c r="L147" s="194"/>
      <c r="M147" s="199"/>
      <c r="N147" s="200"/>
      <c r="O147" s="200"/>
      <c r="P147" s="200"/>
      <c r="Q147" s="200"/>
      <c r="R147" s="200"/>
      <c r="S147" s="200"/>
      <c r="T147" s="20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5" t="s">
        <v>140</v>
      </c>
      <c r="AU147" s="195" t="s">
        <v>86</v>
      </c>
      <c r="AV147" s="14" t="s">
        <v>86</v>
      </c>
      <c r="AW147" s="14" t="s">
        <v>32</v>
      </c>
      <c r="AX147" s="14" t="s">
        <v>76</v>
      </c>
      <c r="AY147" s="195" t="s">
        <v>131</v>
      </c>
    </row>
    <row r="148" s="13" customFormat="1">
      <c r="A148" s="13"/>
      <c r="B148" s="186"/>
      <c r="C148" s="13"/>
      <c r="D148" s="187" t="s">
        <v>140</v>
      </c>
      <c r="E148" s="188" t="s">
        <v>1</v>
      </c>
      <c r="F148" s="189" t="s">
        <v>545</v>
      </c>
      <c r="G148" s="13"/>
      <c r="H148" s="188" t="s">
        <v>1</v>
      </c>
      <c r="I148" s="190"/>
      <c r="J148" s="13"/>
      <c r="K148" s="13"/>
      <c r="L148" s="186"/>
      <c r="M148" s="191"/>
      <c r="N148" s="192"/>
      <c r="O148" s="192"/>
      <c r="P148" s="192"/>
      <c r="Q148" s="192"/>
      <c r="R148" s="192"/>
      <c r="S148" s="192"/>
      <c r="T148" s="19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8" t="s">
        <v>140</v>
      </c>
      <c r="AU148" s="188" t="s">
        <v>86</v>
      </c>
      <c r="AV148" s="13" t="s">
        <v>84</v>
      </c>
      <c r="AW148" s="13" t="s">
        <v>32</v>
      </c>
      <c r="AX148" s="13" t="s">
        <v>76</v>
      </c>
      <c r="AY148" s="188" t="s">
        <v>131</v>
      </c>
    </row>
    <row r="149" s="14" customFormat="1">
      <c r="A149" s="14"/>
      <c r="B149" s="194"/>
      <c r="C149" s="14"/>
      <c r="D149" s="187" t="s">
        <v>140</v>
      </c>
      <c r="E149" s="195" t="s">
        <v>1</v>
      </c>
      <c r="F149" s="196" t="s">
        <v>157</v>
      </c>
      <c r="G149" s="14"/>
      <c r="H149" s="197">
        <v>7.9880000000000004</v>
      </c>
      <c r="I149" s="198"/>
      <c r="J149" s="14"/>
      <c r="K149" s="14"/>
      <c r="L149" s="194"/>
      <c r="M149" s="199"/>
      <c r="N149" s="200"/>
      <c r="O149" s="200"/>
      <c r="P149" s="200"/>
      <c r="Q149" s="200"/>
      <c r="R149" s="200"/>
      <c r="S149" s="200"/>
      <c r="T149" s="20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5" t="s">
        <v>140</v>
      </c>
      <c r="AU149" s="195" t="s">
        <v>86</v>
      </c>
      <c r="AV149" s="14" t="s">
        <v>86</v>
      </c>
      <c r="AW149" s="14" t="s">
        <v>32</v>
      </c>
      <c r="AX149" s="14" t="s">
        <v>76</v>
      </c>
      <c r="AY149" s="195" t="s">
        <v>131</v>
      </c>
    </row>
    <row r="150" s="14" customFormat="1">
      <c r="A150" s="14"/>
      <c r="B150" s="194"/>
      <c r="C150" s="14"/>
      <c r="D150" s="187" t="s">
        <v>140</v>
      </c>
      <c r="E150" s="195" t="s">
        <v>1</v>
      </c>
      <c r="F150" s="196" t="s">
        <v>155</v>
      </c>
      <c r="G150" s="14"/>
      <c r="H150" s="197">
        <v>-1.3500000000000001</v>
      </c>
      <c r="I150" s="198"/>
      <c r="J150" s="14"/>
      <c r="K150" s="14"/>
      <c r="L150" s="194"/>
      <c r="M150" s="199"/>
      <c r="N150" s="200"/>
      <c r="O150" s="200"/>
      <c r="P150" s="200"/>
      <c r="Q150" s="200"/>
      <c r="R150" s="200"/>
      <c r="S150" s="200"/>
      <c r="T150" s="20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5" t="s">
        <v>140</v>
      </c>
      <c r="AU150" s="195" t="s">
        <v>86</v>
      </c>
      <c r="AV150" s="14" t="s">
        <v>86</v>
      </c>
      <c r="AW150" s="14" t="s">
        <v>32</v>
      </c>
      <c r="AX150" s="14" t="s">
        <v>76</v>
      </c>
      <c r="AY150" s="195" t="s">
        <v>131</v>
      </c>
    </row>
    <row r="151" s="15" customFormat="1">
      <c r="A151" s="15"/>
      <c r="B151" s="202"/>
      <c r="C151" s="15"/>
      <c r="D151" s="187" t="s">
        <v>140</v>
      </c>
      <c r="E151" s="203" t="s">
        <v>1</v>
      </c>
      <c r="F151" s="204" t="s">
        <v>158</v>
      </c>
      <c r="G151" s="15"/>
      <c r="H151" s="205">
        <v>12.712999999999999</v>
      </c>
      <c r="I151" s="206"/>
      <c r="J151" s="15"/>
      <c r="K151" s="15"/>
      <c r="L151" s="202"/>
      <c r="M151" s="207"/>
      <c r="N151" s="208"/>
      <c r="O151" s="208"/>
      <c r="P151" s="208"/>
      <c r="Q151" s="208"/>
      <c r="R151" s="208"/>
      <c r="S151" s="208"/>
      <c r="T151" s="20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03" t="s">
        <v>140</v>
      </c>
      <c r="AU151" s="203" t="s">
        <v>86</v>
      </c>
      <c r="AV151" s="15" t="s">
        <v>138</v>
      </c>
      <c r="AW151" s="15" t="s">
        <v>32</v>
      </c>
      <c r="AX151" s="15" t="s">
        <v>84</v>
      </c>
      <c r="AY151" s="203" t="s">
        <v>131</v>
      </c>
    </row>
    <row r="152" s="2" customFormat="1" ht="21.75" customHeight="1">
      <c r="A152" s="37"/>
      <c r="B152" s="171"/>
      <c r="C152" s="172" t="s">
        <v>138</v>
      </c>
      <c r="D152" s="172" t="s">
        <v>134</v>
      </c>
      <c r="E152" s="173" t="s">
        <v>159</v>
      </c>
      <c r="F152" s="174" t="s">
        <v>160</v>
      </c>
      <c r="G152" s="175" t="s">
        <v>137</v>
      </c>
      <c r="H152" s="176">
        <v>12.712999999999999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41</v>
      </c>
      <c r="O152" s="76"/>
      <c r="P152" s="182">
        <f>O152*H152</f>
        <v>0</v>
      </c>
      <c r="Q152" s="182">
        <v>0.016199999999999999</v>
      </c>
      <c r="R152" s="182">
        <f>Q152*H152</f>
        <v>0.20595059999999998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138</v>
      </c>
      <c r="AT152" s="184" t="s">
        <v>134</v>
      </c>
      <c r="AU152" s="184" t="s">
        <v>86</v>
      </c>
      <c r="AY152" s="18" t="s">
        <v>131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84</v>
      </c>
      <c r="BK152" s="185">
        <f>ROUND(I152*H152,2)</f>
        <v>0</v>
      </c>
      <c r="BL152" s="18" t="s">
        <v>138</v>
      </c>
      <c r="BM152" s="184" t="s">
        <v>546</v>
      </c>
    </row>
    <row r="153" s="2" customFormat="1" ht="33" customHeight="1">
      <c r="A153" s="37"/>
      <c r="B153" s="171"/>
      <c r="C153" s="172" t="s">
        <v>162</v>
      </c>
      <c r="D153" s="172" t="s">
        <v>134</v>
      </c>
      <c r="E153" s="173" t="s">
        <v>163</v>
      </c>
      <c r="F153" s="174" t="s">
        <v>164</v>
      </c>
      <c r="G153" s="175" t="s">
        <v>137</v>
      </c>
      <c r="H153" s="176">
        <v>12.712999999999999</v>
      </c>
      <c r="I153" s="177"/>
      <c r="J153" s="178">
        <f>ROUND(I153*H153,2)</f>
        <v>0</v>
      </c>
      <c r="K153" s="179"/>
      <c r="L153" s="38"/>
      <c r="M153" s="180" t="s">
        <v>1</v>
      </c>
      <c r="N153" s="181" t="s">
        <v>41</v>
      </c>
      <c r="O153" s="76"/>
      <c r="P153" s="182">
        <f>O153*H153</f>
        <v>0</v>
      </c>
      <c r="Q153" s="182">
        <v>0.0054000000000000003</v>
      </c>
      <c r="R153" s="182">
        <f>Q153*H153</f>
        <v>0.068650199999999995</v>
      </c>
      <c r="S153" s="182">
        <v>0</v>
      </c>
      <c r="T153" s="18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4" t="s">
        <v>138</v>
      </c>
      <c r="AT153" s="184" t="s">
        <v>134</v>
      </c>
      <c r="AU153" s="184" t="s">
        <v>86</v>
      </c>
      <c r="AY153" s="18" t="s">
        <v>131</v>
      </c>
      <c r="BE153" s="185">
        <f>IF(N153="základní",J153,0)</f>
        <v>0</v>
      </c>
      <c r="BF153" s="185">
        <f>IF(N153="snížená",J153,0)</f>
        <v>0</v>
      </c>
      <c r="BG153" s="185">
        <f>IF(N153="zákl. přenesená",J153,0)</f>
        <v>0</v>
      </c>
      <c r="BH153" s="185">
        <f>IF(N153="sníž. přenesená",J153,0)</f>
        <v>0</v>
      </c>
      <c r="BI153" s="185">
        <f>IF(N153="nulová",J153,0)</f>
        <v>0</v>
      </c>
      <c r="BJ153" s="18" t="s">
        <v>84</v>
      </c>
      <c r="BK153" s="185">
        <f>ROUND(I153*H153,2)</f>
        <v>0</v>
      </c>
      <c r="BL153" s="18" t="s">
        <v>138</v>
      </c>
      <c r="BM153" s="184" t="s">
        <v>547</v>
      </c>
    </row>
    <row r="154" s="2" customFormat="1" ht="24.15" customHeight="1">
      <c r="A154" s="37"/>
      <c r="B154" s="171"/>
      <c r="C154" s="172" t="s">
        <v>148</v>
      </c>
      <c r="D154" s="172" t="s">
        <v>134</v>
      </c>
      <c r="E154" s="173" t="s">
        <v>166</v>
      </c>
      <c r="F154" s="174" t="s">
        <v>167</v>
      </c>
      <c r="G154" s="175" t="s">
        <v>137</v>
      </c>
      <c r="H154" s="176">
        <v>12.712999999999999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41</v>
      </c>
      <c r="O154" s="76"/>
      <c r="P154" s="182">
        <f>O154*H154</f>
        <v>0</v>
      </c>
      <c r="Q154" s="182">
        <v>0.0040000000000000001</v>
      </c>
      <c r="R154" s="182">
        <f>Q154*H154</f>
        <v>0.050851999999999994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138</v>
      </c>
      <c r="AT154" s="184" t="s">
        <v>134</v>
      </c>
      <c r="AU154" s="184" t="s">
        <v>86</v>
      </c>
      <c r="AY154" s="18" t="s">
        <v>131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84</v>
      </c>
      <c r="BK154" s="185">
        <f>ROUND(I154*H154,2)</f>
        <v>0</v>
      </c>
      <c r="BL154" s="18" t="s">
        <v>138</v>
      </c>
      <c r="BM154" s="184" t="s">
        <v>548</v>
      </c>
    </row>
    <row r="155" s="2" customFormat="1" ht="24.15" customHeight="1">
      <c r="A155" s="37"/>
      <c r="B155" s="171"/>
      <c r="C155" s="172" t="s">
        <v>169</v>
      </c>
      <c r="D155" s="172" t="s">
        <v>134</v>
      </c>
      <c r="E155" s="173" t="s">
        <v>170</v>
      </c>
      <c r="F155" s="174" t="s">
        <v>171</v>
      </c>
      <c r="G155" s="175" t="s">
        <v>145</v>
      </c>
      <c r="H155" s="176">
        <v>25.474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41</v>
      </c>
      <c r="O155" s="76"/>
      <c r="P155" s="182">
        <f>O155*H155</f>
        <v>0</v>
      </c>
      <c r="Q155" s="182">
        <v>0.0015</v>
      </c>
      <c r="R155" s="182">
        <f>Q155*H155</f>
        <v>0.038211000000000002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138</v>
      </c>
      <c r="AT155" s="184" t="s">
        <v>134</v>
      </c>
      <c r="AU155" s="184" t="s">
        <v>86</v>
      </c>
      <c r="AY155" s="18" t="s">
        <v>131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84</v>
      </c>
      <c r="BK155" s="185">
        <f>ROUND(I155*H155,2)</f>
        <v>0</v>
      </c>
      <c r="BL155" s="18" t="s">
        <v>138</v>
      </c>
      <c r="BM155" s="184" t="s">
        <v>549</v>
      </c>
    </row>
    <row r="156" s="13" customFormat="1">
      <c r="A156" s="13"/>
      <c r="B156" s="186"/>
      <c r="C156" s="13"/>
      <c r="D156" s="187" t="s">
        <v>140</v>
      </c>
      <c r="E156" s="188" t="s">
        <v>1</v>
      </c>
      <c r="F156" s="189" t="s">
        <v>550</v>
      </c>
      <c r="G156" s="13"/>
      <c r="H156" s="188" t="s">
        <v>1</v>
      </c>
      <c r="I156" s="190"/>
      <c r="J156" s="13"/>
      <c r="K156" s="13"/>
      <c r="L156" s="186"/>
      <c r="M156" s="191"/>
      <c r="N156" s="192"/>
      <c r="O156" s="192"/>
      <c r="P156" s="192"/>
      <c r="Q156" s="192"/>
      <c r="R156" s="192"/>
      <c r="S156" s="192"/>
      <c r="T156" s="19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8" t="s">
        <v>140</v>
      </c>
      <c r="AU156" s="188" t="s">
        <v>86</v>
      </c>
      <c r="AV156" s="13" t="s">
        <v>84</v>
      </c>
      <c r="AW156" s="13" t="s">
        <v>32</v>
      </c>
      <c r="AX156" s="13" t="s">
        <v>76</v>
      </c>
      <c r="AY156" s="188" t="s">
        <v>131</v>
      </c>
    </row>
    <row r="157" s="13" customFormat="1">
      <c r="A157" s="13"/>
      <c r="B157" s="186"/>
      <c r="C157" s="13"/>
      <c r="D157" s="187" t="s">
        <v>140</v>
      </c>
      <c r="E157" s="188" t="s">
        <v>1</v>
      </c>
      <c r="F157" s="189" t="s">
        <v>174</v>
      </c>
      <c r="G157" s="13"/>
      <c r="H157" s="188" t="s">
        <v>1</v>
      </c>
      <c r="I157" s="190"/>
      <c r="J157" s="13"/>
      <c r="K157" s="13"/>
      <c r="L157" s="186"/>
      <c r="M157" s="191"/>
      <c r="N157" s="192"/>
      <c r="O157" s="192"/>
      <c r="P157" s="192"/>
      <c r="Q157" s="192"/>
      <c r="R157" s="192"/>
      <c r="S157" s="192"/>
      <c r="T157" s="19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140</v>
      </c>
      <c r="AU157" s="188" t="s">
        <v>86</v>
      </c>
      <c r="AV157" s="13" t="s">
        <v>84</v>
      </c>
      <c r="AW157" s="13" t="s">
        <v>32</v>
      </c>
      <c r="AX157" s="13" t="s">
        <v>76</v>
      </c>
      <c r="AY157" s="188" t="s">
        <v>131</v>
      </c>
    </row>
    <row r="158" s="14" customFormat="1">
      <c r="A158" s="14"/>
      <c r="B158" s="194"/>
      <c r="C158" s="14"/>
      <c r="D158" s="187" t="s">
        <v>140</v>
      </c>
      <c r="E158" s="195" t="s">
        <v>1</v>
      </c>
      <c r="F158" s="196" t="s">
        <v>175</v>
      </c>
      <c r="G158" s="14"/>
      <c r="H158" s="197">
        <v>9.8000000000000007</v>
      </c>
      <c r="I158" s="198"/>
      <c r="J158" s="14"/>
      <c r="K158" s="14"/>
      <c r="L158" s="194"/>
      <c r="M158" s="199"/>
      <c r="N158" s="200"/>
      <c r="O158" s="200"/>
      <c r="P158" s="200"/>
      <c r="Q158" s="200"/>
      <c r="R158" s="200"/>
      <c r="S158" s="200"/>
      <c r="T158" s="20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5" t="s">
        <v>140</v>
      </c>
      <c r="AU158" s="195" t="s">
        <v>86</v>
      </c>
      <c r="AV158" s="14" t="s">
        <v>86</v>
      </c>
      <c r="AW158" s="14" t="s">
        <v>32</v>
      </c>
      <c r="AX158" s="14" t="s">
        <v>76</v>
      </c>
      <c r="AY158" s="195" t="s">
        <v>131</v>
      </c>
    </row>
    <row r="159" s="13" customFormat="1">
      <c r="A159" s="13"/>
      <c r="B159" s="186"/>
      <c r="C159" s="13"/>
      <c r="D159" s="187" t="s">
        <v>140</v>
      </c>
      <c r="E159" s="188" t="s">
        <v>1</v>
      </c>
      <c r="F159" s="189" t="s">
        <v>541</v>
      </c>
      <c r="G159" s="13"/>
      <c r="H159" s="188" t="s">
        <v>1</v>
      </c>
      <c r="I159" s="190"/>
      <c r="J159" s="13"/>
      <c r="K159" s="13"/>
      <c r="L159" s="186"/>
      <c r="M159" s="191"/>
      <c r="N159" s="192"/>
      <c r="O159" s="192"/>
      <c r="P159" s="192"/>
      <c r="Q159" s="192"/>
      <c r="R159" s="192"/>
      <c r="S159" s="192"/>
      <c r="T159" s="1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140</v>
      </c>
      <c r="AU159" s="188" t="s">
        <v>86</v>
      </c>
      <c r="AV159" s="13" t="s">
        <v>84</v>
      </c>
      <c r="AW159" s="13" t="s">
        <v>32</v>
      </c>
      <c r="AX159" s="13" t="s">
        <v>76</v>
      </c>
      <c r="AY159" s="188" t="s">
        <v>131</v>
      </c>
    </row>
    <row r="160" s="13" customFormat="1">
      <c r="A160" s="13"/>
      <c r="B160" s="186"/>
      <c r="C160" s="13"/>
      <c r="D160" s="187" t="s">
        <v>140</v>
      </c>
      <c r="E160" s="188" t="s">
        <v>1</v>
      </c>
      <c r="F160" s="189" t="s">
        <v>176</v>
      </c>
      <c r="G160" s="13"/>
      <c r="H160" s="188" t="s">
        <v>1</v>
      </c>
      <c r="I160" s="190"/>
      <c r="J160" s="13"/>
      <c r="K160" s="13"/>
      <c r="L160" s="186"/>
      <c r="M160" s="191"/>
      <c r="N160" s="192"/>
      <c r="O160" s="192"/>
      <c r="P160" s="192"/>
      <c r="Q160" s="192"/>
      <c r="R160" s="192"/>
      <c r="S160" s="192"/>
      <c r="T160" s="19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8" t="s">
        <v>140</v>
      </c>
      <c r="AU160" s="188" t="s">
        <v>86</v>
      </c>
      <c r="AV160" s="13" t="s">
        <v>84</v>
      </c>
      <c r="AW160" s="13" t="s">
        <v>32</v>
      </c>
      <c r="AX160" s="13" t="s">
        <v>76</v>
      </c>
      <c r="AY160" s="188" t="s">
        <v>131</v>
      </c>
    </row>
    <row r="161" s="14" customFormat="1">
      <c r="A161" s="14"/>
      <c r="B161" s="194"/>
      <c r="C161" s="14"/>
      <c r="D161" s="187" t="s">
        <v>140</v>
      </c>
      <c r="E161" s="195" t="s">
        <v>1</v>
      </c>
      <c r="F161" s="196" t="s">
        <v>177</v>
      </c>
      <c r="G161" s="14"/>
      <c r="H161" s="197">
        <v>18.399999999999999</v>
      </c>
      <c r="I161" s="198"/>
      <c r="J161" s="14"/>
      <c r="K161" s="14"/>
      <c r="L161" s="194"/>
      <c r="M161" s="199"/>
      <c r="N161" s="200"/>
      <c r="O161" s="200"/>
      <c r="P161" s="200"/>
      <c r="Q161" s="200"/>
      <c r="R161" s="200"/>
      <c r="S161" s="200"/>
      <c r="T161" s="20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5" t="s">
        <v>140</v>
      </c>
      <c r="AU161" s="195" t="s">
        <v>86</v>
      </c>
      <c r="AV161" s="14" t="s">
        <v>86</v>
      </c>
      <c r="AW161" s="14" t="s">
        <v>32</v>
      </c>
      <c r="AX161" s="14" t="s">
        <v>76</v>
      </c>
      <c r="AY161" s="195" t="s">
        <v>131</v>
      </c>
    </row>
    <row r="162" s="14" customFormat="1">
      <c r="A162" s="14"/>
      <c r="B162" s="194"/>
      <c r="C162" s="14"/>
      <c r="D162" s="187" t="s">
        <v>140</v>
      </c>
      <c r="E162" s="195" t="s">
        <v>1</v>
      </c>
      <c r="F162" s="196" t="s">
        <v>178</v>
      </c>
      <c r="G162" s="14"/>
      <c r="H162" s="197">
        <v>-2.726</v>
      </c>
      <c r="I162" s="198"/>
      <c r="J162" s="14"/>
      <c r="K162" s="14"/>
      <c r="L162" s="194"/>
      <c r="M162" s="199"/>
      <c r="N162" s="200"/>
      <c r="O162" s="200"/>
      <c r="P162" s="200"/>
      <c r="Q162" s="200"/>
      <c r="R162" s="200"/>
      <c r="S162" s="200"/>
      <c r="T162" s="20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195" t="s">
        <v>140</v>
      </c>
      <c r="AU162" s="195" t="s">
        <v>86</v>
      </c>
      <c r="AV162" s="14" t="s">
        <v>86</v>
      </c>
      <c r="AW162" s="14" t="s">
        <v>32</v>
      </c>
      <c r="AX162" s="14" t="s">
        <v>76</v>
      </c>
      <c r="AY162" s="195" t="s">
        <v>131</v>
      </c>
    </row>
    <row r="163" s="15" customFormat="1">
      <c r="A163" s="15"/>
      <c r="B163" s="202"/>
      <c r="C163" s="15"/>
      <c r="D163" s="187" t="s">
        <v>140</v>
      </c>
      <c r="E163" s="203" t="s">
        <v>1</v>
      </c>
      <c r="F163" s="204" t="s">
        <v>158</v>
      </c>
      <c r="G163" s="15"/>
      <c r="H163" s="205">
        <v>25.474</v>
      </c>
      <c r="I163" s="206"/>
      <c r="J163" s="15"/>
      <c r="K163" s="15"/>
      <c r="L163" s="202"/>
      <c r="M163" s="207"/>
      <c r="N163" s="208"/>
      <c r="O163" s="208"/>
      <c r="P163" s="208"/>
      <c r="Q163" s="208"/>
      <c r="R163" s="208"/>
      <c r="S163" s="208"/>
      <c r="T163" s="209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03" t="s">
        <v>140</v>
      </c>
      <c r="AU163" s="203" t="s">
        <v>86</v>
      </c>
      <c r="AV163" s="15" t="s">
        <v>138</v>
      </c>
      <c r="AW163" s="15" t="s">
        <v>32</v>
      </c>
      <c r="AX163" s="15" t="s">
        <v>84</v>
      </c>
      <c r="AY163" s="203" t="s">
        <v>131</v>
      </c>
    </row>
    <row r="164" s="2" customFormat="1" ht="24.15" customHeight="1">
      <c r="A164" s="37"/>
      <c r="B164" s="171"/>
      <c r="C164" s="172" t="s">
        <v>179</v>
      </c>
      <c r="D164" s="172" t="s">
        <v>134</v>
      </c>
      <c r="E164" s="173" t="s">
        <v>192</v>
      </c>
      <c r="F164" s="174" t="s">
        <v>193</v>
      </c>
      <c r="G164" s="175" t="s">
        <v>137</v>
      </c>
      <c r="H164" s="176">
        <v>17.800000000000001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41</v>
      </c>
      <c r="O164" s="76"/>
      <c r="P164" s="182">
        <f>O164*H164</f>
        <v>0</v>
      </c>
      <c r="Q164" s="182">
        <v>0.084000000000000005</v>
      </c>
      <c r="R164" s="182">
        <f>Q164*H164</f>
        <v>1.4952000000000001</v>
      </c>
      <c r="S164" s="182">
        <v>0</v>
      </c>
      <c r="T164" s="18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138</v>
      </c>
      <c r="AT164" s="184" t="s">
        <v>134</v>
      </c>
      <c r="AU164" s="184" t="s">
        <v>86</v>
      </c>
      <c r="AY164" s="18" t="s">
        <v>131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84</v>
      </c>
      <c r="BK164" s="185">
        <f>ROUND(I164*H164,2)</f>
        <v>0</v>
      </c>
      <c r="BL164" s="18" t="s">
        <v>138</v>
      </c>
      <c r="BM164" s="184" t="s">
        <v>551</v>
      </c>
    </row>
    <row r="165" s="13" customFormat="1">
      <c r="A165" s="13"/>
      <c r="B165" s="186"/>
      <c r="C165" s="13"/>
      <c r="D165" s="187" t="s">
        <v>140</v>
      </c>
      <c r="E165" s="188" t="s">
        <v>1</v>
      </c>
      <c r="F165" s="189" t="s">
        <v>541</v>
      </c>
      <c r="G165" s="13"/>
      <c r="H165" s="188" t="s">
        <v>1</v>
      </c>
      <c r="I165" s="190"/>
      <c r="J165" s="13"/>
      <c r="K165" s="13"/>
      <c r="L165" s="186"/>
      <c r="M165" s="191"/>
      <c r="N165" s="192"/>
      <c r="O165" s="192"/>
      <c r="P165" s="192"/>
      <c r="Q165" s="192"/>
      <c r="R165" s="192"/>
      <c r="S165" s="192"/>
      <c r="T165" s="19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8" t="s">
        <v>140</v>
      </c>
      <c r="AU165" s="188" t="s">
        <v>86</v>
      </c>
      <c r="AV165" s="13" t="s">
        <v>84</v>
      </c>
      <c r="AW165" s="13" t="s">
        <v>32</v>
      </c>
      <c r="AX165" s="13" t="s">
        <v>76</v>
      </c>
      <c r="AY165" s="188" t="s">
        <v>131</v>
      </c>
    </row>
    <row r="166" s="14" customFormat="1">
      <c r="A166" s="14"/>
      <c r="B166" s="194"/>
      <c r="C166" s="14"/>
      <c r="D166" s="187" t="s">
        <v>140</v>
      </c>
      <c r="E166" s="195" t="s">
        <v>1</v>
      </c>
      <c r="F166" s="196" t="s">
        <v>552</v>
      </c>
      <c r="G166" s="14"/>
      <c r="H166" s="197">
        <v>17.800000000000001</v>
      </c>
      <c r="I166" s="198"/>
      <c r="J166" s="14"/>
      <c r="K166" s="14"/>
      <c r="L166" s="194"/>
      <c r="M166" s="199"/>
      <c r="N166" s="200"/>
      <c r="O166" s="200"/>
      <c r="P166" s="200"/>
      <c r="Q166" s="200"/>
      <c r="R166" s="200"/>
      <c r="S166" s="200"/>
      <c r="T166" s="20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5" t="s">
        <v>140</v>
      </c>
      <c r="AU166" s="195" t="s">
        <v>86</v>
      </c>
      <c r="AV166" s="14" t="s">
        <v>86</v>
      </c>
      <c r="AW166" s="14" t="s">
        <v>32</v>
      </c>
      <c r="AX166" s="14" t="s">
        <v>84</v>
      </c>
      <c r="AY166" s="195" t="s">
        <v>131</v>
      </c>
    </row>
    <row r="167" s="2" customFormat="1" ht="21.75" customHeight="1">
      <c r="A167" s="37"/>
      <c r="B167" s="171"/>
      <c r="C167" s="172" t="s">
        <v>186</v>
      </c>
      <c r="D167" s="172" t="s">
        <v>134</v>
      </c>
      <c r="E167" s="173" t="s">
        <v>180</v>
      </c>
      <c r="F167" s="174" t="s">
        <v>181</v>
      </c>
      <c r="G167" s="175" t="s">
        <v>182</v>
      </c>
      <c r="H167" s="176">
        <v>2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41</v>
      </c>
      <c r="O167" s="76"/>
      <c r="P167" s="182">
        <f>O167*H167</f>
        <v>0</v>
      </c>
      <c r="Q167" s="182">
        <v>0.04684</v>
      </c>
      <c r="R167" s="182">
        <f>Q167*H167</f>
        <v>0.093679999999999999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138</v>
      </c>
      <c r="AT167" s="184" t="s">
        <v>134</v>
      </c>
      <c r="AU167" s="184" t="s">
        <v>86</v>
      </c>
      <c r="AY167" s="18" t="s">
        <v>131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84</v>
      </c>
      <c r="BK167" s="185">
        <f>ROUND(I167*H167,2)</f>
        <v>0</v>
      </c>
      <c r="BL167" s="18" t="s">
        <v>138</v>
      </c>
      <c r="BM167" s="184" t="s">
        <v>553</v>
      </c>
    </row>
    <row r="168" s="13" customFormat="1">
      <c r="A168" s="13"/>
      <c r="B168" s="186"/>
      <c r="C168" s="13"/>
      <c r="D168" s="187" t="s">
        <v>140</v>
      </c>
      <c r="E168" s="188" t="s">
        <v>1</v>
      </c>
      <c r="F168" s="189" t="s">
        <v>184</v>
      </c>
      <c r="G168" s="13"/>
      <c r="H168" s="188" t="s">
        <v>1</v>
      </c>
      <c r="I168" s="190"/>
      <c r="J168" s="13"/>
      <c r="K168" s="13"/>
      <c r="L168" s="186"/>
      <c r="M168" s="191"/>
      <c r="N168" s="192"/>
      <c r="O168" s="192"/>
      <c r="P168" s="192"/>
      <c r="Q168" s="192"/>
      <c r="R168" s="192"/>
      <c r="S168" s="192"/>
      <c r="T168" s="19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8" t="s">
        <v>140</v>
      </c>
      <c r="AU168" s="188" t="s">
        <v>86</v>
      </c>
      <c r="AV168" s="13" t="s">
        <v>84</v>
      </c>
      <c r="AW168" s="13" t="s">
        <v>32</v>
      </c>
      <c r="AX168" s="13" t="s">
        <v>76</v>
      </c>
      <c r="AY168" s="188" t="s">
        <v>131</v>
      </c>
    </row>
    <row r="169" s="14" customFormat="1">
      <c r="A169" s="14"/>
      <c r="B169" s="194"/>
      <c r="C169" s="14"/>
      <c r="D169" s="187" t="s">
        <v>140</v>
      </c>
      <c r="E169" s="195" t="s">
        <v>1</v>
      </c>
      <c r="F169" s="196" t="s">
        <v>185</v>
      </c>
      <c r="G169" s="14"/>
      <c r="H169" s="197">
        <v>2</v>
      </c>
      <c r="I169" s="198"/>
      <c r="J169" s="14"/>
      <c r="K169" s="14"/>
      <c r="L169" s="194"/>
      <c r="M169" s="199"/>
      <c r="N169" s="200"/>
      <c r="O169" s="200"/>
      <c r="P169" s="200"/>
      <c r="Q169" s="200"/>
      <c r="R169" s="200"/>
      <c r="S169" s="200"/>
      <c r="T169" s="20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5" t="s">
        <v>140</v>
      </c>
      <c r="AU169" s="195" t="s">
        <v>86</v>
      </c>
      <c r="AV169" s="14" t="s">
        <v>86</v>
      </c>
      <c r="AW169" s="14" t="s">
        <v>32</v>
      </c>
      <c r="AX169" s="14" t="s">
        <v>84</v>
      </c>
      <c r="AY169" s="195" t="s">
        <v>131</v>
      </c>
    </row>
    <row r="170" s="2" customFormat="1" ht="24.15" customHeight="1">
      <c r="A170" s="37"/>
      <c r="B170" s="171"/>
      <c r="C170" s="210" t="s">
        <v>191</v>
      </c>
      <c r="D170" s="210" t="s">
        <v>187</v>
      </c>
      <c r="E170" s="211" t="s">
        <v>188</v>
      </c>
      <c r="F170" s="212" t="s">
        <v>189</v>
      </c>
      <c r="G170" s="213" t="s">
        <v>182</v>
      </c>
      <c r="H170" s="214">
        <v>2</v>
      </c>
      <c r="I170" s="215"/>
      <c r="J170" s="216">
        <f>ROUND(I170*H170,2)</f>
        <v>0</v>
      </c>
      <c r="K170" s="217"/>
      <c r="L170" s="218"/>
      <c r="M170" s="219" t="s">
        <v>1</v>
      </c>
      <c r="N170" s="220" t="s">
        <v>41</v>
      </c>
      <c r="O170" s="76"/>
      <c r="P170" s="182">
        <f>O170*H170</f>
        <v>0</v>
      </c>
      <c r="Q170" s="182">
        <v>0.01521</v>
      </c>
      <c r="R170" s="182">
        <f>Q170*H170</f>
        <v>0.030419999999999999</v>
      </c>
      <c r="S170" s="182">
        <v>0</v>
      </c>
      <c r="T170" s="18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179</v>
      </c>
      <c r="AT170" s="184" t="s">
        <v>187</v>
      </c>
      <c r="AU170" s="184" t="s">
        <v>86</v>
      </c>
      <c r="AY170" s="18" t="s">
        <v>131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84</v>
      </c>
      <c r="BK170" s="185">
        <f>ROUND(I170*H170,2)</f>
        <v>0</v>
      </c>
      <c r="BL170" s="18" t="s">
        <v>138</v>
      </c>
      <c r="BM170" s="184" t="s">
        <v>554</v>
      </c>
    </row>
    <row r="171" s="12" customFormat="1" ht="22.8" customHeight="1">
      <c r="A171" s="12"/>
      <c r="B171" s="158"/>
      <c r="C171" s="12"/>
      <c r="D171" s="159" t="s">
        <v>75</v>
      </c>
      <c r="E171" s="169" t="s">
        <v>186</v>
      </c>
      <c r="F171" s="169" t="s">
        <v>196</v>
      </c>
      <c r="G171" s="12"/>
      <c r="H171" s="12"/>
      <c r="I171" s="161"/>
      <c r="J171" s="170">
        <f>BK171</f>
        <v>0</v>
      </c>
      <c r="K171" s="12"/>
      <c r="L171" s="158"/>
      <c r="M171" s="163"/>
      <c r="N171" s="164"/>
      <c r="O171" s="164"/>
      <c r="P171" s="165">
        <f>SUM(P172:P201)</f>
        <v>0</v>
      </c>
      <c r="Q171" s="164"/>
      <c r="R171" s="165">
        <f>SUM(R172:R201)</f>
        <v>0.0021028000000000002</v>
      </c>
      <c r="S171" s="164"/>
      <c r="T171" s="166">
        <f>SUM(T172:T201)</f>
        <v>3.0992379999999997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9" t="s">
        <v>84</v>
      </c>
      <c r="AT171" s="167" t="s">
        <v>75</v>
      </c>
      <c r="AU171" s="167" t="s">
        <v>84</v>
      </c>
      <c r="AY171" s="159" t="s">
        <v>131</v>
      </c>
      <c r="BK171" s="168">
        <f>SUM(BK172:BK201)</f>
        <v>0</v>
      </c>
    </row>
    <row r="172" s="2" customFormat="1" ht="24.15" customHeight="1">
      <c r="A172" s="37"/>
      <c r="B172" s="171"/>
      <c r="C172" s="172" t="s">
        <v>197</v>
      </c>
      <c r="D172" s="172" t="s">
        <v>134</v>
      </c>
      <c r="E172" s="173" t="s">
        <v>198</v>
      </c>
      <c r="F172" s="174" t="s">
        <v>199</v>
      </c>
      <c r="G172" s="175" t="s">
        <v>137</v>
      </c>
      <c r="H172" s="176">
        <v>52.57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41</v>
      </c>
      <c r="O172" s="76"/>
      <c r="P172" s="182">
        <f>O172*H172</f>
        <v>0</v>
      </c>
      <c r="Q172" s="182">
        <v>4.0000000000000003E-05</v>
      </c>
      <c r="R172" s="182">
        <f>Q172*H172</f>
        <v>0.0021028000000000002</v>
      </c>
      <c r="S172" s="182">
        <v>0</v>
      </c>
      <c r="T172" s="18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138</v>
      </c>
      <c r="AT172" s="184" t="s">
        <v>134</v>
      </c>
      <c r="AU172" s="184" t="s">
        <v>86</v>
      </c>
      <c r="AY172" s="18" t="s">
        <v>131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84</v>
      </c>
      <c r="BK172" s="185">
        <f>ROUND(I172*H172,2)</f>
        <v>0</v>
      </c>
      <c r="BL172" s="18" t="s">
        <v>138</v>
      </c>
      <c r="BM172" s="184" t="s">
        <v>555</v>
      </c>
    </row>
    <row r="173" s="14" customFormat="1">
      <c r="A173" s="14"/>
      <c r="B173" s="194"/>
      <c r="C173" s="14"/>
      <c r="D173" s="187" t="s">
        <v>140</v>
      </c>
      <c r="E173" s="195" t="s">
        <v>1</v>
      </c>
      <c r="F173" s="196" t="s">
        <v>201</v>
      </c>
      <c r="G173" s="14"/>
      <c r="H173" s="197">
        <v>17.57</v>
      </c>
      <c r="I173" s="198"/>
      <c r="J173" s="14"/>
      <c r="K173" s="14"/>
      <c r="L173" s="194"/>
      <c r="M173" s="199"/>
      <c r="N173" s="200"/>
      <c r="O173" s="200"/>
      <c r="P173" s="200"/>
      <c r="Q173" s="200"/>
      <c r="R173" s="200"/>
      <c r="S173" s="200"/>
      <c r="T173" s="20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5" t="s">
        <v>140</v>
      </c>
      <c r="AU173" s="195" t="s">
        <v>86</v>
      </c>
      <c r="AV173" s="14" t="s">
        <v>86</v>
      </c>
      <c r="AW173" s="14" t="s">
        <v>32</v>
      </c>
      <c r="AX173" s="14" t="s">
        <v>76</v>
      </c>
      <c r="AY173" s="195" t="s">
        <v>131</v>
      </c>
    </row>
    <row r="174" s="14" customFormat="1">
      <c r="A174" s="14"/>
      <c r="B174" s="194"/>
      <c r="C174" s="14"/>
      <c r="D174" s="187" t="s">
        <v>140</v>
      </c>
      <c r="E174" s="195" t="s">
        <v>1</v>
      </c>
      <c r="F174" s="196" t="s">
        <v>552</v>
      </c>
      <c r="G174" s="14"/>
      <c r="H174" s="197">
        <v>17.800000000000001</v>
      </c>
      <c r="I174" s="198"/>
      <c r="J174" s="14"/>
      <c r="K174" s="14"/>
      <c r="L174" s="194"/>
      <c r="M174" s="199"/>
      <c r="N174" s="200"/>
      <c r="O174" s="200"/>
      <c r="P174" s="200"/>
      <c r="Q174" s="200"/>
      <c r="R174" s="200"/>
      <c r="S174" s="200"/>
      <c r="T174" s="20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5" t="s">
        <v>140</v>
      </c>
      <c r="AU174" s="195" t="s">
        <v>86</v>
      </c>
      <c r="AV174" s="14" t="s">
        <v>86</v>
      </c>
      <c r="AW174" s="14" t="s">
        <v>32</v>
      </c>
      <c r="AX174" s="14" t="s">
        <v>76</v>
      </c>
      <c r="AY174" s="195" t="s">
        <v>131</v>
      </c>
    </row>
    <row r="175" s="14" customFormat="1">
      <c r="A175" s="14"/>
      <c r="B175" s="194"/>
      <c r="C175" s="14"/>
      <c r="D175" s="187" t="s">
        <v>140</v>
      </c>
      <c r="E175" s="195" t="s">
        <v>1</v>
      </c>
      <c r="F175" s="196" t="s">
        <v>556</v>
      </c>
      <c r="G175" s="14"/>
      <c r="H175" s="197">
        <v>17.199999999999999</v>
      </c>
      <c r="I175" s="198"/>
      <c r="J175" s="14"/>
      <c r="K175" s="14"/>
      <c r="L175" s="194"/>
      <c r="M175" s="199"/>
      <c r="N175" s="200"/>
      <c r="O175" s="200"/>
      <c r="P175" s="200"/>
      <c r="Q175" s="200"/>
      <c r="R175" s="200"/>
      <c r="S175" s="200"/>
      <c r="T175" s="20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5" t="s">
        <v>140</v>
      </c>
      <c r="AU175" s="195" t="s">
        <v>86</v>
      </c>
      <c r="AV175" s="14" t="s">
        <v>86</v>
      </c>
      <c r="AW175" s="14" t="s">
        <v>32</v>
      </c>
      <c r="AX175" s="14" t="s">
        <v>76</v>
      </c>
      <c r="AY175" s="195" t="s">
        <v>131</v>
      </c>
    </row>
    <row r="176" s="15" customFormat="1">
      <c r="A176" s="15"/>
      <c r="B176" s="202"/>
      <c r="C176" s="15"/>
      <c r="D176" s="187" t="s">
        <v>140</v>
      </c>
      <c r="E176" s="203" t="s">
        <v>1</v>
      </c>
      <c r="F176" s="204" t="s">
        <v>158</v>
      </c>
      <c r="G176" s="15"/>
      <c r="H176" s="205">
        <v>52.570000000000007</v>
      </c>
      <c r="I176" s="206"/>
      <c r="J176" s="15"/>
      <c r="K176" s="15"/>
      <c r="L176" s="202"/>
      <c r="M176" s="207"/>
      <c r="N176" s="208"/>
      <c r="O176" s="208"/>
      <c r="P176" s="208"/>
      <c r="Q176" s="208"/>
      <c r="R176" s="208"/>
      <c r="S176" s="208"/>
      <c r="T176" s="209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03" t="s">
        <v>140</v>
      </c>
      <c r="AU176" s="203" t="s">
        <v>86</v>
      </c>
      <c r="AV176" s="15" t="s">
        <v>138</v>
      </c>
      <c r="AW176" s="15" t="s">
        <v>32</v>
      </c>
      <c r="AX176" s="15" t="s">
        <v>84</v>
      </c>
      <c r="AY176" s="203" t="s">
        <v>131</v>
      </c>
    </row>
    <row r="177" s="2" customFormat="1" ht="21.75" customHeight="1">
      <c r="A177" s="37"/>
      <c r="B177" s="171"/>
      <c r="C177" s="172" t="s">
        <v>203</v>
      </c>
      <c r="D177" s="172" t="s">
        <v>134</v>
      </c>
      <c r="E177" s="173" t="s">
        <v>204</v>
      </c>
      <c r="F177" s="174" t="s">
        <v>205</v>
      </c>
      <c r="G177" s="175" t="s">
        <v>137</v>
      </c>
      <c r="H177" s="176">
        <v>5.7199999999999998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41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0.11700000000000001</v>
      </c>
      <c r="T177" s="183">
        <f>S177*H177</f>
        <v>0.66924000000000006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138</v>
      </c>
      <c r="AT177" s="184" t="s">
        <v>134</v>
      </c>
      <c r="AU177" s="184" t="s">
        <v>86</v>
      </c>
      <c r="AY177" s="18" t="s">
        <v>131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84</v>
      </c>
      <c r="BK177" s="185">
        <f>ROUND(I177*H177,2)</f>
        <v>0</v>
      </c>
      <c r="BL177" s="18" t="s">
        <v>138</v>
      </c>
      <c r="BM177" s="184" t="s">
        <v>557</v>
      </c>
    </row>
    <row r="178" s="13" customFormat="1">
      <c r="A178" s="13"/>
      <c r="B178" s="186"/>
      <c r="C178" s="13"/>
      <c r="D178" s="187" t="s">
        <v>140</v>
      </c>
      <c r="E178" s="188" t="s">
        <v>1</v>
      </c>
      <c r="F178" s="189" t="s">
        <v>541</v>
      </c>
      <c r="G178" s="13"/>
      <c r="H178" s="188" t="s">
        <v>1</v>
      </c>
      <c r="I178" s="190"/>
      <c r="J178" s="13"/>
      <c r="K178" s="13"/>
      <c r="L178" s="186"/>
      <c r="M178" s="191"/>
      <c r="N178" s="192"/>
      <c r="O178" s="192"/>
      <c r="P178" s="192"/>
      <c r="Q178" s="192"/>
      <c r="R178" s="192"/>
      <c r="S178" s="192"/>
      <c r="T178" s="19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8" t="s">
        <v>140</v>
      </c>
      <c r="AU178" s="188" t="s">
        <v>86</v>
      </c>
      <c r="AV178" s="13" t="s">
        <v>84</v>
      </c>
      <c r="AW178" s="13" t="s">
        <v>32</v>
      </c>
      <c r="AX178" s="13" t="s">
        <v>76</v>
      </c>
      <c r="AY178" s="188" t="s">
        <v>131</v>
      </c>
    </row>
    <row r="179" s="14" customFormat="1">
      <c r="A179" s="14"/>
      <c r="B179" s="194"/>
      <c r="C179" s="14"/>
      <c r="D179" s="187" t="s">
        <v>140</v>
      </c>
      <c r="E179" s="195" t="s">
        <v>1</v>
      </c>
      <c r="F179" s="196" t="s">
        <v>142</v>
      </c>
      <c r="G179" s="14"/>
      <c r="H179" s="197">
        <v>4.5</v>
      </c>
      <c r="I179" s="198"/>
      <c r="J179" s="14"/>
      <c r="K179" s="14"/>
      <c r="L179" s="194"/>
      <c r="M179" s="199"/>
      <c r="N179" s="200"/>
      <c r="O179" s="200"/>
      <c r="P179" s="200"/>
      <c r="Q179" s="200"/>
      <c r="R179" s="200"/>
      <c r="S179" s="200"/>
      <c r="T179" s="20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5" t="s">
        <v>140</v>
      </c>
      <c r="AU179" s="195" t="s">
        <v>86</v>
      </c>
      <c r="AV179" s="14" t="s">
        <v>86</v>
      </c>
      <c r="AW179" s="14" t="s">
        <v>32</v>
      </c>
      <c r="AX179" s="14" t="s">
        <v>76</v>
      </c>
      <c r="AY179" s="195" t="s">
        <v>131</v>
      </c>
    </row>
    <row r="180" s="14" customFormat="1">
      <c r="A180" s="14"/>
      <c r="B180" s="194"/>
      <c r="C180" s="14"/>
      <c r="D180" s="187" t="s">
        <v>140</v>
      </c>
      <c r="E180" s="195" t="s">
        <v>1</v>
      </c>
      <c r="F180" s="196" t="s">
        <v>207</v>
      </c>
      <c r="G180" s="14"/>
      <c r="H180" s="197">
        <v>1.22</v>
      </c>
      <c r="I180" s="198"/>
      <c r="J180" s="14"/>
      <c r="K180" s="14"/>
      <c r="L180" s="194"/>
      <c r="M180" s="199"/>
      <c r="N180" s="200"/>
      <c r="O180" s="200"/>
      <c r="P180" s="200"/>
      <c r="Q180" s="200"/>
      <c r="R180" s="200"/>
      <c r="S180" s="200"/>
      <c r="T180" s="20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5" t="s">
        <v>140</v>
      </c>
      <c r="AU180" s="195" t="s">
        <v>86</v>
      </c>
      <c r="AV180" s="14" t="s">
        <v>86</v>
      </c>
      <c r="AW180" s="14" t="s">
        <v>32</v>
      </c>
      <c r="AX180" s="14" t="s">
        <v>76</v>
      </c>
      <c r="AY180" s="195" t="s">
        <v>131</v>
      </c>
    </row>
    <row r="181" s="15" customFormat="1">
      <c r="A181" s="15"/>
      <c r="B181" s="202"/>
      <c r="C181" s="15"/>
      <c r="D181" s="187" t="s">
        <v>140</v>
      </c>
      <c r="E181" s="203" t="s">
        <v>1</v>
      </c>
      <c r="F181" s="204" t="s">
        <v>158</v>
      </c>
      <c r="G181" s="15"/>
      <c r="H181" s="205">
        <v>5.7199999999999998</v>
      </c>
      <c r="I181" s="206"/>
      <c r="J181" s="15"/>
      <c r="K181" s="15"/>
      <c r="L181" s="202"/>
      <c r="M181" s="207"/>
      <c r="N181" s="208"/>
      <c r="O181" s="208"/>
      <c r="P181" s="208"/>
      <c r="Q181" s="208"/>
      <c r="R181" s="208"/>
      <c r="S181" s="208"/>
      <c r="T181" s="20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03" t="s">
        <v>140</v>
      </c>
      <c r="AU181" s="203" t="s">
        <v>86</v>
      </c>
      <c r="AV181" s="15" t="s">
        <v>138</v>
      </c>
      <c r="AW181" s="15" t="s">
        <v>32</v>
      </c>
      <c r="AX181" s="15" t="s">
        <v>84</v>
      </c>
      <c r="AY181" s="203" t="s">
        <v>131</v>
      </c>
    </row>
    <row r="182" s="2" customFormat="1" ht="24.15" customHeight="1">
      <c r="A182" s="37"/>
      <c r="B182" s="171"/>
      <c r="C182" s="172" t="s">
        <v>208</v>
      </c>
      <c r="D182" s="172" t="s">
        <v>134</v>
      </c>
      <c r="E182" s="173" t="s">
        <v>209</v>
      </c>
      <c r="F182" s="174" t="s">
        <v>210</v>
      </c>
      <c r="G182" s="175" t="s">
        <v>137</v>
      </c>
      <c r="H182" s="176">
        <v>17.800000000000001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41</v>
      </c>
      <c r="O182" s="76"/>
      <c r="P182" s="182">
        <f>O182*H182</f>
        <v>0</v>
      </c>
      <c r="Q182" s="182">
        <v>0</v>
      </c>
      <c r="R182" s="182">
        <f>Q182*H182</f>
        <v>0</v>
      </c>
      <c r="S182" s="182">
        <v>0.089999999999999997</v>
      </c>
      <c r="T182" s="183">
        <f>S182*H182</f>
        <v>1.6020000000000001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138</v>
      </c>
      <c r="AT182" s="184" t="s">
        <v>134</v>
      </c>
      <c r="AU182" s="184" t="s">
        <v>86</v>
      </c>
      <c r="AY182" s="18" t="s">
        <v>131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84</v>
      </c>
      <c r="BK182" s="185">
        <f>ROUND(I182*H182,2)</f>
        <v>0</v>
      </c>
      <c r="BL182" s="18" t="s">
        <v>138</v>
      </c>
      <c r="BM182" s="184" t="s">
        <v>558</v>
      </c>
    </row>
    <row r="183" s="13" customFormat="1">
      <c r="A183" s="13"/>
      <c r="B183" s="186"/>
      <c r="C183" s="13"/>
      <c r="D183" s="187" t="s">
        <v>140</v>
      </c>
      <c r="E183" s="188" t="s">
        <v>1</v>
      </c>
      <c r="F183" s="189" t="s">
        <v>541</v>
      </c>
      <c r="G183" s="13"/>
      <c r="H183" s="188" t="s">
        <v>1</v>
      </c>
      <c r="I183" s="190"/>
      <c r="J183" s="13"/>
      <c r="K183" s="13"/>
      <c r="L183" s="186"/>
      <c r="M183" s="191"/>
      <c r="N183" s="192"/>
      <c r="O183" s="192"/>
      <c r="P183" s="192"/>
      <c r="Q183" s="192"/>
      <c r="R183" s="192"/>
      <c r="S183" s="192"/>
      <c r="T183" s="19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8" t="s">
        <v>140</v>
      </c>
      <c r="AU183" s="188" t="s">
        <v>86</v>
      </c>
      <c r="AV183" s="13" t="s">
        <v>84</v>
      </c>
      <c r="AW183" s="13" t="s">
        <v>32</v>
      </c>
      <c r="AX183" s="13" t="s">
        <v>76</v>
      </c>
      <c r="AY183" s="188" t="s">
        <v>131</v>
      </c>
    </row>
    <row r="184" s="14" customFormat="1">
      <c r="A184" s="14"/>
      <c r="B184" s="194"/>
      <c r="C184" s="14"/>
      <c r="D184" s="187" t="s">
        <v>140</v>
      </c>
      <c r="E184" s="195" t="s">
        <v>1</v>
      </c>
      <c r="F184" s="196" t="s">
        <v>552</v>
      </c>
      <c r="G184" s="14"/>
      <c r="H184" s="197">
        <v>17.800000000000001</v>
      </c>
      <c r="I184" s="198"/>
      <c r="J184" s="14"/>
      <c r="K184" s="14"/>
      <c r="L184" s="194"/>
      <c r="M184" s="199"/>
      <c r="N184" s="200"/>
      <c r="O184" s="200"/>
      <c r="P184" s="200"/>
      <c r="Q184" s="200"/>
      <c r="R184" s="200"/>
      <c r="S184" s="200"/>
      <c r="T184" s="20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95" t="s">
        <v>140</v>
      </c>
      <c r="AU184" s="195" t="s">
        <v>86</v>
      </c>
      <c r="AV184" s="14" t="s">
        <v>86</v>
      </c>
      <c r="AW184" s="14" t="s">
        <v>32</v>
      </c>
      <c r="AX184" s="14" t="s">
        <v>84</v>
      </c>
      <c r="AY184" s="195" t="s">
        <v>131</v>
      </c>
    </row>
    <row r="185" s="2" customFormat="1" ht="21.75" customHeight="1">
      <c r="A185" s="37"/>
      <c r="B185" s="171"/>
      <c r="C185" s="172" t="s">
        <v>212</v>
      </c>
      <c r="D185" s="172" t="s">
        <v>134</v>
      </c>
      <c r="E185" s="173" t="s">
        <v>213</v>
      </c>
      <c r="F185" s="174" t="s">
        <v>214</v>
      </c>
      <c r="G185" s="175" t="s">
        <v>137</v>
      </c>
      <c r="H185" s="176">
        <v>34.770000000000003</v>
      </c>
      <c r="I185" s="177"/>
      <c r="J185" s="178">
        <f>ROUND(I185*H185,2)</f>
        <v>0</v>
      </c>
      <c r="K185" s="179"/>
      <c r="L185" s="38"/>
      <c r="M185" s="180" t="s">
        <v>1</v>
      </c>
      <c r="N185" s="181" t="s">
        <v>41</v>
      </c>
      <c r="O185" s="76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4" t="s">
        <v>138</v>
      </c>
      <c r="AT185" s="184" t="s">
        <v>134</v>
      </c>
      <c r="AU185" s="184" t="s">
        <v>86</v>
      </c>
      <c r="AY185" s="18" t="s">
        <v>131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8" t="s">
        <v>84</v>
      </c>
      <c r="BK185" s="185">
        <f>ROUND(I185*H185,2)</f>
        <v>0</v>
      </c>
      <c r="BL185" s="18" t="s">
        <v>138</v>
      </c>
      <c r="BM185" s="184" t="s">
        <v>559</v>
      </c>
    </row>
    <row r="186" s="13" customFormat="1">
      <c r="A186" s="13"/>
      <c r="B186" s="186"/>
      <c r="C186" s="13"/>
      <c r="D186" s="187" t="s">
        <v>140</v>
      </c>
      <c r="E186" s="188" t="s">
        <v>1</v>
      </c>
      <c r="F186" s="189" t="s">
        <v>545</v>
      </c>
      <c r="G186" s="13"/>
      <c r="H186" s="188" t="s">
        <v>1</v>
      </c>
      <c r="I186" s="190"/>
      <c r="J186" s="13"/>
      <c r="K186" s="13"/>
      <c r="L186" s="186"/>
      <c r="M186" s="191"/>
      <c r="N186" s="192"/>
      <c r="O186" s="192"/>
      <c r="P186" s="192"/>
      <c r="Q186" s="192"/>
      <c r="R186" s="192"/>
      <c r="S186" s="192"/>
      <c r="T186" s="19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8" t="s">
        <v>140</v>
      </c>
      <c r="AU186" s="188" t="s">
        <v>86</v>
      </c>
      <c r="AV186" s="13" t="s">
        <v>84</v>
      </c>
      <c r="AW186" s="13" t="s">
        <v>32</v>
      </c>
      <c r="AX186" s="13" t="s">
        <v>76</v>
      </c>
      <c r="AY186" s="188" t="s">
        <v>131</v>
      </c>
    </row>
    <row r="187" s="14" customFormat="1">
      <c r="A187" s="14"/>
      <c r="B187" s="194"/>
      <c r="C187" s="14"/>
      <c r="D187" s="187" t="s">
        <v>140</v>
      </c>
      <c r="E187" s="195" t="s">
        <v>1</v>
      </c>
      <c r="F187" s="196" t="s">
        <v>201</v>
      </c>
      <c r="G187" s="14"/>
      <c r="H187" s="197">
        <v>17.57</v>
      </c>
      <c r="I187" s="198"/>
      <c r="J187" s="14"/>
      <c r="K187" s="14"/>
      <c r="L187" s="194"/>
      <c r="M187" s="199"/>
      <c r="N187" s="200"/>
      <c r="O187" s="200"/>
      <c r="P187" s="200"/>
      <c r="Q187" s="200"/>
      <c r="R187" s="200"/>
      <c r="S187" s="200"/>
      <c r="T187" s="20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195" t="s">
        <v>140</v>
      </c>
      <c r="AU187" s="195" t="s">
        <v>86</v>
      </c>
      <c r="AV187" s="14" t="s">
        <v>86</v>
      </c>
      <c r="AW187" s="14" t="s">
        <v>32</v>
      </c>
      <c r="AX187" s="14" t="s">
        <v>76</v>
      </c>
      <c r="AY187" s="195" t="s">
        <v>131</v>
      </c>
    </row>
    <row r="188" s="13" customFormat="1">
      <c r="A188" s="13"/>
      <c r="B188" s="186"/>
      <c r="C188" s="13"/>
      <c r="D188" s="187" t="s">
        <v>140</v>
      </c>
      <c r="E188" s="188" t="s">
        <v>1</v>
      </c>
      <c r="F188" s="189" t="s">
        <v>544</v>
      </c>
      <c r="G188" s="13"/>
      <c r="H188" s="188" t="s">
        <v>1</v>
      </c>
      <c r="I188" s="190"/>
      <c r="J188" s="13"/>
      <c r="K188" s="13"/>
      <c r="L188" s="186"/>
      <c r="M188" s="191"/>
      <c r="N188" s="192"/>
      <c r="O188" s="192"/>
      <c r="P188" s="192"/>
      <c r="Q188" s="192"/>
      <c r="R188" s="192"/>
      <c r="S188" s="192"/>
      <c r="T188" s="19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8" t="s">
        <v>140</v>
      </c>
      <c r="AU188" s="188" t="s">
        <v>86</v>
      </c>
      <c r="AV188" s="13" t="s">
        <v>84</v>
      </c>
      <c r="AW188" s="13" t="s">
        <v>32</v>
      </c>
      <c r="AX188" s="13" t="s">
        <v>76</v>
      </c>
      <c r="AY188" s="188" t="s">
        <v>131</v>
      </c>
    </row>
    <row r="189" s="14" customFormat="1">
      <c r="A189" s="14"/>
      <c r="B189" s="194"/>
      <c r="C189" s="14"/>
      <c r="D189" s="187" t="s">
        <v>140</v>
      </c>
      <c r="E189" s="195" t="s">
        <v>1</v>
      </c>
      <c r="F189" s="196" t="s">
        <v>556</v>
      </c>
      <c r="G189" s="14"/>
      <c r="H189" s="197">
        <v>17.199999999999999</v>
      </c>
      <c r="I189" s="198"/>
      <c r="J189" s="14"/>
      <c r="K189" s="14"/>
      <c r="L189" s="194"/>
      <c r="M189" s="199"/>
      <c r="N189" s="200"/>
      <c r="O189" s="200"/>
      <c r="P189" s="200"/>
      <c r="Q189" s="200"/>
      <c r="R189" s="200"/>
      <c r="S189" s="200"/>
      <c r="T189" s="20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5" t="s">
        <v>140</v>
      </c>
      <c r="AU189" s="195" t="s">
        <v>86</v>
      </c>
      <c r="AV189" s="14" t="s">
        <v>86</v>
      </c>
      <c r="AW189" s="14" t="s">
        <v>32</v>
      </c>
      <c r="AX189" s="14" t="s">
        <v>76</v>
      </c>
      <c r="AY189" s="195" t="s">
        <v>131</v>
      </c>
    </row>
    <row r="190" s="15" customFormat="1">
      <c r="A190" s="15"/>
      <c r="B190" s="202"/>
      <c r="C190" s="15"/>
      <c r="D190" s="187" t="s">
        <v>140</v>
      </c>
      <c r="E190" s="203" t="s">
        <v>1</v>
      </c>
      <c r="F190" s="204" t="s">
        <v>158</v>
      </c>
      <c r="G190" s="15"/>
      <c r="H190" s="205">
        <v>34.769999999999996</v>
      </c>
      <c r="I190" s="206"/>
      <c r="J190" s="15"/>
      <c r="K190" s="15"/>
      <c r="L190" s="202"/>
      <c r="M190" s="207"/>
      <c r="N190" s="208"/>
      <c r="O190" s="208"/>
      <c r="P190" s="208"/>
      <c r="Q190" s="208"/>
      <c r="R190" s="208"/>
      <c r="S190" s="208"/>
      <c r="T190" s="209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3" t="s">
        <v>140</v>
      </c>
      <c r="AU190" s="203" t="s">
        <v>86</v>
      </c>
      <c r="AV190" s="15" t="s">
        <v>138</v>
      </c>
      <c r="AW190" s="15" t="s">
        <v>32</v>
      </c>
      <c r="AX190" s="15" t="s">
        <v>84</v>
      </c>
      <c r="AY190" s="203" t="s">
        <v>131</v>
      </c>
    </row>
    <row r="191" s="2" customFormat="1" ht="21.75" customHeight="1">
      <c r="A191" s="37"/>
      <c r="B191" s="171"/>
      <c r="C191" s="172" t="s">
        <v>8</v>
      </c>
      <c r="D191" s="172" t="s">
        <v>134</v>
      </c>
      <c r="E191" s="173" t="s">
        <v>216</v>
      </c>
      <c r="F191" s="174" t="s">
        <v>217</v>
      </c>
      <c r="G191" s="175" t="s">
        <v>137</v>
      </c>
      <c r="H191" s="176">
        <v>3.2000000000000002</v>
      </c>
      <c r="I191" s="177"/>
      <c r="J191" s="178">
        <f>ROUND(I191*H191,2)</f>
        <v>0</v>
      </c>
      <c r="K191" s="179"/>
      <c r="L191" s="38"/>
      <c r="M191" s="180" t="s">
        <v>1</v>
      </c>
      <c r="N191" s="181" t="s">
        <v>41</v>
      </c>
      <c r="O191" s="76"/>
      <c r="P191" s="182">
        <f>O191*H191</f>
        <v>0</v>
      </c>
      <c r="Q191" s="182">
        <v>0</v>
      </c>
      <c r="R191" s="182">
        <f>Q191*H191</f>
        <v>0</v>
      </c>
      <c r="S191" s="182">
        <v>0.075999999999999998</v>
      </c>
      <c r="T191" s="183">
        <f>S191*H191</f>
        <v>0.2432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4" t="s">
        <v>138</v>
      </c>
      <c r="AT191" s="184" t="s">
        <v>134</v>
      </c>
      <c r="AU191" s="184" t="s">
        <v>86</v>
      </c>
      <c r="AY191" s="18" t="s">
        <v>131</v>
      </c>
      <c r="BE191" s="185">
        <f>IF(N191="základní",J191,0)</f>
        <v>0</v>
      </c>
      <c r="BF191" s="185">
        <f>IF(N191="snížená",J191,0)</f>
        <v>0</v>
      </c>
      <c r="BG191" s="185">
        <f>IF(N191="zákl. přenesená",J191,0)</f>
        <v>0</v>
      </c>
      <c r="BH191" s="185">
        <f>IF(N191="sníž. přenesená",J191,0)</f>
        <v>0</v>
      </c>
      <c r="BI191" s="185">
        <f>IF(N191="nulová",J191,0)</f>
        <v>0</v>
      </c>
      <c r="BJ191" s="18" t="s">
        <v>84</v>
      </c>
      <c r="BK191" s="185">
        <f>ROUND(I191*H191,2)</f>
        <v>0</v>
      </c>
      <c r="BL191" s="18" t="s">
        <v>138</v>
      </c>
      <c r="BM191" s="184" t="s">
        <v>560</v>
      </c>
    </row>
    <row r="192" s="13" customFormat="1">
      <c r="A192" s="13"/>
      <c r="B192" s="186"/>
      <c r="C192" s="13"/>
      <c r="D192" s="187" t="s">
        <v>140</v>
      </c>
      <c r="E192" s="188" t="s">
        <v>1</v>
      </c>
      <c r="F192" s="189" t="s">
        <v>541</v>
      </c>
      <c r="G192" s="13"/>
      <c r="H192" s="188" t="s">
        <v>1</v>
      </c>
      <c r="I192" s="190"/>
      <c r="J192" s="13"/>
      <c r="K192" s="13"/>
      <c r="L192" s="186"/>
      <c r="M192" s="191"/>
      <c r="N192" s="192"/>
      <c r="O192" s="192"/>
      <c r="P192" s="192"/>
      <c r="Q192" s="192"/>
      <c r="R192" s="192"/>
      <c r="S192" s="192"/>
      <c r="T192" s="19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8" t="s">
        <v>140</v>
      </c>
      <c r="AU192" s="188" t="s">
        <v>86</v>
      </c>
      <c r="AV192" s="13" t="s">
        <v>84</v>
      </c>
      <c r="AW192" s="13" t="s">
        <v>32</v>
      </c>
      <c r="AX192" s="13" t="s">
        <v>76</v>
      </c>
      <c r="AY192" s="188" t="s">
        <v>131</v>
      </c>
    </row>
    <row r="193" s="14" customFormat="1">
      <c r="A193" s="14"/>
      <c r="B193" s="194"/>
      <c r="C193" s="14"/>
      <c r="D193" s="187" t="s">
        <v>140</v>
      </c>
      <c r="E193" s="195" t="s">
        <v>1</v>
      </c>
      <c r="F193" s="196" t="s">
        <v>219</v>
      </c>
      <c r="G193" s="14"/>
      <c r="H193" s="197">
        <v>3.2000000000000002</v>
      </c>
      <c r="I193" s="198"/>
      <c r="J193" s="14"/>
      <c r="K193" s="14"/>
      <c r="L193" s="194"/>
      <c r="M193" s="199"/>
      <c r="N193" s="200"/>
      <c r="O193" s="200"/>
      <c r="P193" s="200"/>
      <c r="Q193" s="200"/>
      <c r="R193" s="200"/>
      <c r="S193" s="200"/>
      <c r="T193" s="20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195" t="s">
        <v>140</v>
      </c>
      <c r="AU193" s="195" t="s">
        <v>86</v>
      </c>
      <c r="AV193" s="14" t="s">
        <v>86</v>
      </c>
      <c r="AW193" s="14" t="s">
        <v>32</v>
      </c>
      <c r="AX193" s="14" t="s">
        <v>84</v>
      </c>
      <c r="AY193" s="195" t="s">
        <v>131</v>
      </c>
    </row>
    <row r="194" s="2" customFormat="1" ht="37.8" customHeight="1">
      <c r="A194" s="37"/>
      <c r="B194" s="171"/>
      <c r="C194" s="172" t="s">
        <v>220</v>
      </c>
      <c r="D194" s="172" t="s">
        <v>134</v>
      </c>
      <c r="E194" s="173" t="s">
        <v>221</v>
      </c>
      <c r="F194" s="174" t="s">
        <v>222</v>
      </c>
      <c r="G194" s="175" t="s">
        <v>137</v>
      </c>
      <c r="H194" s="176">
        <v>12.712999999999999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41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0.045999999999999999</v>
      </c>
      <c r="T194" s="183">
        <f>S194*H194</f>
        <v>0.58479799999999993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220</v>
      </c>
      <c r="AT194" s="184" t="s">
        <v>134</v>
      </c>
      <c r="AU194" s="184" t="s">
        <v>86</v>
      </c>
      <c r="AY194" s="18" t="s">
        <v>131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84</v>
      </c>
      <c r="BK194" s="185">
        <f>ROUND(I194*H194,2)</f>
        <v>0</v>
      </c>
      <c r="BL194" s="18" t="s">
        <v>220</v>
      </c>
      <c r="BM194" s="184" t="s">
        <v>561</v>
      </c>
    </row>
    <row r="195" s="13" customFormat="1">
      <c r="A195" s="13"/>
      <c r="B195" s="186"/>
      <c r="C195" s="13"/>
      <c r="D195" s="187" t="s">
        <v>140</v>
      </c>
      <c r="E195" s="188" t="s">
        <v>1</v>
      </c>
      <c r="F195" s="189" t="s">
        <v>545</v>
      </c>
      <c r="G195" s="13"/>
      <c r="H195" s="188" t="s">
        <v>1</v>
      </c>
      <c r="I195" s="190"/>
      <c r="J195" s="13"/>
      <c r="K195" s="13"/>
      <c r="L195" s="186"/>
      <c r="M195" s="191"/>
      <c r="N195" s="192"/>
      <c r="O195" s="192"/>
      <c r="P195" s="192"/>
      <c r="Q195" s="192"/>
      <c r="R195" s="192"/>
      <c r="S195" s="192"/>
      <c r="T195" s="19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140</v>
      </c>
      <c r="AU195" s="188" t="s">
        <v>86</v>
      </c>
      <c r="AV195" s="13" t="s">
        <v>84</v>
      </c>
      <c r="AW195" s="13" t="s">
        <v>32</v>
      </c>
      <c r="AX195" s="13" t="s">
        <v>76</v>
      </c>
      <c r="AY195" s="188" t="s">
        <v>131</v>
      </c>
    </row>
    <row r="196" s="14" customFormat="1">
      <c r="A196" s="14"/>
      <c r="B196" s="194"/>
      <c r="C196" s="14"/>
      <c r="D196" s="187" t="s">
        <v>140</v>
      </c>
      <c r="E196" s="195" t="s">
        <v>1</v>
      </c>
      <c r="F196" s="196" t="s">
        <v>157</v>
      </c>
      <c r="G196" s="14"/>
      <c r="H196" s="197">
        <v>7.9880000000000004</v>
      </c>
      <c r="I196" s="198"/>
      <c r="J196" s="14"/>
      <c r="K196" s="14"/>
      <c r="L196" s="194"/>
      <c r="M196" s="199"/>
      <c r="N196" s="200"/>
      <c r="O196" s="200"/>
      <c r="P196" s="200"/>
      <c r="Q196" s="200"/>
      <c r="R196" s="200"/>
      <c r="S196" s="200"/>
      <c r="T196" s="20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5" t="s">
        <v>140</v>
      </c>
      <c r="AU196" s="195" t="s">
        <v>86</v>
      </c>
      <c r="AV196" s="14" t="s">
        <v>86</v>
      </c>
      <c r="AW196" s="14" t="s">
        <v>32</v>
      </c>
      <c r="AX196" s="14" t="s">
        <v>76</v>
      </c>
      <c r="AY196" s="195" t="s">
        <v>131</v>
      </c>
    </row>
    <row r="197" s="14" customFormat="1">
      <c r="A197" s="14"/>
      <c r="B197" s="194"/>
      <c r="C197" s="14"/>
      <c r="D197" s="187" t="s">
        <v>140</v>
      </c>
      <c r="E197" s="195" t="s">
        <v>1</v>
      </c>
      <c r="F197" s="196" t="s">
        <v>155</v>
      </c>
      <c r="G197" s="14"/>
      <c r="H197" s="197">
        <v>-1.3500000000000001</v>
      </c>
      <c r="I197" s="198"/>
      <c r="J197" s="14"/>
      <c r="K197" s="14"/>
      <c r="L197" s="194"/>
      <c r="M197" s="199"/>
      <c r="N197" s="200"/>
      <c r="O197" s="200"/>
      <c r="P197" s="200"/>
      <c r="Q197" s="200"/>
      <c r="R197" s="200"/>
      <c r="S197" s="200"/>
      <c r="T197" s="20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195" t="s">
        <v>140</v>
      </c>
      <c r="AU197" s="195" t="s">
        <v>86</v>
      </c>
      <c r="AV197" s="14" t="s">
        <v>86</v>
      </c>
      <c r="AW197" s="14" t="s">
        <v>32</v>
      </c>
      <c r="AX197" s="14" t="s">
        <v>76</v>
      </c>
      <c r="AY197" s="195" t="s">
        <v>131</v>
      </c>
    </row>
    <row r="198" s="13" customFormat="1">
      <c r="A198" s="13"/>
      <c r="B198" s="186"/>
      <c r="C198" s="13"/>
      <c r="D198" s="187" t="s">
        <v>140</v>
      </c>
      <c r="E198" s="188" t="s">
        <v>1</v>
      </c>
      <c r="F198" s="189" t="s">
        <v>544</v>
      </c>
      <c r="G198" s="13"/>
      <c r="H198" s="188" t="s">
        <v>1</v>
      </c>
      <c r="I198" s="190"/>
      <c r="J198" s="13"/>
      <c r="K198" s="13"/>
      <c r="L198" s="186"/>
      <c r="M198" s="191"/>
      <c r="N198" s="192"/>
      <c r="O198" s="192"/>
      <c r="P198" s="192"/>
      <c r="Q198" s="192"/>
      <c r="R198" s="192"/>
      <c r="S198" s="192"/>
      <c r="T198" s="19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8" t="s">
        <v>140</v>
      </c>
      <c r="AU198" s="188" t="s">
        <v>86</v>
      </c>
      <c r="AV198" s="13" t="s">
        <v>84</v>
      </c>
      <c r="AW198" s="13" t="s">
        <v>32</v>
      </c>
      <c r="AX198" s="13" t="s">
        <v>76</v>
      </c>
      <c r="AY198" s="188" t="s">
        <v>131</v>
      </c>
    </row>
    <row r="199" s="14" customFormat="1">
      <c r="A199" s="14"/>
      <c r="B199" s="194"/>
      <c r="C199" s="14"/>
      <c r="D199" s="187" t="s">
        <v>140</v>
      </c>
      <c r="E199" s="195" t="s">
        <v>1</v>
      </c>
      <c r="F199" s="196" t="s">
        <v>154</v>
      </c>
      <c r="G199" s="14"/>
      <c r="H199" s="197">
        <v>7.4249999999999998</v>
      </c>
      <c r="I199" s="198"/>
      <c r="J199" s="14"/>
      <c r="K199" s="14"/>
      <c r="L199" s="194"/>
      <c r="M199" s="199"/>
      <c r="N199" s="200"/>
      <c r="O199" s="200"/>
      <c r="P199" s="200"/>
      <c r="Q199" s="200"/>
      <c r="R199" s="200"/>
      <c r="S199" s="200"/>
      <c r="T199" s="20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5" t="s">
        <v>140</v>
      </c>
      <c r="AU199" s="195" t="s">
        <v>86</v>
      </c>
      <c r="AV199" s="14" t="s">
        <v>86</v>
      </c>
      <c r="AW199" s="14" t="s">
        <v>32</v>
      </c>
      <c r="AX199" s="14" t="s">
        <v>76</v>
      </c>
      <c r="AY199" s="195" t="s">
        <v>131</v>
      </c>
    </row>
    <row r="200" s="14" customFormat="1">
      <c r="A200" s="14"/>
      <c r="B200" s="194"/>
      <c r="C200" s="14"/>
      <c r="D200" s="187" t="s">
        <v>140</v>
      </c>
      <c r="E200" s="195" t="s">
        <v>1</v>
      </c>
      <c r="F200" s="196" t="s">
        <v>155</v>
      </c>
      <c r="G200" s="14"/>
      <c r="H200" s="197">
        <v>-1.3500000000000001</v>
      </c>
      <c r="I200" s="198"/>
      <c r="J200" s="14"/>
      <c r="K200" s="14"/>
      <c r="L200" s="194"/>
      <c r="M200" s="199"/>
      <c r="N200" s="200"/>
      <c r="O200" s="200"/>
      <c r="P200" s="200"/>
      <c r="Q200" s="200"/>
      <c r="R200" s="200"/>
      <c r="S200" s="200"/>
      <c r="T200" s="20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5" t="s">
        <v>140</v>
      </c>
      <c r="AU200" s="195" t="s">
        <v>86</v>
      </c>
      <c r="AV200" s="14" t="s">
        <v>86</v>
      </c>
      <c r="AW200" s="14" t="s">
        <v>32</v>
      </c>
      <c r="AX200" s="14" t="s">
        <v>76</v>
      </c>
      <c r="AY200" s="195" t="s">
        <v>131</v>
      </c>
    </row>
    <row r="201" s="15" customFormat="1">
      <c r="A201" s="15"/>
      <c r="B201" s="202"/>
      <c r="C201" s="15"/>
      <c r="D201" s="187" t="s">
        <v>140</v>
      </c>
      <c r="E201" s="203" t="s">
        <v>1</v>
      </c>
      <c r="F201" s="204" t="s">
        <v>158</v>
      </c>
      <c r="G201" s="15"/>
      <c r="H201" s="205">
        <v>12.712999999999999</v>
      </c>
      <c r="I201" s="206"/>
      <c r="J201" s="15"/>
      <c r="K201" s="15"/>
      <c r="L201" s="202"/>
      <c r="M201" s="207"/>
      <c r="N201" s="208"/>
      <c r="O201" s="208"/>
      <c r="P201" s="208"/>
      <c r="Q201" s="208"/>
      <c r="R201" s="208"/>
      <c r="S201" s="208"/>
      <c r="T201" s="209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03" t="s">
        <v>140</v>
      </c>
      <c r="AU201" s="203" t="s">
        <v>86</v>
      </c>
      <c r="AV201" s="15" t="s">
        <v>138</v>
      </c>
      <c r="AW201" s="15" t="s">
        <v>32</v>
      </c>
      <c r="AX201" s="15" t="s">
        <v>84</v>
      </c>
      <c r="AY201" s="203" t="s">
        <v>131</v>
      </c>
    </row>
    <row r="202" s="12" customFormat="1" ht="22.8" customHeight="1">
      <c r="A202" s="12"/>
      <c r="B202" s="158"/>
      <c r="C202" s="12"/>
      <c r="D202" s="159" t="s">
        <v>75</v>
      </c>
      <c r="E202" s="169" t="s">
        <v>224</v>
      </c>
      <c r="F202" s="169" t="s">
        <v>225</v>
      </c>
      <c r="G202" s="12"/>
      <c r="H202" s="12"/>
      <c r="I202" s="161"/>
      <c r="J202" s="170">
        <f>BK202</f>
        <v>0</v>
      </c>
      <c r="K202" s="12"/>
      <c r="L202" s="158"/>
      <c r="M202" s="163"/>
      <c r="N202" s="164"/>
      <c r="O202" s="164"/>
      <c r="P202" s="165">
        <f>SUM(P203:P207)</f>
        <v>0</v>
      </c>
      <c r="Q202" s="164"/>
      <c r="R202" s="165">
        <f>SUM(R203:R207)</f>
        <v>0</v>
      </c>
      <c r="S202" s="164"/>
      <c r="T202" s="166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9" t="s">
        <v>84</v>
      </c>
      <c r="AT202" s="167" t="s">
        <v>75</v>
      </c>
      <c r="AU202" s="167" t="s">
        <v>84</v>
      </c>
      <c r="AY202" s="159" t="s">
        <v>131</v>
      </c>
      <c r="BK202" s="168">
        <f>SUM(BK203:BK207)</f>
        <v>0</v>
      </c>
    </row>
    <row r="203" s="2" customFormat="1" ht="24.15" customHeight="1">
      <c r="A203" s="37"/>
      <c r="B203" s="171"/>
      <c r="C203" s="172" t="s">
        <v>226</v>
      </c>
      <c r="D203" s="172" t="s">
        <v>134</v>
      </c>
      <c r="E203" s="173" t="s">
        <v>227</v>
      </c>
      <c r="F203" s="174" t="s">
        <v>228</v>
      </c>
      <c r="G203" s="175" t="s">
        <v>229</v>
      </c>
      <c r="H203" s="176">
        <v>5.133</v>
      </c>
      <c r="I203" s="177"/>
      <c r="J203" s="178">
        <f>ROUND(I203*H203,2)</f>
        <v>0</v>
      </c>
      <c r="K203" s="179"/>
      <c r="L203" s="38"/>
      <c r="M203" s="180" t="s">
        <v>1</v>
      </c>
      <c r="N203" s="181" t="s">
        <v>41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138</v>
      </c>
      <c r="AT203" s="184" t="s">
        <v>134</v>
      </c>
      <c r="AU203" s="184" t="s">
        <v>86</v>
      </c>
      <c r="AY203" s="18" t="s">
        <v>131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84</v>
      </c>
      <c r="BK203" s="185">
        <f>ROUND(I203*H203,2)</f>
        <v>0</v>
      </c>
      <c r="BL203" s="18" t="s">
        <v>138</v>
      </c>
      <c r="BM203" s="184" t="s">
        <v>562</v>
      </c>
    </row>
    <row r="204" s="2" customFormat="1" ht="24.15" customHeight="1">
      <c r="A204" s="37"/>
      <c r="B204" s="171"/>
      <c r="C204" s="172" t="s">
        <v>231</v>
      </c>
      <c r="D204" s="172" t="s">
        <v>134</v>
      </c>
      <c r="E204" s="173" t="s">
        <v>232</v>
      </c>
      <c r="F204" s="174" t="s">
        <v>233</v>
      </c>
      <c r="G204" s="175" t="s">
        <v>229</v>
      </c>
      <c r="H204" s="176">
        <v>5.133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41</v>
      </c>
      <c r="O204" s="76"/>
      <c r="P204" s="182">
        <f>O204*H204</f>
        <v>0</v>
      </c>
      <c r="Q204" s="182">
        <v>0</v>
      </c>
      <c r="R204" s="182">
        <f>Q204*H204</f>
        <v>0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138</v>
      </c>
      <c r="AT204" s="184" t="s">
        <v>134</v>
      </c>
      <c r="AU204" s="184" t="s">
        <v>86</v>
      </c>
      <c r="AY204" s="18" t="s">
        <v>131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84</v>
      </c>
      <c r="BK204" s="185">
        <f>ROUND(I204*H204,2)</f>
        <v>0</v>
      </c>
      <c r="BL204" s="18" t="s">
        <v>138</v>
      </c>
      <c r="BM204" s="184" t="s">
        <v>563</v>
      </c>
    </row>
    <row r="205" s="2" customFormat="1" ht="24.15" customHeight="1">
      <c r="A205" s="37"/>
      <c r="B205" s="171"/>
      <c r="C205" s="172" t="s">
        <v>235</v>
      </c>
      <c r="D205" s="172" t="s">
        <v>134</v>
      </c>
      <c r="E205" s="173" t="s">
        <v>236</v>
      </c>
      <c r="F205" s="174" t="s">
        <v>237</v>
      </c>
      <c r="G205" s="175" t="s">
        <v>229</v>
      </c>
      <c r="H205" s="176">
        <v>46.197000000000003</v>
      </c>
      <c r="I205" s="177"/>
      <c r="J205" s="178">
        <f>ROUND(I205*H205,2)</f>
        <v>0</v>
      </c>
      <c r="K205" s="179"/>
      <c r="L205" s="38"/>
      <c r="M205" s="180" t="s">
        <v>1</v>
      </c>
      <c r="N205" s="181" t="s">
        <v>41</v>
      </c>
      <c r="O205" s="76"/>
      <c r="P205" s="182">
        <f>O205*H205</f>
        <v>0</v>
      </c>
      <c r="Q205" s="182">
        <v>0</v>
      </c>
      <c r="R205" s="182">
        <f>Q205*H205</f>
        <v>0</v>
      </c>
      <c r="S205" s="182">
        <v>0</v>
      </c>
      <c r="T205" s="18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4" t="s">
        <v>138</v>
      </c>
      <c r="AT205" s="184" t="s">
        <v>134</v>
      </c>
      <c r="AU205" s="184" t="s">
        <v>86</v>
      </c>
      <c r="AY205" s="18" t="s">
        <v>131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18" t="s">
        <v>84</v>
      </c>
      <c r="BK205" s="185">
        <f>ROUND(I205*H205,2)</f>
        <v>0</v>
      </c>
      <c r="BL205" s="18" t="s">
        <v>138</v>
      </c>
      <c r="BM205" s="184" t="s">
        <v>564</v>
      </c>
    </row>
    <row r="206" s="14" customFormat="1">
      <c r="A206" s="14"/>
      <c r="B206" s="194"/>
      <c r="C206" s="14"/>
      <c r="D206" s="187" t="s">
        <v>140</v>
      </c>
      <c r="E206" s="14"/>
      <c r="F206" s="196" t="s">
        <v>565</v>
      </c>
      <c r="G206" s="14"/>
      <c r="H206" s="197">
        <v>46.197000000000003</v>
      </c>
      <c r="I206" s="198"/>
      <c r="J206" s="14"/>
      <c r="K206" s="14"/>
      <c r="L206" s="194"/>
      <c r="M206" s="199"/>
      <c r="N206" s="200"/>
      <c r="O206" s="200"/>
      <c r="P206" s="200"/>
      <c r="Q206" s="200"/>
      <c r="R206" s="200"/>
      <c r="S206" s="200"/>
      <c r="T206" s="20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195" t="s">
        <v>140</v>
      </c>
      <c r="AU206" s="195" t="s">
        <v>86</v>
      </c>
      <c r="AV206" s="14" t="s">
        <v>86</v>
      </c>
      <c r="AW206" s="14" t="s">
        <v>3</v>
      </c>
      <c r="AX206" s="14" t="s">
        <v>84</v>
      </c>
      <c r="AY206" s="195" t="s">
        <v>131</v>
      </c>
    </row>
    <row r="207" s="2" customFormat="1" ht="33" customHeight="1">
      <c r="A207" s="37"/>
      <c r="B207" s="171"/>
      <c r="C207" s="172" t="s">
        <v>240</v>
      </c>
      <c r="D207" s="172" t="s">
        <v>134</v>
      </c>
      <c r="E207" s="173" t="s">
        <v>241</v>
      </c>
      <c r="F207" s="174" t="s">
        <v>242</v>
      </c>
      <c r="G207" s="175" t="s">
        <v>229</v>
      </c>
      <c r="H207" s="176">
        <v>5.133</v>
      </c>
      <c r="I207" s="177"/>
      <c r="J207" s="178">
        <f>ROUND(I207*H207,2)</f>
        <v>0</v>
      </c>
      <c r="K207" s="179"/>
      <c r="L207" s="38"/>
      <c r="M207" s="180" t="s">
        <v>1</v>
      </c>
      <c r="N207" s="181" t="s">
        <v>41</v>
      </c>
      <c r="O207" s="76"/>
      <c r="P207" s="182">
        <f>O207*H207</f>
        <v>0</v>
      </c>
      <c r="Q207" s="182">
        <v>0</v>
      </c>
      <c r="R207" s="182">
        <f>Q207*H207</f>
        <v>0</v>
      </c>
      <c r="S207" s="182">
        <v>0</v>
      </c>
      <c r="T207" s="183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84" t="s">
        <v>138</v>
      </c>
      <c r="AT207" s="184" t="s">
        <v>134</v>
      </c>
      <c r="AU207" s="184" t="s">
        <v>86</v>
      </c>
      <c r="AY207" s="18" t="s">
        <v>131</v>
      </c>
      <c r="BE207" s="185">
        <f>IF(N207="základní",J207,0)</f>
        <v>0</v>
      </c>
      <c r="BF207" s="185">
        <f>IF(N207="snížená",J207,0)</f>
        <v>0</v>
      </c>
      <c r="BG207" s="185">
        <f>IF(N207="zákl. přenesená",J207,0)</f>
        <v>0</v>
      </c>
      <c r="BH207" s="185">
        <f>IF(N207="sníž. přenesená",J207,0)</f>
        <v>0</v>
      </c>
      <c r="BI207" s="185">
        <f>IF(N207="nulová",J207,0)</f>
        <v>0</v>
      </c>
      <c r="BJ207" s="18" t="s">
        <v>84</v>
      </c>
      <c r="BK207" s="185">
        <f>ROUND(I207*H207,2)</f>
        <v>0</v>
      </c>
      <c r="BL207" s="18" t="s">
        <v>138</v>
      </c>
      <c r="BM207" s="184" t="s">
        <v>566</v>
      </c>
    </row>
    <row r="208" s="12" customFormat="1" ht="22.8" customHeight="1">
      <c r="A208" s="12"/>
      <c r="B208" s="158"/>
      <c r="C208" s="12"/>
      <c r="D208" s="159" t="s">
        <v>75</v>
      </c>
      <c r="E208" s="169" t="s">
        <v>244</v>
      </c>
      <c r="F208" s="169" t="s">
        <v>245</v>
      </c>
      <c r="G208" s="12"/>
      <c r="H208" s="12"/>
      <c r="I208" s="161"/>
      <c r="J208" s="170">
        <f>BK208</f>
        <v>0</v>
      </c>
      <c r="K208" s="12"/>
      <c r="L208" s="158"/>
      <c r="M208" s="163"/>
      <c r="N208" s="164"/>
      <c r="O208" s="164"/>
      <c r="P208" s="165">
        <f>P209</f>
        <v>0</v>
      </c>
      <c r="Q208" s="164"/>
      <c r="R208" s="165">
        <f>R209</f>
        <v>0</v>
      </c>
      <c r="S208" s="164"/>
      <c r="T208" s="166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59" t="s">
        <v>84</v>
      </c>
      <c r="AT208" s="167" t="s">
        <v>75</v>
      </c>
      <c r="AU208" s="167" t="s">
        <v>84</v>
      </c>
      <c r="AY208" s="159" t="s">
        <v>131</v>
      </c>
      <c r="BK208" s="168">
        <f>BK209</f>
        <v>0</v>
      </c>
    </row>
    <row r="209" s="2" customFormat="1" ht="16.5" customHeight="1">
      <c r="A209" s="37"/>
      <c r="B209" s="171"/>
      <c r="C209" s="172" t="s">
        <v>7</v>
      </c>
      <c r="D209" s="172" t="s">
        <v>134</v>
      </c>
      <c r="E209" s="173" t="s">
        <v>246</v>
      </c>
      <c r="F209" s="174" t="s">
        <v>247</v>
      </c>
      <c r="G209" s="175" t="s">
        <v>229</v>
      </c>
      <c r="H209" s="176">
        <v>2.3370000000000002</v>
      </c>
      <c r="I209" s="177"/>
      <c r="J209" s="178">
        <f>ROUND(I209*H209,2)</f>
        <v>0</v>
      </c>
      <c r="K209" s="179"/>
      <c r="L209" s="38"/>
      <c r="M209" s="180" t="s">
        <v>1</v>
      </c>
      <c r="N209" s="181" t="s">
        <v>41</v>
      </c>
      <c r="O209" s="76"/>
      <c r="P209" s="182">
        <f>O209*H209</f>
        <v>0</v>
      </c>
      <c r="Q209" s="182">
        <v>0</v>
      </c>
      <c r="R209" s="182">
        <f>Q209*H209</f>
        <v>0</v>
      </c>
      <c r="S209" s="182">
        <v>0</v>
      </c>
      <c r="T209" s="18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4" t="s">
        <v>138</v>
      </c>
      <c r="AT209" s="184" t="s">
        <v>134</v>
      </c>
      <c r="AU209" s="184" t="s">
        <v>86</v>
      </c>
      <c r="AY209" s="18" t="s">
        <v>131</v>
      </c>
      <c r="BE209" s="185">
        <f>IF(N209="základní",J209,0)</f>
        <v>0</v>
      </c>
      <c r="BF209" s="185">
        <f>IF(N209="snížená",J209,0)</f>
        <v>0</v>
      </c>
      <c r="BG209" s="185">
        <f>IF(N209="zákl. přenesená",J209,0)</f>
        <v>0</v>
      </c>
      <c r="BH209" s="185">
        <f>IF(N209="sníž. přenesená",J209,0)</f>
        <v>0</v>
      </c>
      <c r="BI209" s="185">
        <f>IF(N209="nulová",J209,0)</f>
        <v>0</v>
      </c>
      <c r="BJ209" s="18" t="s">
        <v>84</v>
      </c>
      <c r="BK209" s="185">
        <f>ROUND(I209*H209,2)</f>
        <v>0</v>
      </c>
      <c r="BL209" s="18" t="s">
        <v>138</v>
      </c>
      <c r="BM209" s="184" t="s">
        <v>567</v>
      </c>
    </row>
    <row r="210" s="12" customFormat="1" ht="25.92" customHeight="1">
      <c r="A210" s="12"/>
      <c r="B210" s="158"/>
      <c r="C210" s="12"/>
      <c r="D210" s="159" t="s">
        <v>75</v>
      </c>
      <c r="E210" s="160" t="s">
        <v>249</v>
      </c>
      <c r="F210" s="160" t="s">
        <v>250</v>
      </c>
      <c r="G210" s="12"/>
      <c r="H210" s="12"/>
      <c r="I210" s="161"/>
      <c r="J210" s="162">
        <f>BK210</f>
        <v>0</v>
      </c>
      <c r="K210" s="12"/>
      <c r="L210" s="158"/>
      <c r="M210" s="163"/>
      <c r="N210" s="164"/>
      <c r="O210" s="164"/>
      <c r="P210" s="165">
        <f>P211+P214+P219+P222+P235+P256+P303+P355+P360</f>
        <v>0</v>
      </c>
      <c r="Q210" s="164"/>
      <c r="R210" s="165">
        <f>R211+R214+R219+R222+R235+R256+R303+R355+R360</f>
        <v>2.26784176</v>
      </c>
      <c r="S210" s="164"/>
      <c r="T210" s="166">
        <f>T211+T214+T219+T222+T235+T256+T303+T355+T360</f>
        <v>2.0342020399999998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9" t="s">
        <v>86</v>
      </c>
      <c r="AT210" s="167" t="s">
        <v>75</v>
      </c>
      <c r="AU210" s="167" t="s">
        <v>76</v>
      </c>
      <c r="AY210" s="159" t="s">
        <v>131</v>
      </c>
      <c r="BK210" s="168">
        <f>BK211+BK214+BK219+BK222+BK235+BK256+BK303+BK355+BK360</f>
        <v>0</v>
      </c>
    </row>
    <row r="211" s="12" customFormat="1" ht="22.8" customHeight="1">
      <c r="A211" s="12"/>
      <c r="B211" s="158"/>
      <c r="C211" s="12"/>
      <c r="D211" s="159" t="s">
        <v>75</v>
      </c>
      <c r="E211" s="169" t="s">
        <v>251</v>
      </c>
      <c r="F211" s="169" t="s">
        <v>252</v>
      </c>
      <c r="G211" s="12"/>
      <c r="H211" s="12"/>
      <c r="I211" s="161"/>
      <c r="J211" s="170">
        <f>BK211</f>
        <v>0</v>
      </c>
      <c r="K211" s="12"/>
      <c r="L211" s="158"/>
      <c r="M211" s="163"/>
      <c r="N211" s="164"/>
      <c r="O211" s="164"/>
      <c r="P211" s="165">
        <f>SUM(P212:P213)</f>
        <v>0</v>
      </c>
      <c r="Q211" s="164"/>
      <c r="R211" s="165">
        <f>SUM(R212:R213)</f>
        <v>0</v>
      </c>
      <c r="S211" s="164"/>
      <c r="T211" s="166">
        <f>SUM(T212:T213)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9" t="s">
        <v>86</v>
      </c>
      <c r="AT211" s="167" t="s">
        <v>75</v>
      </c>
      <c r="AU211" s="167" t="s">
        <v>84</v>
      </c>
      <c r="AY211" s="159" t="s">
        <v>131</v>
      </c>
      <c r="BK211" s="168">
        <f>SUM(BK212:BK213)</f>
        <v>0</v>
      </c>
    </row>
    <row r="212" s="2" customFormat="1" ht="16.5" customHeight="1">
      <c r="A212" s="37"/>
      <c r="B212" s="171"/>
      <c r="C212" s="172" t="s">
        <v>253</v>
      </c>
      <c r="D212" s="172" t="s">
        <v>134</v>
      </c>
      <c r="E212" s="173" t="s">
        <v>254</v>
      </c>
      <c r="F212" s="174" t="s">
        <v>255</v>
      </c>
      <c r="G212" s="175" t="s">
        <v>256</v>
      </c>
      <c r="H212" s="176">
        <v>1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41</v>
      </c>
      <c r="O212" s="76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220</v>
      </c>
      <c r="AT212" s="184" t="s">
        <v>134</v>
      </c>
      <c r="AU212" s="184" t="s">
        <v>86</v>
      </c>
      <c r="AY212" s="18" t="s">
        <v>131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84</v>
      </c>
      <c r="BK212" s="185">
        <f>ROUND(I212*H212,2)</f>
        <v>0</v>
      </c>
      <c r="BL212" s="18" t="s">
        <v>220</v>
      </c>
      <c r="BM212" s="184" t="s">
        <v>568</v>
      </c>
    </row>
    <row r="213" s="2" customFormat="1" ht="16.5" customHeight="1">
      <c r="A213" s="37"/>
      <c r="B213" s="171"/>
      <c r="C213" s="172" t="s">
        <v>258</v>
      </c>
      <c r="D213" s="172" t="s">
        <v>134</v>
      </c>
      <c r="E213" s="173" t="s">
        <v>259</v>
      </c>
      <c r="F213" s="174" t="s">
        <v>260</v>
      </c>
      <c r="G213" s="175" t="s">
        <v>256</v>
      </c>
      <c r="H213" s="176">
        <v>1</v>
      </c>
      <c r="I213" s="177"/>
      <c r="J213" s="178">
        <f>ROUND(I213*H213,2)</f>
        <v>0</v>
      </c>
      <c r="K213" s="179"/>
      <c r="L213" s="38"/>
      <c r="M213" s="180" t="s">
        <v>1</v>
      </c>
      <c r="N213" s="181" t="s">
        <v>41</v>
      </c>
      <c r="O213" s="76"/>
      <c r="P213" s="182">
        <f>O213*H213</f>
        <v>0</v>
      </c>
      <c r="Q213" s="182">
        <v>0</v>
      </c>
      <c r="R213" s="182">
        <f>Q213*H213</f>
        <v>0</v>
      </c>
      <c r="S213" s="182">
        <v>0</v>
      </c>
      <c r="T213" s="18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4" t="s">
        <v>220</v>
      </c>
      <c r="AT213" s="184" t="s">
        <v>134</v>
      </c>
      <c r="AU213" s="184" t="s">
        <v>86</v>
      </c>
      <c r="AY213" s="18" t="s">
        <v>131</v>
      </c>
      <c r="BE213" s="185">
        <f>IF(N213="základní",J213,0)</f>
        <v>0</v>
      </c>
      <c r="BF213" s="185">
        <f>IF(N213="snížená",J213,0)</f>
        <v>0</v>
      </c>
      <c r="BG213" s="185">
        <f>IF(N213="zákl. přenesená",J213,0)</f>
        <v>0</v>
      </c>
      <c r="BH213" s="185">
        <f>IF(N213="sníž. přenesená",J213,0)</f>
        <v>0</v>
      </c>
      <c r="BI213" s="185">
        <f>IF(N213="nulová",J213,0)</f>
        <v>0</v>
      </c>
      <c r="BJ213" s="18" t="s">
        <v>84</v>
      </c>
      <c r="BK213" s="185">
        <f>ROUND(I213*H213,2)</f>
        <v>0</v>
      </c>
      <c r="BL213" s="18" t="s">
        <v>220</v>
      </c>
      <c r="BM213" s="184" t="s">
        <v>569</v>
      </c>
    </row>
    <row r="214" s="12" customFormat="1" ht="22.8" customHeight="1">
      <c r="A214" s="12"/>
      <c r="B214" s="158"/>
      <c r="C214" s="12"/>
      <c r="D214" s="159" t="s">
        <v>75</v>
      </c>
      <c r="E214" s="169" t="s">
        <v>262</v>
      </c>
      <c r="F214" s="169" t="s">
        <v>263</v>
      </c>
      <c r="G214" s="12"/>
      <c r="H214" s="12"/>
      <c r="I214" s="161"/>
      <c r="J214" s="170">
        <f>BK214</f>
        <v>0</v>
      </c>
      <c r="K214" s="12"/>
      <c r="L214" s="158"/>
      <c r="M214" s="163"/>
      <c r="N214" s="164"/>
      <c r="O214" s="164"/>
      <c r="P214" s="165">
        <f>SUM(P215:P218)</f>
        <v>0</v>
      </c>
      <c r="Q214" s="164"/>
      <c r="R214" s="165">
        <f>SUM(R215:R218)</f>
        <v>0</v>
      </c>
      <c r="S214" s="164"/>
      <c r="T214" s="166">
        <f>SUM(T215:T218)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59" t="s">
        <v>86</v>
      </c>
      <c r="AT214" s="167" t="s">
        <v>75</v>
      </c>
      <c r="AU214" s="167" t="s">
        <v>84</v>
      </c>
      <c r="AY214" s="159" t="s">
        <v>131</v>
      </c>
      <c r="BK214" s="168">
        <f>SUM(BK215:BK218)</f>
        <v>0</v>
      </c>
    </row>
    <row r="215" s="2" customFormat="1" ht="16.5" customHeight="1">
      <c r="A215" s="37"/>
      <c r="B215" s="171"/>
      <c r="C215" s="172" t="s">
        <v>264</v>
      </c>
      <c r="D215" s="172" t="s">
        <v>134</v>
      </c>
      <c r="E215" s="173" t="s">
        <v>265</v>
      </c>
      <c r="F215" s="174" t="s">
        <v>266</v>
      </c>
      <c r="G215" s="175" t="s">
        <v>182</v>
      </c>
      <c r="H215" s="176">
        <v>1</v>
      </c>
      <c r="I215" s="177"/>
      <c r="J215" s="178">
        <f>ROUND(I215*H215,2)</f>
        <v>0</v>
      </c>
      <c r="K215" s="179"/>
      <c r="L215" s="38"/>
      <c r="M215" s="180" t="s">
        <v>1</v>
      </c>
      <c r="N215" s="181" t="s">
        <v>41</v>
      </c>
      <c r="O215" s="76"/>
      <c r="P215" s="182">
        <f>O215*H215</f>
        <v>0</v>
      </c>
      <c r="Q215" s="182">
        <v>0</v>
      </c>
      <c r="R215" s="182">
        <f>Q215*H215</f>
        <v>0</v>
      </c>
      <c r="S215" s="182">
        <v>0</v>
      </c>
      <c r="T215" s="18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4" t="s">
        <v>220</v>
      </c>
      <c r="AT215" s="184" t="s">
        <v>134</v>
      </c>
      <c r="AU215" s="184" t="s">
        <v>86</v>
      </c>
      <c r="AY215" s="18" t="s">
        <v>131</v>
      </c>
      <c r="BE215" s="185">
        <f>IF(N215="základní",J215,0)</f>
        <v>0</v>
      </c>
      <c r="BF215" s="185">
        <f>IF(N215="snížená",J215,0)</f>
        <v>0</v>
      </c>
      <c r="BG215" s="185">
        <f>IF(N215="zákl. přenesená",J215,0)</f>
        <v>0</v>
      </c>
      <c r="BH215" s="185">
        <f>IF(N215="sníž. přenesená",J215,0)</f>
        <v>0</v>
      </c>
      <c r="BI215" s="185">
        <f>IF(N215="nulová",J215,0)</f>
        <v>0</v>
      </c>
      <c r="BJ215" s="18" t="s">
        <v>84</v>
      </c>
      <c r="BK215" s="185">
        <f>ROUND(I215*H215,2)</f>
        <v>0</v>
      </c>
      <c r="BL215" s="18" t="s">
        <v>220</v>
      </c>
      <c r="BM215" s="184" t="s">
        <v>570</v>
      </c>
    </row>
    <row r="216" s="13" customFormat="1">
      <c r="A216" s="13"/>
      <c r="B216" s="186"/>
      <c r="C216" s="13"/>
      <c r="D216" s="187" t="s">
        <v>140</v>
      </c>
      <c r="E216" s="188" t="s">
        <v>1</v>
      </c>
      <c r="F216" s="189" t="s">
        <v>541</v>
      </c>
      <c r="G216" s="13"/>
      <c r="H216" s="188" t="s">
        <v>1</v>
      </c>
      <c r="I216" s="190"/>
      <c r="J216" s="13"/>
      <c r="K216" s="13"/>
      <c r="L216" s="186"/>
      <c r="M216" s="191"/>
      <c r="N216" s="192"/>
      <c r="O216" s="192"/>
      <c r="P216" s="192"/>
      <c r="Q216" s="192"/>
      <c r="R216" s="192"/>
      <c r="S216" s="192"/>
      <c r="T216" s="19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8" t="s">
        <v>140</v>
      </c>
      <c r="AU216" s="188" t="s">
        <v>86</v>
      </c>
      <c r="AV216" s="13" t="s">
        <v>84</v>
      </c>
      <c r="AW216" s="13" t="s">
        <v>32</v>
      </c>
      <c r="AX216" s="13" t="s">
        <v>76</v>
      </c>
      <c r="AY216" s="188" t="s">
        <v>131</v>
      </c>
    </row>
    <row r="217" s="14" customFormat="1">
      <c r="A217" s="14"/>
      <c r="B217" s="194"/>
      <c r="C217" s="14"/>
      <c r="D217" s="187" t="s">
        <v>140</v>
      </c>
      <c r="E217" s="195" t="s">
        <v>1</v>
      </c>
      <c r="F217" s="196" t="s">
        <v>84</v>
      </c>
      <c r="G217" s="14"/>
      <c r="H217" s="197">
        <v>1</v>
      </c>
      <c r="I217" s="198"/>
      <c r="J217" s="14"/>
      <c r="K217" s="14"/>
      <c r="L217" s="194"/>
      <c r="M217" s="199"/>
      <c r="N217" s="200"/>
      <c r="O217" s="200"/>
      <c r="P217" s="200"/>
      <c r="Q217" s="200"/>
      <c r="R217" s="200"/>
      <c r="S217" s="200"/>
      <c r="T217" s="20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195" t="s">
        <v>140</v>
      </c>
      <c r="AU217" s="195" t="s">
        <v>86</v>
      </c>
      <c r="AV217" s="14" t="s">
        <v>86</v>
      </c>
      <c r="AW217" s="14" t="s">
        <v>32</v>
      </c>
      <c r="AX217" s="14" t="s">
        <v>84</v>
      </c>
      <c r="AY217" s="195" t="s">
        <v>131</v>
      </c>
    </row>
    <row r="218" s="2" customFormat="1" ht="16.5" customHeight="1">
      <c r="A218" s="37"/>
      <c r="B218" s="171"/>
      <c r="C218" s="172" t="s">
        <v>268</v>
      </c>
      <c r="D218" s="172" t="s">
        <v>134</v>
      </c>
      <c r="E218" s="173" t="s">
        <v>269</v>
      </c>
      <c r="F218" s="174" t="s">
        <v>270</v>
      </c>
      <c r="G218" s="175" t="s">
        <v>256</v>
      </c>
      <c r="H218" s="176">
        <v>1</v>
      </c>
      <c r="I218" s="177"/>
      <c r="J218" s="178">
        <f>ROUND(I218*H218,2)</f>
        <v>0</v>
      </c>
      <c r="K218" s="179"/>
      <c r="L218" s="38"/>
      <c r="M218" s="180" t="s">
        <v>1</v>
      </c>
      <c r="N218" s="181" t="s">
        <v>41</v>
      </c>
      <c r="O218" s="76"/>
      <c r="P218" s="182">
        <f>O218*H218</f>
        <v>0</v>
      </c>
      <c r="Q218" s="182">
        <v>0</v>
      </c>
      <c r="R218" s="182">
        <f>Q218*H218</f>
        <v>0</v>
      </c>
      <c r="S218" s="182">
        <v>0</v>
      </c>
      <c r="T218" s="18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4" t="s">
        <v>220</v>
      </c>
      <c r="AT218" s="184" t="s">
        <v>134</v>
      </c>
      <c r="AU218" s="184" t="s">
        <v>86</v>
      </c>
      <c r="AY218" s="18" t="s">
        <v>131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8" t="s">
        <v>84</v>
      </c>
      <c r="BK218" s="185">
        <f>ROUND(I218*H218,2)</f>
        <v>0</v>
      </c>
      <c r="BL218" s="18" t="s">
        <v>220</v>
      </c>
      <c r="BM218" s="184" t="s">
        <v>571</v>
      </c>
    </row>
    <row r="219" s="12" customFormat="1" ht="22.8" customHeight="1">
      <c r="A219" s="12"/>
      <c r="B219" s="158"/>
      <c r="C219" s="12"/>
      <c r="D219" s="159" t="s">
        <v>75</v>
      </c>
      <c r="E219" s="169" t="s">
        <v>272</v>
      </c>
      <c r="F219" s="169" t="s">
        <v>273</v>
      </c>
      <c r="G219" s="12"/>
      <c r="H219" s="12"/>
      <c r="I219" s="161"/>
      <c r="J219" s="170">
        <f>BK219</f>
        <v>0</v>
      </c>
      <c r="K219" s="12"/>
      <c r="L219" s="158"/>
      <c r="M219" s="163"/>
      <c r="N219" s="164"/>
      <c r="O219" s="164"/>
      <c r="P219" s="165">
        <f>SUM(P220:P221)</f>
        <v>0</v>
      </c>
      <c r="Q219" s="164"/>
      <c r="R219" s="165">
        <f>SUM(R220:R221)</f>
        <v>0.01255</v>
      </c>
      <c r="S219" s="164"/>
      <c r="T219" s="166">
        <f>SUM(T220:T221)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59" t="s">
        <v>86</v>
      </c>
      <c r="AT219" s="167" t="s">
        <v>75</v>
      </c>
      <c r="AU219" s="167" t="s">
        <v>84</v>
      </c>
      <c r="AY219" s="159" t="s">
        <v>131</v>
      </c>
      <c r="BK219" s="168">
        <f>SUM(BK220:BK221)</f>
        <v>0</v>
      </c>
    </row>
    <row r="220" s="2" customFormat="1" ht="21.75" customHeight="1">
      <c r="A220" s="37"/>
      <c r="B220" s="171"/>
      <c r="C220" s="172" t="s">
        <v>274</v>
      </c>
      <c r="D220" s="172" t="s">
        <v>134</v>
      </c>
      <c r="E220" s="173" t="s">
        <v>280</v>
      </c>
      <c r="F220" s="174" t="s">
        <v>281</v>
      </c>
      <c r="G220" s="175" t="s">
        <v>137</v>
      </c>
      <c r="H220" s="176">
        <v>1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41</v>
      </c>
      <c r="O220" s="76"/>
      <c r="P220" s="182">
        <f>O220*H220</f>
        <v>0</v>
      </c>
      <c r="Q220" s="182">
        <v>0.01255</v>
      </c>
      <c r="R220" s="182">
        <f>Q220*H220</f>
        <v>0.01255</v>
      </c>
      <c r="S220" s="182">
        <v>0</v>
      </c>
      <c r="T220" s="18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220</v>
      </c>
      <c r="AT220" s="184" t="s">
        <v>134</v>
      </c>
      <c r="AU220" s="184" t="s">
        <v>86</v>
      </c>
      <c r="AY220" s="18" t="s">
        <v>131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84</v>
      </c>
      <c r="BK220" s="185">
        <f>ROUND(I220*H220,2)</f>
        <v>0</v>
      </c>
      <c r="BL220" s="18" t="s">
        <v>220</v>
      </c>
      <c r="BM220" s="184" t="s">
        <v>572</v>
      </c>
    </row>
    <row r="221" s="2" customFormat="1" ht="24.15" customHeight="1">
      <c r="A221" s="37"/>
      <c r="B221" s="171"/>
      <c r="C221" s="172" t="s">
        <v>279</v>
      </c>
      <c r="D221" s="172" t="s">
        <v>134</v>
      </c>
      <c r="E221" s="173" t="s">
        <v>284</v>
      </c>
      <c r="F221" s="174" t="s">
        <v>285</v>
      </c>
      <c r="G221" s="175" t="s">
        <v>286</v>
      </c>
      <c r="H221" s="221"/>
      <c r="I221" s="177"/>
      <c r="J221" s="178">
        <f>ROUND(I221*H221,2)</f>
        <v>0</v>
      </c>
      <c r="K221" s="179"/>
      <c r="L221" s="38"/>
      <c r="M221" s="180" t="s">
        <v>1</v>
      </c>
      <c r="N221" s="181" t="s">
        <v>41</v>
      </c>
      <c r="O221" s="76"/>
      <c r="P221" s="182">
        <f>O221*H221</f>
        <v>0</v>
      </c>
      <c r="Q221" s="182">
        <v>0</v>
      </c>
      <c r="R221" s="182">
        <f>Q221*H221</f>
        <v>0</v>
      </c>
      <c r="S221" s="182">
        <v>0</v>
      </c>
      <c r="T221" s="183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84" t="s">
        <v>220</v>
      </c>
      <c r="AT221" s="184" t="s">
        <v>134</v>
      </c>
      <c r="AU221" s="184" t="s">
        <v>86</v>
      </c>
      <c r="AY221" s="18" t="s">
        <v>131</v>
      </c>
      <c r="BE221" s="185">
        <f>IF(N221="základní",J221,0)</f>
        <v>0</v>
      </c>
      <c r="BF221" s="185">
        <f>IF(N221="snížená",J221,0)</f>
        <v>0</v>
      </c>
      <c r="BG221" s="185">
        <f>IF(N221="zákl. přenesená",J221,0)</f>
        <v>0</v>
      </c>
      <c r="BH221" s="185">
        <f>IF(N221="sníž. přenesená",J221,0)</f>
        <v>0</v>
      </c>
      <c r="BI221" s="185">
        <f>IF(N221="nulová",J221,0)</f>
        <v>0</v>
      </c>
      <c r="BJ221" s="18" t="s">
        <v>84</v>
      </c>
      <c r="BK221" s="185">
        <f>ROUND(I221*H221,2)</f>
        <v>0</v>
      </c>
      <c r="BL221" s="18" t="s">
        <v>220</v>
      </c>
      <c r="BM221" s="184" t="s">
        <v>573</v>
      </c>
    </row>
    <row r="222" s="12" customFormat="1" ht="22.8" customHeight="1">
      <c r="A222" s="12"/>
      <c r="B222" s="158"/>
      <c r="C222" s="12"/>
      <c r="D222" s="159" t="s">
        <v>75</v>
      </c>
      <c r="E222" s="169" t="s">
        <v>288</v>
      </c>
      <c r="F222" s="169" t="s">
        <v>289</v>
      </c>
      <c r="G222" s="12"/>
      <c r="H222" s="12"/>
      <c r="I222" s="161"/>
      <c r="J222" s="170">
        <f>BK222</f>
        <v>0</v>
      </c>
      <c r="K222" s="12"/>
      <c r="L222" s="158"/>
      <c r="M222" s="163"/>
      <c r="N222" s="164"/>
      <c r="O222" s="164"/>
      <c r="P222" s="165">
        <f>SUM(P223:P234)</f>
        <v>0</v>
      </c>
      <c r="Q222" s="164"/>
      <c r="R222" s="165">
        <f>SUM(R223:R234)</f>
        <v>0.043400000000000001</v>
      </c>
      <c r="S222" s="164"/>
      <c r="T222" s="166">
        <f>SUM(T223:T234)</f>
        <v>0.048000000000000001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59" t="s">
        <v>86</v>
      </c>
      <c r="AT222" s="167" t="s">
        <v>75</v>
      </c>
      <c r="AU222" s="167" t="s">
        <v>84</v>
      </c>
      <c r="AY222" s="159" t="s">
        <v>131</v>
      </c>
      <c r="BK222" s="168">
        <f>SUM(BK223:BK234)</f>
        <v>0</v>
      </c>
    </row>
    <row r="223" s="2" customFormat="1" ht="16.5" customHeight="1">
      <c r="A223" s="37"/>
      <c r="B223" s="171"/>
      <c r="C223" s="172" t="s">
        <v>283</v>
      </c>
      <c r="D223" s="172" t="s">
        <v>134</v>
      </c>
      <c r="E223" s="173" t="s">
        <v>291</v>
      </c>
      <c r="F223" s="174" t="s">
        <v>292</v>
      </c>
      <c r="G223" s="175" t="s">
        <v>182</v>
      </c>
      <c r="H223" s="176">
        <v>2</v>
      </c>
      <c r="I223" s="177"/>
      <c r="J223" s="178">
        <f>ROUND(I223*H223,2)</f>
        <v>0</v>
      </c>
      <c r="K223" s="179"/>
      <c r="L223" s="38"/>
      <c r="M223" s="180" t="s">
        <v>1</v>
      </c>
      <c r="N223" s="181" t="s">
        <v>41</v>
      </c>
      <c r="O223" s="76"/>
      <c r="P223" s="182">
        <f>O223*H223</f>
        <v>0</v>
      </c>
      <c r="Q223" s="182">
        <v>0</v>
      </c>
      <c r="R223" s="182">
        <f>Q223*H223</f>
        <v>0</v>
      </c>
      <c r="S223" s="182">
        <v>0</v>
      </c>
      <c r="T223" s="183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4" t="s">
        <v>220</v>
      </c>
      <c r="AT223" s="184" t="s">
        <v>134</v>
      </c>
      <c r="AU223" s="184" t="s">
        <v>86</v>
      </c>
      <c r="AY223" s="18" t="s">
        <v>131</v>
      </c>
      <c r="BE223" s="185">
        <f>IF(N223="základní",J223,0)</f>
        <v>0</v>
      </c>
      <c r="BF223" s="185">
        <f>IF(N223="snížená",J223,0)</f>
        <v>0</v>
      </c>
      <c r="BG223" s="185">
        <f>IF(N223="zákl. přenesená",J223,0)</f>
        <v>0</v>
      </c>
      <c r="BH223" s="185">
        <f>IF(N223="sníž. přenesená",J223,0)</f>
        <v>0</v>
      </c>
      <c r="BI223" s="185">
        <f>IF(N223="nulová",J223,0)</f>
        <v>0</v>
      </c>
      <c r="BJ223" s="18" t="s">
        <v>84</v>
      </c>
      <c r="BK223" s="185">
        <f>ROUND(I223*H223,2)</f>
        <v>0</v>
      </c>
      <c r="BL223" s="18" t="s">
        <v>220</v>
      </c>
      <c r="BM223" s="184" t="s">
        <v>574</v>
      </c>
    </row>
    <row r="224" s="13" customFormat="1">
      <c r="A224" s="13"/>
      <c r="B224" s="186"/>
      <c r="C224" s="13"/>
      <c r="D224" s="187" t="s">
        <v>140</v>
      </c>
      <c r="E224" s="188" t="s">
        <v>1</v>
      </c>
      <c r="F224" s="189" t="s">
        <v>541</v>
      </c>
      <c r="G224" s="13"/>
      <c r="H224" s="188" t="s">
        <v>1</v>
      </c>
      <c r="I224" s="190"/>
      <c r="J224" s="13"/>
      <c r="K224" s="13"/>
      <c r="L224" s="186"/>
      <c r="M224" s="191"/>
      <c r="N224" s="192"/>
      <c r="O224" s="192"/>
      <c r="P224" s="192"/>
      <c r="Q224" s="192"/>
      <c r="R224" s="192"/>
      <c r="S224" s="192"/>
      <c r="T224" s="19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88" t="s">
        <v>140</v>
      </c>
      <c r="AU224" s="188" t="s">
        <v>86</v>
      </c>
      <c r="AV224" s="13" t="s">
        <v>84</v>
      </c>
      <c r="AW224" s="13" t="s">
        <v>32</v>
      </c>
      <c r="AX224" s="13" t="s">
        <v>76</v>
      </c>
      <c r="AY224" s="188" t="s">
        <v>131</v>
      </c>
    </row>
    <row r="225" s="14" customFormat="1">
      <c r="A225" s="14"/>
      <c r="B225" s="194"/>
      <c r="C225" s="14"/>
      <c r="D225" s="187" t="s">
        <v>140</v>
      </c>
      <c r="E225" s="195" t="s">
        <v>1</v>
      </c>
      <c r="F225" s="196" t="s">
        <v>185</v>
      </c>
      <c r="G225" s="14"/>
      <c r="H225" s="197">
        <v>2</v>
      </c>
      <c r="I225" s="198"/>
      <c r="J225" s="14"/>
      <c r="K225" s="14"/>
      <c r="L225" s="194"/>
      <c r="M225" s="199"/>
      <c r="N225" s="200"/>
      <c r="O225" s="200"/>
      <c r="P225" s="200"/>
      <c r="Q225" s="200"/>
      <c r="R225" s="200"/>
      <c r="S225" s="200"/>
      <c r="T225" s="20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195" t="s">
        <v>140</v>
      </c>
      <c r="AU225" s="195" t="s">
        <v>86</v>
      </c>
      <c r="AV225" s="14" t="s">
        <v>86</v>
      </c>
      <c r="AW225" s="14" t="s">
        <v>32</v>
      </c>
      <c r="AX225" s="14" t="s">
        <v>84</v>
      </c>
      <c r="AY225" s="195" t="s">
        <v>131</v>
      </c>
    </row>
    <row r="226" s="2" customFormat="1" ht="24.15" customHeight="1">
      <c r="A226" s="37"/>
      <c r="B226" s="171"/>
      <c r="C226" s="172" t="s">
        <v>290</v>
      </c>
      <c r="D226" s="172" t="s">
        <v>134</v>
      </c>
      <c r="E226" s="173" t="s">
        <v>295</v>
      </c>
      <c r="F226" s="174" t="s">
        <v>296</v>
      </c>
      <c r="G226" s="175" t="s">
        <v>182</v>
      </c>
      <c r="H226" s="176">
        <v>2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41</v>
      </c>
      <c r="O226" s="76"/>
      <c r="P226" s="182">
        <f>O226*H226</f>
        <v>0</v>
      </c>
      <c r="Q226" s="182">
        <v>0</v>
      </c>
      <c r="R226" s="182">
        <f>Q226*H226</f>
        <v>0</v>
      </c>
      <c r="S226" s="182">
        <v>0</v>
      </c>
      <c r="T226" s="18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220</v>
      </c>
      <c r="AT226" s="184" t="s">
        <v>134</v>
      </c>
      <c r="AU226" s="184" t="s">
        <v>86</v>
      </c>
      <c r="AY226" s="18" t="s">
        <v>131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84</v>
      </c>
      <c r="BK226" s="185">
        <f>ROUND(I226*H226,2)</f>
        <v>0</v>
      </c>
      <c r="BL226" s="18" t="s">
        <v>220</v>
      </c>
      <c r="BM226" s="184" t="s">
        <v>575</v>
      </c>
    </row>
    <row r="227" s="13" customFormat="1">
      <c r="A227" s="13"/>
      <c r="B227" s="186"/>
      <c r="C227" s="13"/>
      <c r="D227" s="187" t="s">
        <v>140</v>
      </c>
      <c r="E227" s="188" t="s">
        <v>1</v>
      </c>
      <c r="F227" s="189" t="s">
        <v>184</v>
      </c>
      <c r="G227" s="13"/>
      <c r="H227" s="188" t="s">
        <v>1</v>
      </c>
      <c r="I227" s="190"/>
      <c r="J227" s="13"/>
      <c r="K227" s="13"/>
      <c r="L227" s="186"/>
      <c r="M227" s="191"/>
      <c r="N227" s="192"/>
      <c r="O227" s="192"/>
      <c r="P227" s="192"/>
      <c r="Q227" s="192"/>
      <c r="R227" s="192"/>
      <c r="S227" s="192"/>
      <c r="T227" s="19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8" t="s">
        <v>140</v>
      </c>
      <c r="AU227" s="188" t="s">
        <v>86</v>
      </c>
      <c r="AV227" s="13" t="s">
        <v>84</v>
      </c>
      <c r="AW227" s="13" t="s">
        <v>32</v>
      </c>
      <c r="AX227" s="13" t="s">
        <v>76</v>
      </c>
      <c r="AY227" s="188" t="s">
        <v>131</v>
      </c>
    </row>
    <row r="228" s="14" customFormat="1">
      <c r="A228" s="14"/>
      <c r="B228" s="194"/>
      <c r="C228" s="14"/>
      <c r="D228" s="187" t="s">
        <v>140</v>
      </c>
      <c r="E228" s="195" t="s">
        <v>1</v>
      </c>
      <c r="F228" s="196" t="s">
        <v>185</v>
      </c>
      <c r="G228" s="14"/>
      <c r="H228" s="197">
        <v>2</v>
      </c>
      <c r="I228" s="198"/>
      <c r="J228" s="14"/>
      <c r="K228" s="14"/>
      <c r="L228" s="194"/>
      <c r="M228" s="199"/>
      <c r="N228" s="200"/>
      <c r="O228" s="200"/>
      <c r="P228" s="200"/>
      <c r="Q228" s="200"/>
      <c r="R228" s="200"/>
      <c r="S228" s="200"/>
      <c r="T228" s="20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195" t="s">
        <v>140</v>
      </c>
      <c r="AU228" s="195" t="s">
        <v>86</v>
      </c>
      <c r="AV228" s="14" t="s">
        <v>86</v>
      </c>
      <c r="AW228" s="14" t="s">
        <v>32</v>
      </c>
      <c r="AX228" s="14" t="s">
        <v>84</v>
      </c>
      <c r="AY228" s="195" t="s">
        <v>131</v>
      </c>
    </row>
    <row r="229" s="2" customFormat="1" ht="24.15" customHeight="1">
      <c r="A229" s="37"/>
      <c r="B229" s="171"/>
      <c r="C229" s="210" t="s">
        <v>294</v>
      </c>
      <c r="D229" s="210" t="s">
        <v>187</v>
      </c>
      <c r="E229" s="211" t="s">
        <v>299</v>
      </c>
      <c r="F229" s="212" t="s">
        <v>300</v>
      </c>
      <c r="G229" s="213" t="s">
        <v>182</v>
      </c>
      <c r="H229" s="214">
        <v>2</v>
      </c>
      <c r="I229" s="215"/>
      <c r="J229" s="216">
        <f>ROUND(I229*H229,2)</f>
        <v>0</v>
      </c>
      <c r="K229" s="217"/>
      <c r="L229" s="218"/>
      <c r="M229" s="219" t="s">
        <v>1</v>
      </c>
      <c r="N229" s="220" t="s">
        <v>41</v>
      </c>
      <c r="O229" s="76"/>
      <c r="P229" s="182">
        <f>O229*H229</f>
        <v>0</v>
      </c>
      <c r="Q229" s="182">
        <v>0.0195</v>
      </c>
      <c r="R229" s="182">
        <f>Q229*H229</f>
        <v>0.039</v>
      </c>
      <c r="S229" s="182">
        <v>0</v>
      </c>
      <c r="T229" s="183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4" t="s">
        <v>301</v>
      </c>
      <c r="AT229" s="184" t="s">
        <v>187</v>
      </c>
      <c r="AU229" s="184" t="s">
        <v>86</v>
      </c>
      <c r="AY229" s="18" t="s">
        <v>131</v>
      </c>
      <c r="BE229" s="185">
        <f>IF(N229="základní",J229,0)</f>
        <v>0</v>
      </c>
      <c r="BF229" s="185">
        <f>IF(N229="snížená",J229,0)</f>
        <v>0</v>
      </c>
      <c r="BG229" s="185">
        <f>IF(N229="zákl. přenesená",J229,0)</f>
        <v>0</v>
      </c>
      <c r="BH229" s="185">
        <f>IF(N229="sníž. přenesená",J229,0)</f>
        <v>0</v>
      </c>
      <c r="BI229" s="185">
        <f>IF(N229="nulová",J229,0)</f>
        <v>0</v>
      </c>
      <c r="BJ229" s="18" t="s">
        <v>84</v>
      </c>
      <c r="BK229" s="185">
        <f>ROUND(I229*H229,2)</f>
        <v>0</v>
      </c>
      <c r="BL229" s="18" t="s">
        <v>220</v>
      </c>
      <c r="BM229" s="184" t="s">
        <v>576</v>
      </c>
    </row>
    <row r="230" s="2" customFormat="1" ht="16.5" customHeight="1">
      <c r="A230" s="37"/>
      <c r="B230" s="171"/>
      <c r="C230" s="210" t="s">
        <v>298</v>
      </c>
      <c r="D230" s="210" t="s">
        <v>187</v>
      </c>
      <c r="E230" s="211" t="s">
        <v>303</v>
      </c>
      <c r="F230" s="212" t="s">
        <v>304</v>
      </c>
      <c r="G230" s="213" t="s">
        <v>182</v>
      </c>
      <c r="H230" s="214">
        <v>2</v>
      </c>
      <c r="I230" s="215"/>
      <c r="J230" s="216">
        <f>ROUND(I230*H230,2)</f>
        <v>0</v>
      </c>
      <c r="K230" s="217"/>
      <c r="L230" s="218"/>
      <c r="M230" s="219" t="s">
        <v>1</v>
      </c>
      <c r="N230" s="220" t="s">
        <v>41</v>
      </c>
      <c r="O230" s="76"/>
      <c r="P230" s="182">
        <f>O230*H230</f>
        <v>0</v>
      </c>
      <c r="Q230" s="182">
        <v>0.0022000000000000001</v>
      </c>
      <c r="R230" s="182">
        <f>Q230*H230</f>
        <v>0.0044000000000000003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301</v>
      </c>
      <c r="AT230" s="184" t="s">
        <v>187</v>
      </c>
      <c r="AU230" s="184" t="s">
        <v>86</v>
      </c>
      <c r="AY230" s="18" t="s">
        <v>131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84</v>
      </c>
      <c r="BK230" s="185">
        <f>ROUND(I230*H230,2)</f>
        <v>0</v>
      </c>
      <c r="BL230" s="18" t="s">
        <v>220</v>
      </c>
      <c r="BM230" s="184" t="s">
        <v>577</v>
      </c>
    </row>
    <row r="231" s="2" customFormat="1" ht="24.15" customHeight="1">
      <c r="A231" s="37"/>
      <c r="B231" s="171"/>
      <c r="C231" s="172" t="s">
        <v>301</v>
      </c>
      <c r="D231" s="172" t="s">
        <v>134</v>
      </c>
      <c r="E231" s="173" t="s">
        <v>307</v>
      </c>
      <c r="F231" s="174" t="s">
        <v>308</v>
      </c>
      <c r="G231" s="175" t="s">
        <v>182</v>
      </c>
      <c r="H231" s="176">
        <v>2</v>
      </c>
      <c r="I231" s="177"/>
      <c r="J231" s="178">
        <f>ROUND(I231*H231,2)</f>
        <v>0</v>
      </c>
      <c r="K231" s="179"/>
      <c r="L231" s="38"/>
      <c r="M231" s="180" t="s">
        <v>1</v>
      </c>
      <c r="N231" s="181" t="s">
        <v>41</v>
      </c>
      <c r="O231" s="76"/>
      <c r="P231" s="182">
        <f>O231*H231</f>
        <v>0</v>
      </c>
      <c r="Q231" s="182">
        <v>0</v>
      </c>
      <c r="R231" s="182">
        <f>Q231*H231</f>
        <v>0</v>
      </c>
      <c r="S231" s="182">
        <v>0.024</v>
      </c>
      <c r="T231" s="183">
        <f>S231*H231</f>
        <v>0.048000000000000001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4" t="s">
        <v>220</v>
      </c>
      <c r="AT231" s="184" t="s">
        <v>134</v>
      </c>
      <c r="AU231" s="184" t="s">
        <v>86</v>
      </c>
      <c r="AY231" s="18" t="s">
        <v>131</v>
      </c>
      <c r="BE231" s="185">
        <f>IF(N231="základní",J231,0)</f>
        <v>0</v>
      </c>
      <c r="BF231" s="185">
        <f>IF(N231="snížená",J231,0)</f>
        <v>0</v>
      </c>
      <c r="BG231" s="185">
        <f>IF(N231="zákl. přenesená",J231,0)</f>
        <v>0</v>
      </c>
      <c r="BH231" s="185">
        <f>IF(N231="sníž. přenesená",J231,0)</f>
        <v>0</v>
      </c>
      <c r="BI231" s="185">
        <f>IF(N231="nulová",J231,0)</f>
        <v>0</v>
      </c>
      <c r="BJ231" s="18" t="s">
        <v>84</v>
      </c>
      <c r="BK231" s="185">
        <f>ROUND(I231*H231,2)</f>
        <v>0</v>
      </c>
      <c r="BL231" s="18" t="s">
        <v>220</v>
      </c>
      <c r="BM231" s="184" t="s">
        <v>578</v>
      </c>
    </row>
    <row r="232" s="13" customFormat="1">
      <c r="A232" s="13"/>
      <c r="B232" s="186"/>
      <c r="C232" s="13"/>
      <c r="D232" s="187" t="s">
        <v>140</v>
      </c>
      <c r="E232" s="188" t="s">
        <v>1</v>
      </c>
      <c r="F232" s="189" t="s">
        <v>541</v>
      </c>
      <c r="G232" s="13"/>
      <c r="H232" s="188" t="s">
        <v>1</v>
      </c>
      <c r="I232" s="190"/>
      <c r="J232" s="13"/>
      <c r="K232" s="13"/>
      <c r="L232" s="186"/>
      <c r="M232" s="191"/>
      <c r="N232" s="192"/>
      <c r="O232" s="192"/>
      <c r="P232" s="192"/>
      <c r="Q232" s="192"/>
      <c r="R232" s="192"/>
      <c r="S232" s="192"/>
      <c r="T232" s="19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88" t="s">
        <v>140</v>
      </c>
      <c r="AU232" s="188" t="s">
        <v>86</v>
      </c>
      <c r="AV232" s="13" t="s">
        <v>84</v>
      </c>
      <c r="AW232" s="13" t="s">
        <v>32</v>
      </c>
      <c r="AX232" s="13" t="s">
        <v>76</v>
      </c>
      <c r="AY232" s="188" t="s">
        <v>131</v>
      </c>
    </row>
    <row r="233" s="14" customFormat="1">
      <c r="A233" s="14"/>
      <c r="B233" s="194"/>
      <c r="C233" s="14"/>
      <c r="D233" s="187" t="s">
        <v>140</v>
      </c>
      <c r="E233" s="195" t="s">
        <v>1</v>
      </c>
      <c r="F233" s="196" t="s">
        <v>185</v>
      </c>
      <c r="G233" s="14"/>
      <c r="H233" s="197">
        <v>2</v>
      </c>
      <c r="I233" s="198"/>
      <c r="J233" s="14"/>
      <c r="K233" s="14"/>
      <c r="L233" s="194"/>
      <c r="M233" s="199"/>
      <c r="N233" s="200"/>
      <c r="O233" s="200"/>
      <c r="P233" s="200"/>
      <c r="Q233" s="200"/>
      <c r="R233" s="200"/>
      <c r="S233" s="200"/>
      <c r="T233" s="20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195" t="s">
        <v>140</v>
      </c>
      <c r="AU233" s="195" t="s">
        <v>86</v>
      </c>
      <c r="AV233" s="14" t="s">
        <v>86</v>
      </c>
      <c r="AW233" s="14" t="s">
        <v>32</v>
      </c>
      <c r="AX233" s="14" t="s">
        <v>84</v>
      </c>
      <c r="AY233" s="195" t="s">
        <v>131</v>
      </c>
    </row>
    <row r="234" s="2" customFormat="1" ht="24.15" customHeight="1">
      <c r="A234" s="37"/>
      <c r="B234" s="171"/>
      <c r="C234" s="172" t="s">
        <v>306</v>
      </c>
      <c r="D234" s="172" t="s">
        <v>134</v>
      </c>
      <c r="E234" s="173" t="s">
        <v>311</v>
      </c>
      <c r="F234" s="174" t="s">
        <v>312</v>
      </c>
      <c r="G234" s="175" t="s">
        <v>286</v>
      </c>
      <c r="H234" s="221"/>
      <c r="I234" s="177"/>
      <c r="J234" s="178">
        <f>ROUND(I234*H234,2)</f>
        <v>0</v>
      </c>
      <c r="K234" s="179"/>
      <c r="L234" s="38"/>
      <c r="M234" s="180" t="s">
        <v>1</v>
      </c>
      <c r="N234" s="181" t="s">
        <v>41</v>
      </c>
      <c r="O234" s="76"/>
      <c r="P234" s="182">
        <f>O234*H234</f>
        <v>0</v>
      </c>
      <c r="Q234" s="182">
        <v>0</v>
      </c>
      <c r="R234" s="182">
        <f>Q234*H234</f>
        <v>0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220</v>
      </c>
      <c r="AT234" s="184" t="s">
        <v>134</v>
      </c>
      <c r="AU234" s="184" t="s">
        <v>86</v>
      </c>
      <c r="AY234" s="18" t="s">
        <v>131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84</v>
      </c>
      <c r="BK234" s="185">
        <f>ROUND(I234*H234,2)</f>
        <v>0</v>
      </c>
      <c r="BL234" s="18" t="s">
        <v>220</v>
      </c>
      <c r="BM234" s="184" t="s">
        <v>579</v>
      </c>
    </row>
    <row r="235" s="12" customFormat="1" ht="22.8" customHeight="1">
      <c r="A235" s="12"/>
      <c r="B235" s="158"/>
      <c r="C235" s="12"/>
      <c r="D235" s="159" t="s">
        <v>75</v>
      </c>
      <c r="E235" s="169" t="s">
        <v>314</v>
      </c>
      <c r="F235" s="169" t="s">
        <v>315</v>
      </c>
      <c r="G235" s="12"/>
      <c r="H235" s="12"/>
      <c r="I235" s="161"/>
      <c r="J235" s="170">
        <f>BK235</f>
        <v>0</v>
      </c>
      <c r="K235" s="12"/>
      <c r="L235" s="158"/>
      <c r="M235" s="163"/>
      <c r="N235" s="164"/>
      <c r="O235" s="164"/>
      <c r="P235" s="165">
        <f>SUM(P236:P255)</f>
        <v>0</v>
      </c>
      <c r="Q235" s="164"/>
      <c r="R235" s="165">
        <f>SUM(R236:R255)</f>
        <v>0.56442399999999993</v>
      </c>
      <c r="S235" s="164"/>
      <c r="T235" s="166">
        <f>SUM(T236:T255)</f>
        <v>0.62834000000000001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59" t="s">
        <v>86</v>
      </c>
      <c r="AT235" s="167" t="s">
        <v>75</v>
      </c>
      <c r="AU235" s="167" t="s">
        <v>84</v>
      </c>
      <c r="AY235" s="159" t="s">
        <v>131</v>
      </c>
      <c r="BK235" s="168">
        <f>SUM(BK236:BK255)</f>
        <v>0</v>
      </c>
    </row>
    <row r="236" s="2" customFormat="1" ht="16.5" customHeight="1">
      <c r="A236" s="37"/>
      <c r="B236" s="171"/>
      <c r="C236" s="172" t="s">
        <v>310</v>
      </c>
      <c r="D236" s="172" t="s">
        <v>134</v>
      </c>
      <c r="E236" s="173" t="s">
        <v>317</v>
      </c>
      <c r="F236" s="174" t="s">
        <v>318</v>
      </c>
      <c r="G236" s="175" t="s">
        <v>137</v>
      </c>
      <c r="H236" s="176">
        <v>17.800000000000001</v>
      </c>
      <c r="I236" s="177"/>
      <c r="J236" s="178">
        <f>ROUND(I236*H236,2)</f>
        <v>0</v>
      </c>
      <c r="K236" s="179"/>
      <c r="L236" s="38"/>
      <c r="M236" s="180" t="s">
        <v>1</v>
      </c>
      <c r="N236" s="181" t="s">
        <v>41</v>
      </c>
      <c r="O236" s="76"/>
      <c r="P236" s="182">
        <f>O236*H236</f>
        <v>0</v>
      </c>
      <c r="Q236" s="182">
        <v>0</v>
      </c>
      <c r="R236" s="182">
        <f>Q236*H236</f>
        <v>0</v>
      </c>
      <c r="S236" s="182">
        <v>0.035299999999999998</v>
      </c>
      <c r="T236" s="183">
        <f>S236*H236</f>
        <v>0.62834000000000001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4" t="s">
        <v>220</v>
      </c>
      <c r="AT236" s="184" t="s">
        <v>134</v>
      </c>
      <c r="AU236" s="184" t="s">
        <v>86</v>
      </c>
      <c r="AY236" s="18" t="s">
        <v>131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8" t="s">
        <v>84</v>
      </c>
      <c r="BK236" s="185">
        <f>ROUND(I236*H236,2)</f>
        <v>0</v>
      </c>
      <c r="BL236" s="18" t="s">
        <v>220</v>
      </c>
      <c r="BM236" s="184" t="s">
        <v>580</v>
      </c>
    </row>
    <row r="237" s="13" customFormat="1">
      <c r="A237" s="13"/>
      <c r="B237" s="186"/>
      <c r="C237" s="13"/>
      <c r="D237" s="187" t="s">
        <v>140</v>
      </c>
      <c r="E237" s="188" t="s">
        <v>1</v>
      </c>
      <c r="F237" s="189" t="s">
        <v>541</v>
      </c>
      <c r="G237" s="13"/>
      <c r="H237" s="188" t="s">
        <v>1</v>
      </c>
      <c r="I237" s="190"/>
      <c r="J237" s="13"/>
      <c r="K237" s="13"/>
      <c r="L237" s="186"/>
      <c r="M237" s="191"/>
      <c r="N237" s="192"/>
      <c r="O237" s="192"/>
      <c r="P237" s="192"/>
      <c r="Q237" s="192"/>
      <c r="R237" s="192"/>
      <c r="S237" s="192"/>
      <c r="T237" s="19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8" t="s">
        <v>140</v>
      </c>
      <c r="AU237" s="188" t="s">
        <v>86</v>
      </c>
      <c r="AV237" s="13" t="s">
        <v>84</v>
      </c>
      <c r="AW237" s="13" t="s">
        <v>32</v>
      </c>
      <c r="AX237" s="13" t="s">
        <v>76</v>
      </c>
      <c r="AY237" s="188" t="s">
        <v>131</v>
      </c>
    </row>
    <row r="238" s="14" customFormat="1">
      <c r="A238" s="14"/>
      <c r="B238" s="194"/>
      <c r="C238" s="14"/>
      <c r="D238" s="187" t="s">
        <v>140</v>
      </c>
      <c r="E238" s="195" t="s">
        <v>1</v>
      </c>
      <c r="F238" s="196" t="s">
        <v>552</v>
      </c>
      <c r="G238" s="14"/>
      <c r="H238" s="197">
        <v>17.800000000000001</v>
      </c>
      <c r="I238" s="198"/>
      <c r="J238" s="14"/>
      <c r="K238" s="14"/>
      <c r="L238" s="194"/>
      <c r="M238" s="199"/>
      <c r="N238" s="200"/>
      <c r="O238" s="200"/>
      <c r="P238" s="200"/>
      <c r="Q238" s="200"/>
      <c r="R238" s="200"/>
      <c r="S238" s="200"/>
      <c r="T238" s="20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195" t="s">
        <v>140</v>
      </c>
      <c r="AU238" s="195" t="s">
        <v>86</v>
      </c>
      <c r="AV238" s="14" t="s">
        <v>86</v>
      </c>
      <c r="AW238" s="14" t="s">
        <v>32</v>
      </c>
      <c r="AX238" s="14" t="s">
        <v>84</v>
      </c>
      <c r="AY238" s="195" t="s">
        <v>131</v>
      </c>
    </row>
    <row r="239" s="2" customFormat="1" ht="16.5" customHeight="1">
      <c r="A239" s="37"/>
      <c r="B239" s="171"/>
      <c r="C239" s="172" t="s">
        <v>316</v>
      </c>
      <c r="D239" s="172" t="s">
        <v>134</v>
      </c>
      <c r="E239" s="173" t="s">
        <v>321</v>
      </c>
      <c r="F239" s="174" t="s">
        <v>322</v>
      </c>
      <c r="G239" s="175" t="s">
        <v>137</v>
      </c>
      <c r="H239" s="176">
        <v>17.800000000000001</v>
      </c>
      <c r="I239" s="177"/>
      <c r="J239" s="178">
        <f>ROUND(I239*H239,2)</f>
        <v>0</v>
      </c>
      <c r="K239" s="179"/>
      <c r="L239" s="38"/>
      <c r="M239" s="180" t="s">
        <v>1</v>
      </c>
      <c r="N239" s="181" t="s">
        <v>41</v>
      </c>
      <c r="O239" s="76"/>
      <c r="P239" s="182">
        <f>O239*H239</f>
        <v>0</v>
      </c>
      <c r="Q239" s="182">
        <v>0.00029999999999999997</v>
      </c>
      <c r="R239" s="182">
        <f>Q239*H239</f>
        <v>0.0053400000000000001</v>
      </c>
      <c r="S239" s="182">
        <v>0</v>
      </c>
      <c r="T239" s="18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4" t="s">
        <v>220</v>
      </c>
      <c r="AT239" s="184" t="s">
        <v>134</v>
      </c>
      <c r="AU239" s="184" t="s">
        <v>86</v>
      </c>
      <c r="AY239" s="18" t="s">
        <v>131</v>
      </c>
      <c r="BE239" s="185">
        <f>IF(N239="základní",J239,0)</f>
        <v>0</v>
      </c>
      <c r="BF239" s="185">
        <f>IF(N239="snížená",J239,0)</f>
        <v>0</v>
      </c>
      <c r="BG239" s="185">
        <f>IF(N239="zákl. přenesená",J239,0)</f>
        <v>0</v>
      </c>
      <c r="BH239" s="185">
        <f>IF(N239="sníž. přenesená",J239,0)</f>
        <v>0</v>
      </c>
      <c r="BI239" s="185">
        <f>IF(N239="nulová",J239,0)</f>
        <v>0</v>
      </c>
      <c r="BJ239" s="18" t="s">
        <v>84</v>
      </c>
      <c r="BK239" s="185">
        <f>ROUND(I239*H239,2)</f>
        <v>0</v>
      </c>
      <c r="BL239" s="18" t="s">
        <v>220</v>
      </c>
      <c r="BM239" s="184" t="s">
        <v>581</v>
      </c>
    </row>
    <row r="240" s="13" customFormat="1">
      <c r="A240" s="13"/>
      <c r="B240" s="186"/>
      <c r="C240" s="13"/>
      <c r="D240" s="187" t="s">
        <v>140</v>
      </c>
      <c r="E240" s="188" t="s">
        <v>1</v>
      </c>
      <c r="F240" s="189" t="s">
        <v>541</v>
      </c>
      <c r="G240" s="13"/>
      <c r="H240" s="188" t="s">
        <v>1</v>
      </c>
      <c r="I240" s="190"/>
      <c r="J240" s="13"/>
      <c r="K240" s="13"/>
      <c r="L240" s="186"/>
      <c r="M240" s="191"/>
      <c r="N240" s="192"/>
      <c r="O240" s="192"/>
      <c r="P240" s="192"/>
      <c r="Q240" s="192"/>
      <c r="R240" s="192"/>
      <c r="S240" s="192"/>
      <c r="T240" s="19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8" t="s">
        <v>140</v>
      </c>
      <c r="AU240" s="188" t="s">
        <v>86</v>
      </c>
      <c r="AV240" s="13" t="s">
        <v>84</v>
      </c>
      <c r="AW240" s="13" t="s">
        <v>32</v>
      </c>
      <c r="AX240" s="13" t="s">
        <v>76</v>
      </c>
      <c r="AY240" s="188" t="s">
        <v>131</v>
      </c>
    </row>
    <row r="241" s="14" customFormat="1">
      <c r="A241" s="14"/>
      <c r="B241" s="194"/>
      <c r="C241" s="14"/>
      <c r="D241" s="187" t="s">
        <v>140</v>
      </c>
      <c r="E241" s="195" t="s">
        <v>1</v>
      </c>
      <c r="F241" s="196" t="s">
        <v>552</v>
      </c>
      <c r="G241" s="14"/>
      <c r="H241" s="197">
        <v>17.800000000000001</v>
      </c>
      <c r="I241" s="198"/>
      <c r="J241" s="14"/>
      <c r="K241" s="14"/>
      <c r="L241" s="194"/>
      <c r="M241" s="199"/>
      <c r="N241" s="200"/>
      <c r="O241" s="200"/>
      <c r="P241" s="200"/>
      <c r="Q241" s="200"/>
      <c r="R241" s="200"/>
      <c r="S241" s="200"/>
      <c r="T241" s="20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195" t="s">
        <v>140</v>
      </c>
      <c r="AU241" s="195" t="s">
        <v>86</v>
      </c>
      <c r="AV241" s="14" t="s">
        <v>86</v>
      </c>
      <c r="AW241" s="14" t="s">
        <v>32</v>
      </c>
      <c r="AX241" s="14" t="s">
        <v>84</v>
      </c>
      <c r="AY241" s="195" t="s">
        <v>131</v>
      </c>
    </row>
    <row r="242" s="2" customFormat="1" ht="33" customHeight="1">
      <c r="A242" s="37"/>
      <c r="B242" s="171"/>
      <c r="C242" s="172" t="s">
        <v>320</v>
      </c>
      <c r="D242" s="172" t="s">
        <v>134</v>
      </c>
      <c r="E242" s="173" t="s">
        <v>325</v>
      </c>
      <c r="F242" s="174" t="s">
        <v>326</v>
      </c>
      <c r="G242" s="175" t="s">
        <v>137</v>
      </c>
      <c r="H242" s="176">
        <v>17.800000000000001</v>
      </c>
      <c r="I242" s="177"/>
      <c r="J242" s="178">
        <f>ROUND(I242*H242,2)</f>
        <v>0</v>
      </c>
      <c r="K242" s="179"/>
      <c r="L242" s="38"/>
      <c r="M242" s="180" t="s">
        <v>1</v>
      </c>
      <c r="N242" s="181" t="s">
        <v>41</v>
      </c>
      <c r="O242" s="76"/>
      <c r="P242" s="182">
        <f>O242*H242</f>
        <v>0</v>
      </c>
      <c r="Q242" s="182">
        <v>0.0051999999999999998</v>
      </c>
      <c r="R242" s="182">
        <f>Q242*H242</f>
        <v>0.092560000000000003</v>
      </c>
      <c r="S242" s="182">
        <v>0</v>
      </c>
      <c r="T242" s="18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4" t="s">
        <v>220</v>
      </c>
      <c r="AT242" s="184" t="s">
        <v>134</v>
      </c>
      <c r="AU242" s="184" t="s">
        <v>86</v>
      </c>
      <c r="AY242" s="18" t="s">
        <v>131</v>
      </c>
      <c r="BE242" s="185">
        <f>IF(N242="základní",J242,0)</f>
        <v>0</v>
      </c>
      <c r="BF242" s="185">
        <f>IF(N242="snížená",J242,0)</f>
        <v>0</v>
      </c>
      <c r="BG242" s="185">
        <f>IF(N242="zákl. přenesená",J242,0)</f>
        <v>0</v>
      </c>
      <c r="BH242" s="185">
        <f>IF(N242="sníž. přenesená",J242,0)</f>
        <v>0</v>
      </c>
      <c r="BI242" s="185">
        <f>IF(N242="nulová",J242,0)</f>
        <v>0</v>
      </c>
      <c r="BJ242" s="18" t="s">
        <v>84</v>
      </c>
      <c r="BK242" s="185">
        <f>ROUND(I242*H242,2)</f>
        <v>0</v>
      </c>
      <c r="BL242" s="18" t="s">
        <v>220</v>
      </c>
      <c r="BM242" s="184" t="s">
        <v>582</v>
      </c>
    </row>
    <row r="243" s="14" customFormat="1">
      <c r="A243" s="14"/>
      <c r="B243" s="194"/>
      <c r="C243" s="14"/>
      <c r="D243" s="187" t="s">
        <v>140</v>
      </c>
      <c r="E243" s="195" t="s">
        <v>1</v>
      </c>
      <c r="F243" s="196" t="s">
        <v>552</v>
      </c>
      <c r="G243" s="14"/>
      <c r="H243" s="197">
        <v>17.800000000000001</v>
      </c>
      <c r="I243" s="198"/>
      <c r="J243" s="14"/>
      <c r="K243" s="14"/>
      <c r="L243" s="194"/>
      <c r="M243" s="199"/>
      <c r="N243" s="200"/>
      <c r="O243" s="200"/>
      <c r="P243" s="200"/>
      <c r="Q243" s="200"/>
      <c r="R243" s="200"/>
      <c r="S243" s="200"/>
      <c r="T243" s="20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195" t="s">
        <v>140</v>
      </c>
      <c r="AU243" s="195" t="s">
        <v>86</v>
      </c>
      <c r="AV243" s="14" t="s">
        <v>86</v>
      </c>
      <c r="AW243" s="14" t="s">
        <v>32</v>
      </c>
      <c r="AX243" s="14" t="s">
        <v>84</v>
      </c>
      <c r="AY243" s="195" t="s">
        <v>131</v>
      </c>
    </row>
    <row r="244" s="2" customFormat="1" ht="37.8" customHeight="1">
      <c r="A244" s="37"/>
      <c r="B244" s="171"/>
      <c r="C244" s="210" t="s">
        <v>324</v>
      </c>
      <c r="D244" s="210" t="s">
        <v>187</v>
      </c>
      <c r="E244" s="211" t="s">
        <v>329</v>
      </c>
      <c r="F244" s="212" t="s">
        <v>330</v>
      </c>
      <c r="G244" s="213" t="s">
        <v>137</v>
      </c>
      <c r="H244" s="214">
        <v>19.579999999999998</v>
      </c>
      <c r="I244" s="215"/>
      <c r="J244" s="216">
        <f>ROUND(I244*H244,2)</f>
        <v>0</v>
      </c>
      <c r="K244" s="217"/>
      <c r="L244" s="218"/>
      <c r="M244" s="219" t="s">
        <v>1</v>
      </c>
      <c r="N244" s="220" t="s">
        <v>41</v>
      </c>
      <c r="O244" s="76"/>
      <c r="P244" s="182">
        <f>O244*H244</f>
        <v>0</v>
      </c>
      <c r="Q244" s="182">
        <v>0.021999999999999999</v>
      </c>
      <c r="R244" s="182">
        <f>Q244*H244</f>
        <v>0.43075999999999992</v>
      </c>
      <c r="S244" s="182">
        <v>0</v>
      </c>
      <c r="T244" s="18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4" t="s">
        <v>301</v>
      </c>
      <c r="AT244" s="184" t="s">
        <v>187</v>
      </c>
      <c r="AU244" s="184" t="s">
        <v>86</v>
      </c>
      <c r="AY244" s="18" t="s">
        <v>131</v>
      </c>
      <c r="BE244" s="185">
        <f>IF(N244="základní",J244,0)</f>
        <v>0</v>
      </c>
      <c r="BF244" s="185">
        <f>IF(N244="snížená",J244,0)</f>
        <v>0</v>
      </c>
      <c r="BG244" s="185">
        <f>IF(N244="zákl. přenesená",J244,0)</f>
        <v>0</v>
      </c>
      <c r="BH244" s="185">
        <f>IF(N244="sníž. přenesená",J244,0)</f>
        <v>0</v>
      </c>
      <c r="BI244" s="185">
        <f>IF(N244="nulová",J244,0)</f>
        <v>0</v>
      </c>
      <c r="BJ244" s="18" t="s">
        <v>84</v>
      </c>
      <c r="BK244" s="185">
        <f>ROUND(I244*H244,2)</f>
        <v>0</v>
      </c>
      <c r="BL244" s="18" t="s">
        <v>220</v>
      </c>
      <c r="BM244" s="184" t="s">
        <v>583</v>
      </c>
    </row>
    <row r="245" s="14" customFormat="1">
      <c r="A245" s="14"/>
      <c r="B245" s="194"/>
      <c r="C245" s="14"/>
      <c r="D245" s="187" t="s">
        <v>140</v>
      </c>
      <c r="E245" s="14"/>
      <c r="F245" s="196" t="s">
        <v>584</v>
      </c>
      <c r="G245" s="14"/>
      <c r="H245" s="197">
        <v>19.579999999999998</v>
      </c>
      <c r="I245" s="198"/>
      <c r="J245" s="14"/>
      <c r="K245" s="14"/>
      <c r="L245" s="194"/>
      <c r="M245" s="199"/>
      <c r="N245" s="200"/>
      <c r="O245" s="200"/>
      <c r="P245" s="200"/>
      <c r="Q245" s="200"/>
      <c r="R245" s="200"/>
      <c r="S245" s="200"/>
      <c r="T245" s="20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5" t="s">
        <v>140</v>
      </c>
      <c r="AU245" s="195" t="s">
        <v>86</v>
      </c>
      <c r="AV245" s="14" t="s">
        <v>86</v>
      </c>
      <c r="AW245" s="14" t="s">
        <v>3</v>
      </c>
      <c r="AX245" s="14" t="s">
        <v>84</v>
      </c>
      <c r="AY245" s="195" t="s">
        <v>131</v>
      </c>
    </row>
    <row r="246" s="2" customFormat="1" ht="24.15" customHeight="1">
      <c r="A246" s="37"/>
      <c r="B246" s="171"/>
      <c r="C246" s="172" t="s">
        <v>328</v>
      </c>
      <c r="D246" s="172" t="s">
        <v>134</v>
      </c>
      <c r="E246" s="173" t="s">
        <v>334</v>
      </c>
      <c r="F246" s="174" t="s">
        <v>335</v>
      </c>
      <c r="G246" s="175" t="s">
        <v>137</v>
      </c>
      <c r="H246" s="176">
        <v>17.800000000000001</v>
      </c>
      <c r="I246" s="177"/>
      <c r="J246" s="178">
        <f>ROUND(I246*H246,2)</f>
        <v>0</v>
      </c>
      <c r="K246" s="179"/>
      <c r="L246" s="38"/>
      <c r="M246" s="180" t="s">
        <v>1</v>
      </c>
      <c r="N246" s="181" t="s">
        <v>41</v>
      </c>
      <c r="O246" s="76"/>
      <c r="P246" s="182">
        <f>O246*H246</f>
        <v>0</v>
      </c>
      <c r="Q246" s="182">
        <v>0.0015</v>
      </c>
      <c r="R246" s="182">
        <f>Q246*H246</f>
        <v>0.026700000000000002</v>
      </c>
      <c r="S246" s="182">
        <v>0</v>
      </c>
      <c r="T246" s="18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4" t="s">
        <v>220</v>
      </c>
      <c r="AT246" s="184" t="s">
        <v>134</v>
      </c>
      <c r="AU246" s="184" t="s">
        <v>86</v>
      </c>
      <c r="AY246" s="18" t="s">
        <v>131</v>
      </c>
      <c r="BE246" s="185">
        <f>IF(N246="základní",J246,0)</f>
        <v>0</v>
      </c>
      <c r="BF246" s="185">
        <f>IF(N246="snížená",J246,0)</f>
        <v>0</v>
      </c>
      <c r="BG246" s="185">
        <f>IF(N246="zákl. přenesená",J246,0)</f>
        <v>0</v>
      </c>
      <c r="BH246" s="185">
        <f>IF(N246="sníž. přenesená",J246,0)</f>
        <v>0</v>
      </c>
      <c r="BI246" s="185">
        <f>IF(N246="nulová",J246,0)</f>
        <v>0</v>
      </c>
      <c r="BJ246" s="18" t="s">
        <v>84</v>
      </c>
      <c r="BK246" s="185">
        <f>ROUND(I246*H246,2)</f>
        <v>0</v>
      </c>
      <c r="BL246" s="18" t="s">
        <v>220</v>
      </c>
      <c r="BM246" s="184" t="s">
        <v>585</v>
      </c>
    </row>
    <row r="247" s="2" customFormat="1" ht="16.5" customHeight="1">
      <c r="A247" s="37"/>
      <c r="B247" s="171"/>
      <c r="C247" s="172" t="s">
        <v>333</v>
      </c>
      <c r="D247" s="172" t="s">
        <v>134</v>
      </c>
      <c r="E247" s="173" t="s">
        <v>338</v>
      </c>
      <c r="F247" s="174" t="s">
        <v>339</v>
      </c>
      <c r="G247" s="175" t="s">
        <v>182</v>
      </c>
      <c r="H247" s="176">
        <v>8</v>
      </c>
      <c r="I247" s="177"/>
      <c r="J247" s="178">
        <f>ROUND(I247*H247,2)</f>
        <v>0</v>
      </c>
      <c r="K247" s="179"/>
      <c r="L247" s="38"/>
      <c r="M247" s="180" t="s">
        <v>1</v>
      </c>
      <c r="N247" s="181" t="s">
        <v>41</v>
      </c>
      <c r="O247" s="76"/>
      <c r="P247" s="182">
        <f>O247*H247</f>
        <v>0</v>
      </c>
      <c r="Q247" s="182">
        <v>0.00021000000000000001</v>
      </c>
      <c r="R247" s="182">
        <f>Q247*H247</f>
        <v>0.0016800000000000001</v>
      </c>
      <c r="S247" s="182">
        <v>0</v>
      </c>
      <c r="T247" s="18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4" t="s">
        <v>220</v>
      </c>
      <c r="AT247" s="184" t="s">
        <v>134</v>
      </c>
      <c r="AU247" s="184" t="s">
        <v>86</v>
      </c>
      <c r="AY247" s="18" t="s">
        <v>131</v>
      </c>
      <c r="BE247" s="185">
        <f>IF(N247="základní",J247,0)</f>
        <v>0</v>
      </c>
      <c r="BF247" s="185">
        <f>IF(N247="snížená",J247,0)</f>
        <v>0</v>
      </c>
      <c r="BG247" s="185">
        <f>IF(N247="zákl. přenesená",J247,0)</f>
        <v>0</v>
      </c>
      <c r="BH247" s="185">
        <f>IF(N247="sníž. přenesená",J247,0)</f>
        <v>0</v>
      </c>
      <c r="BI247" s="185">
        <f>IF(N247="nulová",J247,0)</f>
        <v>0</v>
      </c>
      <c r="BJ247" s="18" t="s">
        <v>84</v>
      </c>
      <c r="BK247" s="185">
        <f>ROUND(I247*H247,2)</f>
        <v>0</v>
      </c>
      <c r="BL247" s="18" t="s">
        <v>220</v>
      </c>
      <c r="BM247" s="184" t="s">
        <v>586</v>
      </c>
    </row>
    <row r="248" s="14" customFormat="1">
      <c r="A248" s="14"/>
      <c r="B248" s="194"/>
      <c r="C248" s="14"/>
      <c r="D248" s="187" t="s">
        <v>140</v>
      </c>
      <c r="E248" s="195" t="s">
        <v>1</v>
      </c>
      <c r="F248" s="196" t="s">
        <v>179</v>
      </c>
      <c r="G248" s="14"/>
      <c r="H248" s="197">
        <v>8</v>
      </c>
      <c r="I248" s="198"/>
      <c r="J248" s="14"/>
      <c r="K248" s="14"/>
      <c r="L248" s="194"/>
      <c r="M248" s="199"/>
      <c r="N248" s="200"/>
      <c r="O248" s="200"/>
      <c r="P248" s="200"/>
      <c r="Q248" s="200"/>
      <c r="R248" s="200"/>
      <c r="S248" s="200"/>
      <c r="T248" s="20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195" t="s">
        <v>140</v>
      </c>
      <c r="AU248" s="195" t="s">
        <v>86</v>
      </c>
      <c r="AV248" s="14" t="s">
        <v>86</v>
      </c>
      <c r="AW248" s="14" t="s">
        <v>32</v>
      </c>
      <c r="AX248" s="14" t="s">
        <v>84</v>
      </c>
      <c r="AY248" s="195" t="s">
        <v>131</v>
      </c>
    </row>
    <row r="249" s="2" customFormat="1" ht="16.5" customHeight="1">
      <c r="A249" s="37"/>
      <c r="B249" s="171"/>
      <c r="C249" s="172" t="s">
        <v>337</v>
      </c>
      <c r="D249" s="172" t="s">
        <v>134</v>
      </c>
      <c r="E249" s="173" t="s">
        <v>342</v>
      </c>
      <c r="F249" s="174" t="s">
        <v>343</v>
      </c>
      <c r="G249" s="175" t="s">
        <v>182</v>
      </c>
      <c r="H249" s="176">
        <v>5</v>
      </c>
      <c r="I249" s="177"/>
      <c r="J249" s="178">
        <f>ROUND(I249*H249,2)</f>
        <v>0</v>
      </c>
      <c r="K249" s="179"/>
      <c r="L249" s="38"/>
      <c r="M249" s="180" t="s">
        <v>1</v>
      </c>
      <c r="N249" s="181" t="s">
        <v>41</v>
      </c>
      <c r="O249" s="76"/>
      <c r="P249" s="182">
        <f>O249*H249</f>
        <v>0</v>
      </c>
      <c r="Q249" s="182">
        <v>0.00020000000000000001</v>
      </c>
      <c r="R249" s="182">
        <f>Q249*H249</f>
        <v>0.001</v>
      </c>
      <c r="S249" s="182">
        <v>0</v>
      </c>
      <c r="T249" s="18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4" t="s">
        <v>220</v>
      </c>
      <c r="AT249" s="184" t="s">
        <v>134</v>
      </c>
      <c r="AU249" s="184" t="s">
        <v>86</v>
      </c>
      <c r="AY249" s="18" t="s">
        <v>131</v>
      </c>
      <c r="BE249" s="185">
        <f>IF(N249="základní",J249,0)</f>
        <v>0</v>
      </c>
      <c r="BF249" s="185">
        <f>IF(N249="snížená",J249,0)</f>
        <v>0</v>
      </c>
      <c r="BG249" s="185">
        <f>IF(N249="zákl. přenesená",J249,0)</f>
        <v>0</v>
      </c>
      <c r="BH249" s="185">
        <f>IF(N249="sníž. přenesená",J249,0)</f>
        <v>0</v>
      </c>
      <c r="BI249" s="185">
        <f>IF(N249="nulová",J249,0)</f>
        <v>0</v>
      </c>
      <c r="BJ249" s="18" t="s">
        <v>84</v>
      </c>
      <c r="BK249" s="185">
        <f>ROUND(I249*H249,2)</f>
        <v>0</v>
      </c>
      <c r="BL249" s="18" t="s">
        <v>220</v>
      </c>
      <c r="BM249" s="184" t="s">
        <v>587</v>
      </c>
    </row>
    <row r="250" s="14" customFormat="1">
      <c r="A250" s="14"/>
      <c r="B250" s="194"/>
      <c r="C250" s="14"/>
      <c r="D250" s="187" t="s">
        <v>140</v>
      </c>
      <c r="E250" s="195" t="s">
        <v>1</v>
      </c>
      <c r="F250" s="196" t="s">
        <v>162</v>
      </c>
      <c r="G250" s="14"/>
      <c r="H250" s="197">
        <v>5</v>
      </c>
      <c r="I250" s="198"/>
      <c r="J250" s="14"/>
      <c r="K250" s="14"/>
      <c r="L250" s="194"/>
      <c r="M250" s="199"/>
      <c r="N250" s="200"/>
      <c r="O250" s="200"/>
      <c r="P250" s="200"/>
      <c r="Q250" s="200"/>
      <c r="R250" s="200"/>
      <c r="S250" s="200"/>
      <c r="T250" s="20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195" t="s">
        <v>140</v>
      </c>
      <c r="AU250" s="195" t="s">
        <v>86</v>
      </c>
      <c r="AV250" s="14" t="s">
        <v>86</v>
      </c>
      <c r="AW250" s="14" t="s">
        <v>32</v>
      </c>
      <c r="AX250" s="14" t="s">
        <v>84</v>
      </c>
      <c r="AY250" s="195" t="s">
        <v>131</v>
      </c>
    </row>
    <row r="251" s="2" customFormat="1" ht="16.5" customHeight="1">
      <c r="A251" s="37"/>
      <c r="B251" s="171"/>
      <c r="C251" s="172" t="s">
        <v>341</v>
      </c>
      <c r="D251" s="172" t="s">
        <v>134</v>
      </c>
      <c r="E251" s="173" t="s">
        <v>346</v>
      </c>
      <c r="F251" s="174" t="s">
        <v>347</v>
      </c>
      <c r="G251" s="175" t="s">
        <v>145</v>
      </c>
      <c r="H251" s="176">
        <v>19.949999999999999</v>
      </c>
      <c r="I251" s="177"/>
      <c r="J251" s="178">
        <f>ROUND(I251*H251,2)</f>
        <v>0</v>
      </c>
      <c r="K251" s="179"/>
      <c r="L251" s="38"/>
      <c r="M251" s="180" t="s">
        <v>1</v>
      </c>
      <c r="N251" s="181" t="s">
        <v>41</v>
      </c>
      <c r="O251" s="76"/>
      <c r="P251" s="182">
        <f>O251*H251</f>
        <v>0</v>
      </c>
      <c r="Q251" s="182">
        <v>0.00032000000000000003</v>
      </c>
      <c r="R251" s="182">
        <f>Q251*H251</f>
        <v>0.0063839999999999999</v>
      </c>
      <c r="S251" s="182">
        <v>0</v>
      </c>
      <c r="T251" s="18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4" t="s">
        <v>220</v>
      </c>
      <c r="AT251" s="184" t="s">
        <v>134</v>
      </c>
      <c r="AU251" s="184" t="s">
        <v>86</v>
      </c>
      <c r="AY251" s="18" t="s">
        <v>131</v>
      </c>
      <c r="BE251" s="185">
        <f>IF(N251="základní",J251,0)</f>
        <v>0</v>
      </c>
      <c r="BF251" s="185">
        <f>IF(N251="snížená",J251,0)</f>
        <v>0</v>
      </c>
      <c r="BG251" s="185">
        <f>IF(N251="zákl. přenesená",J251,0)</f>
        <v>0</v>
      </c>
      <c r="BH251" s="185">
        <f>IF(N251="sníž. přenesená",J251,0)</f>
        <v>0</v>
      </c>
      <c r="BI251" s="185">
        <f>IF(N251="nulová",J251,0)</f>
        <v>0</v>
      </c>
      <c r="BJ251" s="18" t="s">
        <v>84</v>
      </c>
      <c r="BK251" s="185">
        <f>ROUND(I251*H251,2)</f>
        <v>0</v>
      </c>
      <c r="BL251" s="18" t="s">
        <v>220</v>
      </c>
      <c r="BM251" s="184" t="s">
        <v>588</v>
      </c>
    </row>
    <row r="252" s="14" customFormat="1">
      <c r="A252" s="14"/>
      <c r="B252" s="194"/>
      <c r="C252" s="14"/>
      <c r="D252" s="187" t="s">
        <v>140</v>
      </c>
      <c r="E252" s="195" t="s">
        <v>1</v>
      </c>
      <c r="F252" s="196" t="s">
        <v>349</v>
      </c>
      <c r="G252" s="14"/>
      <c r="H252" s="197">
        <v>21.75</v>
      </c>
      <c r="I252" s="198"/>
      <c r="J252" s="14"/>
      <c r="K252" s="14"/>
      <c r="L252" s="194"/>
      <c r="M252" s="199"/>
      <c r="N252" s="200"/>
      <c r="O252" s="200"/>
      <c r="P252" s="200"/>
      <c r="Q252" s="200"/>
      <c r="R252" s="200"/>
      <c r="S252" s="200"/>
      <c r="T252" s="20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195" t="s">
        <v>140</v>
      </c>
      <c r="AU252" s="195" t="s">
        <v>86</v>
      </c>
      <c r="AV252" s="14" t="s">
        <v>86</v>
      </c>
      <c r="AW252" s="14" t="s">
        <v>32</v>
      </c>
      <c r="AX252" s="14" t="s">
        <v>76</v>
      </c>
      <c r="AY252" s="195" t="s">
        <v>131</v>
      </c>
    </row>
    <row r="253" s="14" customFormat="1">
      <c r="A253" s="14"/>
      <c r="B253" s="194"/>
      <c r="C253" s="14"/>
      <c r="D253" s="187" t="s">
        <v>140</v>
      </c>
      <c r="E253" s="195" t="s">
        <v>1</v>
      </c>
      <c r="F253" s="196" t="s">
        <v>350</v>
      </c>
      <c r="G253" s="14"/>
      <c r="H253" s="197">
        <v>-1.8</v>
      </c>
      <c r="I253" s="198"/>
      <c r="J253" s="14"/>
      <c r="K253" s="14"/>
      <c r="L253" s="194"/>
      <c r="M253" s="199"/>
      <c r="N253" s="200"/>
      <c r="O253" s="200"/>
      <c r="P253" s="200"/>
      <c r="Q253" s="200"/>
      <c r="R253" s="200"/>
      <c r="S253" s="200"/>
      <c r="T253" s="20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195" t="s">
        <v>140</v>
      </c>
      <c r="AU253" s="195" t="s">
        <v>86</v>
      </c>
      <c r="AV253" s="14" t="s">
        <v>86</v>
      </c>
      <c r="AW253" s="14" t="s">
        <v>32</v>
      </c>
      <c r="AX253" s="14" t="s">
        <v>76</v>
      </c>
      <c r="AY253" s="195" t="s">
        <v>131</v>
      </c>
    </row>
    <row r="254" s="15" customFormat="1">
      <c r="A254" s="15"/>
      <c r="B254" s="202"/>
      <c r="C254" s="15"/>
      <c r="D254" s="187" t="s">
        <v>140</v>
      </c>
      <c r="E254" s="203" t="s">
        <v>1</v>
      </c>
      <c r="F254" s="204" t="s">
        <v>158</v>
      </c>
      <c r="G254" s="15"/>
      <c r="H254" s="205">
        <v>19.949999999999999</v>
      </c>
      <c r="I254" s="206"/>
      <c r="J254" s="15"/>
      <c r="K254" s="15"/>
      <c r="L254" s="202"/>
      <c r="M254" s="207"/>
      <c r="N254" s="208"/>
      <c r="O254" s="208"/>
      <c r="P254" s="208"/>
      <c r="Q254" s="208"/>
      <c r="R254" s="208"/>
      <c r="S254" s="208"/>
      <c r="T254" s="209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03" t="s">
        <v>140</v>
      </c>
      <c r="AU254" s="203" t="s">
        <v>86</v>
      </c>
      <c r="AV254" s="15" t="s">
        <v>138</v>
      </c>
      <c r="AW254" s="15" t="s">
        <v>32</v>
      </c>
      <c r="AX254" s="15" t="s">
        <v>84</v>
      </c>
      <c r="AY254" s="203" t="s">
        <v>131</v>
      </c>
    </row>
    <row r="255" s="2" customFormat="1" ht="24.15" customHeight="1">
      <c r="A255" s="37"/>
      <c r="B255" s="171"/>
      <c r="C255" s="172" t="s">
        <v>345</v>
      </c>
      <c r="D255" s="172" t="s">
        <v>134</v>
      </c>
      <c r="E255" s="173" t="s">
        <v>352</v>
      </c>
      <c r="F255" s="174" t="s">
        <v>353</v>
      </c>
      <c r="G255" s="175" t="s">
        <v>286</v>
      </c>
      <c r="H255" s="221"/>
      <c r="I255" s="177"/>
      <c r="J255" s="178">
        <f>ROUND(I255*H255,2)</f>
        <v>0</v>
      </c>
      <c r="K255" s="179"/>
      <c r="L255" s="38"/>
      <c r="M255" s="180" t="s">
        <v>1</v>
      </c>
      <c r="N255" s="181" t="s">
        <v>41</v>
      </c>
      <c r="O255" s="76"/>
      <c r="P255" s="182">
        <f>O255*H255</f>
        <v>0</v>
      </c>
      <c r="Q255" s="182">
        <v>0</v>
      </c>
      <c r="R255" s="182">
        <f>Q255*H255</f>
        <v>0</v>
      </c>
      <c r="S255" s="182">
        <v>0</v>
      </c>
      <c r="T255" s="18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4" t="s">
        <v>220</v>
      </c>
      <c r="AT255" s="184" t="s">
        <v>134</v>
      </c>
      <c r="AU255" s="184" t="s">
        <v>86</v>
      </c>
      <c r="AY255" s="18" t="s">
        <v>131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8" t="s">
        <v>84</v>
      </c>
      <c r="BK255" s="185">
        <f>ROUND(I255*H255,2)</f>
        <v>0</v>
      </c>
      <c r="BL255" s="18" t="s">
        <v>220</v>
      </c>
      <c r="BM255" s="184" t="s">
        <v>589</v>
      </c>
    </row>
    <row r="256" s="12" customFormat="1" ht="22.8" customHeight="1">
      <c r="A256" s="12"/>
      <c r="B256" s="158"/>
      <c r="C256" s="12"/>
      <c r="D256" s="159" t="s">
        <v>75</v>
      </c>
      <c r="E256" s="169" t="s">
        <v>355</v>
      </c>
      <c r="F256" s="169" t="s">
        <v>356</v>
      </c>
      <c r="G256" s="12"/>
      <c r="H256" s="12"/>
      <c r="I256" s="161"/>
      <c r="J256" s="170">
        <f>BK256</f>
        <v>0</v>
      </c>
      <c r="K256" s="12"/>
      <c r="L256" s="158"/>
      <c r="M256" s="163"/>
      <c r="N256" s="164"/>
      <c r="O256" s="164"/>
      <c r="P256" s="165">
        <f>SUM(P257:P302)</f>
        <v>0</v>
      </c>
      <c r="Q256" s="164"/>
      <c r="R256" s="165">
        <f>SUM(R257:R302)</f>
        <v>0.28618564000000002</v>
      </c>
      <c r="S256" s="164"/>
      <c r="T256" s="166">
        <f>SUM(T257:T302)</f>
        <v>0.096097200000000021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59" t="s">
        <v>86</v>
      </c>
      <c r="AT256" s="167" t="s">
        <v>75</v>
      </c>
      <c r="AU256" s="167" t="s">
        <v>84</v>
      </c>
      <c r="AY256" s="159" t="s">
        <v>131</v>
      </c>
      <c r="BK256" s="168">
        <f>SUM(BK257:BK302)</f>
        <v>0</v>
      </c>
    </row>
    <row r="257" s="2" customFormat="1" ht="24.15" customHeight="1">
      <c r="A257" s="37"/>
      <c r="B257" s="171"/>
      <c r="C257" s="172" t="s">
        <v>351</v>
      </c>
      <c r="D257" s="172" t="s">
        <v>134</v>
      </c>
      <c r="E257" s="173" t="s">
        <v>358</v>
      </c>
      <c r="F257" s="174" t="s">
        <v>359</v>
      </c>
      <c r="G257" s="175" t="s">
        <v>137</v>
      </c>
      <c r="H257" s="176">
        <v>34.770000000000003</v>
      </c>
      <c r="I257" s="177"/>
      <c r="J257" s="178">
        <f>ROUND(I257*H257,2)</f>
        <v>0</v>
      </c>
      <c r="K257" s="179"/>
      <c r="L257" s="38"/>
      <c r="M257" s="180" t="s">
        <v>1</v>
      </c>
      <c r="N257" s="181" t="s">
        <v>41</v>
      </c>
      <c r="O257" s="76"/>
      <c r="P257" s="182">
        <f>O257*H257</f>
        <v>0</v>
      </c>
      <c r="Q257" s="182">
        <v>0</v>
      </c>
      <c r="R257" s="182">
        <f>Q257*H257</f>
        <v>0</v>
      </c>
      <c r="S257" s="182">
        <v>0.0025000000000000001</v>
      </c>
      <c r="T257" s="183">
        <f>S257*H257</f>
        <v>0.086925000000000016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4" t="s">
        <v>220</v>
      </c>
      <c r="AT257" s="184" t="s">
        <v>134</v>
      </c>
      <c r="AU257" s="184" t="s">
        <v>86</v>
      </c>
      <c r="AY257" s="18" t="s">
        <v>131</v>
      </c>
      <c r="BE257" s="185">
        <f>IF(N257="základní",J257,0)</f>
        <v>0</v>
      </c>
      <c r="BF257" s="185">
        <f>IF(N257="snížená",J257,0)</f>
        <v>0</v>
      </c>
      <c r="BG257" s="185">
        <f>IF(N257="zákl. přenesená",J257,0)</f>
        <v>0</v>
      </c>
      <c r="BH257" s="185">
        <f>IF(N257="sníž. přenesená",J257,0)</f>
        <v>0</v>
      </c>
      <c r="BI257" s="185">
        <f>IF(N257="nulová",J257,0)</f>
        <v>0</v>
      </c>
      <c r="BJ257" s="18" t="s">
        <v>84</v>
      </c>
      <c r="BK257" s="185">
        <f>ROUND(I257*H257,2)</f>
        <v>0</v>
      </c>
      <c r="BL257" s="18" t="s">
        <v>220</v>
      </c>
      <c r="BM257" s="184" t="s">
        <v>590</v>
      </c>
    </row>
    <row r="258" s="13" customFormat="1">
      <c r="A258" s="13"/>
      <c r="B258" s="186"/>
      <c r="C258" s="13"/>
      <c r="D258" s="187" t="s">
        <v>140</v>
      </c>
      <c r="E258" s="188" t="s">
        <v>1</v>
      </c>
      <c r="F258" s="189" t="s">
        <v>545</v>
      </c>
      <c r="G258" s="13"/>
      <c r="H258" s="188" t="s">
        <v>1</v>
      </c>
      <c r="I258" s="190"/>
      <c r="J258" s="13"/>
      <c r="K258" s="13"/>
      <c r="L258" s="186"/>
      <c r="M258" s="191"/>
      <c r="N258" s="192"/>
      <c r="O258" s="192"/>
      <c r="P258" s="192"/>
      <c r="Q258" s="192"/>
      <c r="R258" s="192"/>
      <c r="S258" s="192"/>
      <c r="T258" s="19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88" t="s">
        <v>140</v>
      </c>
      <c r="AU258" s="188" t="s">
        <v>86</v>
      </c>
      <c r="AV258" s="13" t="s">
        <v>84</v>
      </c>
      <c r="AW258" s="13" t="s">
        <v>32</v>
      </c>
      <c r="AX258" s="13" t="s">
        <v>76</v>
      </c>
      <c r="AY258" s="188" t="s">
        <v>131</v>
      </c>
    </row>
    <row r="259" s="14" customFormat="1">
      <c r="A259" s="14"/>
      <c r="B259" s="194"/>
      <c r="C259" s="14"/>
      <c r="D259" s="187" t="s">
        <v>140</v>
      </c>
      <c r="E259" s="195" t="s">
        <v>1</v>
      </c>
      <c r="F259" s="196" t="s">
        <v>201</v>
      </c>
      <c r="G259" s="14"/>
      <c r="H259" s="197">
        <v>17.57</v>
      </c>
      <c r="I259" s="198"/>
      <c r="J259" s="14"/>
      <c r="K259" s="14"/>
      <c r="L259" s="194"/>
      <c r="M259" s="199"/>
      <c r="N259" s="200"/>
      <c r="O259" s="200"/>
      <c r="P259" s="200"/>
      <c r="Q259" s="200"/>
      <c r="R259" s="200"/>
      <c r="S259" s="200"/>
      <c r="T259" s="20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195" t="s">
        <v>140</v>
      </c>
      <c r="AU259" s="195" t="s">
        <v>86</v>
      </c>
      <c r="AV259" s="14" t="s">
        <v>86</v>
      </c>
      <c r="AW259" s="14" t="s">
        <v>32</v>
      </c>
      <c r="AX259" s="14" t="s">
        <v>76</v>
      </c>
      <c r="AY259" s="195" t="s">
        <v>131</v>
      </c>
    </row>
    <row r="260" s="13" customFormat="1">
      <c r="A260" s="13"/>
      <c r="B260" s="186"/>
      <c r="C260" s="13"/>
      <c r="D260" s="187" t="s">
        <v>140</v>
      </c>
      <c r="E260" s="188" t="s">
        <v>1</v>
      </c>
      <c r="F260" s="189" t="s">
        <v>544</v>
      </c>
      <c r="G260" s="13"/>
      <c r="H260" s="188" t="s">
        <v>1</v>
      </c>
      <c r="I260" s="190"/>
      <c r="J260" s="13"/>
      <c r="K260" s="13"/>
      <c r="L260" s="186"/>
      <c r="M260" s="191"/>
      <c r="N260" s="192"/>
      <c r="O260" s="192"/>
      <c r="P260" s="192"/>
      <c r="Q260" s="192"/>
      <c r="R260" s="192"/>
      <c r="S260" s="192"/>
      <c r="T260" s="19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8" t="s">
        <v>140</v>
      </c>
      <c r="AU260" s="188" t="s">
        <v>86</v>
      </c>
      <c r="AV260" s="13" t="s">
        <v>84</v>
      </c>
      <c r="AW260" s="13" t="s">
        <v>32</v>
      </c>
      <c r="AX260" s="13" t="s">
        <v>76</v>
      </c>
      <c r="AY260" s="188" t="s">
        <v>131</v>
      </c>
    </row>
    <row r="261" s="14" customFormat="1">
      <c r="A261" s="14"/>
      <c r="B261" s="194"/>
      <c r="C261" s="14"/>
      <c r="D261" s="187" t="s">
        <v>140</v>
      </c>
      <c r="E261" s="195" t="s">
        <v>1</v>
      </c>
      <c r="F261" s="196" t="s">
        <v>556</v>
      </c>
      <c r="G261" s="14"/>
      <c r="H261" s="197">
        <v>17.199999999999999</v>
      </c>
      <c r="I261" s="198"/>
      <c r="J261" s="14"/>
      <c r="K261" s="14"/>
      <c r="L261" s="194"/>
      <c r="M261" s="199"/>
      <c r="N261" s="200"/>
      <c r="O261" s="200"/>
      <c r="P261" s="200"/>
      <c r="Q261" s="200"/>
      <c r="R261" s="200"/>
      <c r="S261" s="200"/>
      <c r="T261" s="20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195" t="s">
        <v>140</v>
      </c>
      <c r="AU261" s="195" t="s">
        <v>86</v>
      </c>
      <c r="AV261" s="14" t="s">
        <v>86</v>
      </c>
      <c r="AW261" s="14" t="s">
        <v>32</v>
      </c>
      <c r="AX261" s="14" t="s">
        <v>76</v>
      </c>
      <c r="AY261" s="195" t="s">
        <v>131</v>
      </c>
    </row>
    <row r="262" s="15" customFormat="1">
      <c r="A262" s="15"/>
      <c r="B262" s="202"/>
      <c r="C262" s="15"/>
      <c r="D262" s="187" t="s">
        <v>140</v>
      </c>
      <c r="E262" s="203" t="s">
        <v>1</v>
      </c>
      <c r="F262" s="204" t="s">
        <v>158</v>
      </c>
      <c r="G262" s="15"/>
      <c r="H262" s="205">
        <v>34.769999999999996</v>
      </c>
      <c r="I262" s="206"/>
      <c r="J262" s="15"/>
      <c r="K262" s="15"/>
      <c r="L262" s="202"/>
      <c r="M262" s="207"/>
      <c r="N262" s="208"/>
      <c r="O262" s="208"/>
      <c r="P262" s="208"/>
      <c r="Q262" s="208"/>
      <c r="R262" s="208"/>
      <c r="S262" s="208"/>
      <c r="T262" s="209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03" t="s">
        <v>140</v>
      </c>
      <c r="AU262" s="203" t="s">
        <v>86</v>
      </c>
      <c r="AV262" s="15" t="s">
        <v>138</v>
      </c>
      <c r="AW262" s="15" t="s">
        <v>32</v>
      </c>
      <c r="AX262" s="15" t="s">
        <v>84</v>
      </c>
      <c r="AY262" s="203" t="s">
        <v>131</v>
      </c>
    </row>
    <row r="263" s="2" customFormat="1" ht="21.75" customHeight="1">
      <c r="A263" s="37"/>
      <c r="B263" s="171"/>
      <c r="C263" s="172" t="s">
        <v>357</v>
      </c>
      <c r="D263" s="172" t="s">
        <v>134</v>
      </c>
      <c r="E263" s="173" t="s">
        <v>362</v>
      </c>
      <c r="F263" s="174" t="s">
        <v>363</v>
      </c>
      <c r="G263" s="175" t="s">
        <v>145</v>
      </c>
      <c r="H263" s="176">
        <v>30.574000000000002</v>
      </c>
      <c r="I263" s="177"/>
      <c r="J263" s="178">
        <f>ROUND(I263*H263,2)</f>
        <v>0</v>
      </c>
      <c r="K263" s="179"/>
      <c r="L263" s="38"/>
      <c r="M263" s="180" t="s">
        <v>1</v>
      </c>
      <c r="N263" s="181" t="s">
        <v>41</v>
      </c>
      <c r="O263" s="76"/>
      <c r="P263" s="182">
        <f>O263*H263</f>
        <v>0</v>
      </c>
      <c r="Q263" s="182">
        <v>0</v>
      </c>
      <c r="R263" s="182">
        <f>Q263*H263</f>
        <v>0</v>
      </c>
      <c r="S263" s="182">
        <v>0.00029999999999999997</v>
      </c>
      <c r="T263" s="183">
        <f>S263*H263</f>
        <v>0.0091722000000000001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4" t="s">
        <v>220</v>
      </c>
      <c r="AT263" s="184" t="s">
        <v>134</v>
      </c>
      <c r="AU263" s="184" t="s">
        <v>86</v>
      </c>
      <c r="AY263" s="18" t="s">
        <v>131</v>
      </c>
      <c r="BE263" s="185">
        <f>IF(N263="základní",J263,0)</f>
        <v>0</v>
      </c>
      <c r="BF263" s="185">
        <f>IF(N263="snížená",J263,0)</f>
        <v>0</v>
      </c>
      <c r="BG263" s="185">
        <f>IF(N263="zákl. přenesená",J263,0)</f>
        <v>0</v>
      </c>
      <c r="BH263" s="185">
        <f>IF(N263="sníž. přenesená",J263,0)</f>
        <v>0</v>
      </c>
      <c r="BI263" s="185">
        <f>IF(N263="nulová",J263,0)</f>
        <v>0</v>
      </c>
      <c r="BJ263" s="18" t="s">
        <v>84</v>
      </c>
      <c r="BK263" s="185">
        <f>ROUND(I263*H263,2)</f>
        <v>0</v>
      </c>
      <c r="BL263" s="18" t="s">
        <v>220</v>
      </c>
      <c r="BM263" s="184" t="s">
        <v>591</v>
      </c>
    </row>
    <row r="264" s="13" customFormat="1">
      <c r="A264" s="13"/>
      <c r="B264" s="186"/>
      <c r="C264" s="13"/>
      <c r="D264" s="187" t="s">
        <v>140</v>
      </c>
      <c r="E264" s="188" t="s">
        <v>1</v>
      </c>
      <c r="F264" s="189" t="s">
        <v>545</v>
      </c>
      <c r="G264" s="13"/>
      <c r="H264" s="188" t="s">
        <v>1</v>
      </c>
      <c r="I264" s="190"/>
      <c r="J264" s="13"/>
      <c r="K264" s="13"/>
      <c r="L264" s="186"/>
      <c r="M264" s="191"/>
      <c r="N264" s="192"/>
      <c r="O264" s="192"/>
      <c r="P264" s="192"/>
      <c r="Q264" s="192"/>
      <c r="R264" s="192"/>
      <c r="S264" s="192"/>
      <c r="T264" s="19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8" t="s">
        <v>140</v>
      </c>
      <c r="AU264" s="188" t="s">
        <v>86</v>
      </c>
      <c r="AV264" s="13" t="s">
        <v>84</v>
      </c>
      <c r="AW264" s="13" t="s">
        <v>32</v>
      </c>
      <c r="AX264" s="13" t="s">
        <v>76</v>
      </c>
      <c r="AY264" s="188" t="s">
        <v>131</v>
      </c>
    </row>
    <row r="265" s="14" customFormat="1">
      <c r="A265" s="14"/>
      <c r="B265" s="194"/>
      <c r="C265" s="14"/>
      <c r="D265" s="187" t="s">
        <v>140</v>
      </c>
      <c r="E265" s="195" t="s">
        <v>1</v>
      </c>
      <c r="F265" s="196" t="s">
        <v>366</v>
      </c>
      <c r="G265" s="14"/>
      <c r="H265" s="197">
        <v>17.324000000000002</v>
      </c>
      <c r="I265" s="198"/>
      <c r="J265" s="14"/>
      <c r="K265" s="14"/>
      <c r="L265" s="194"/>
      <c r="M265" s="199"/>
      <c r="N265" s="200"/>
      <c r="O265" s="200"/>
      <c r="P265" s="200"/>
      <c r="Q265" s="200"/>
      <c r="R265" s="200"/>
      <c r="S265" s="200"/>
      <c r="T265" s="20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195" t="s">
        <v>140</v>
      </c>
      <c r="AU265" s="195" t="s">
        <v>86</v>
      </c>
      <c r="AV265" s="14" t="s">
        <v>86</v>
      </c>
      <c r="AW265" s="14" t="s">
        <v>32</v>
      </c>
      <c r="AX265" s="14" t="s">
        <v>76</v>
      </c>
      <c r="AY265" s="195" t="s">
        <v>131</v>
      </c>
    </row>
    <row r="266" s="14" customFormat="1">
      <c r="A266" s="14"/>
      <c r="B266" s="194"/>
      <c r="C266" s="14"/>
      <c r="D266" s="187" t="s">
        <v>140</v>
      </c>
      <c r="E266" s="195" t="s">
        <v>1</v>
      </c>
      <c r="F266" s="196" t="s">
        <v>350</v>
      </c>
      <c r="G266" s="14"/>
      <c r="H266" s="197">
        <v>-1.8</v>
      </c>
      <c r="I266" s="198"/>
      <c r="J266" s="14"/>
      <c r="K266" s="14"/>
      <c r="L266" s="194"/>
      <c r="M266" s="199"/>
      <c r="N266" s="200"/>
      <c r="O266" s="200"/>
      <c r="P266" s="200"/>
      <c r="Q266" s="200"/>
      <c r="R266" s="200"/>
      <c r="S266" s="200"/>
      <c r="T266" s="201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195" t="s">
        <v>140</v>
      </c>
      <c r="AU266" s="195" t="s">
        <v>86</v>
      </c>
      <c r="AV266" s="14" t="s">
        <v>86</v>
      </c>
      <c r="AW266" s="14" t="s">
        <v>32</v>
      </c>
      <c r="AX266" s="14" t="s">
        <v>76</v>
      </c>
      <c r="AY266" s="195" t="s">
        <v>131</v>
      </c>
    </row>
    <row r="267" s="13" customFormat="1">
      <c r="A267" s="13"/>
      <c r="B267" s="186"/>
      <c r="C267" s="13"/>
      <c r="D267" s="187" t="s">
        <v>140</v>
      </c>
      <c r="E267" s="188" t="s">
        <v>1</v>
      </c>
      <c r="F267" s="189" t="s">
        <v>544</v>
      </c>
      <c r="G267" s="13"/>
      <c r="H267" s="188" t="s">
        <v>1</v>
      </c>
      <c r="I267" s="190"/>
      <c r="J267" s="13"/>
      <c r="K267" s="13"/>
      <c r="L267" s="186"/>
      <c r="M267" s="191"/>
      <c r="N267" s="192"/>
      <c r="O267" s="192"/>
      <c r="P267" s="192"/>
      <c r="Q267" s="192"/>
      <c r="R267" s="192"/>
      <c r="S267" s="192"/>
      <c r="T267" s="19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8" t="s">
        <v>140</v>
      </c>
      <c r="AU267" s="188" t="s">
        <v>86</v>
      </c>
      <c r="AV267" s="13" t="s">
        <v>84</v>
      </c>
      <c r="AW267" s="13" t="s">
        <v>32</v>
      </c>
      <c r="AX267" s="13" t="s">
        <v>76</v>
      </c>
      <c r="AY267" s="188" t="s">
        <v>131</v>
      </c>
    </row>
    <row r="268" s="14" customFormat="1">
      <c r="A268" s="14"/>
      <c r="B268" s="194"/>
      <c r="C268" s="14"/>
      <c r="D268" s="187" t="s">
        <v>140</v>
      </c>
      <c r="E268" s="195" t="s">
        <v>1</v>
      </c>
      <c r="F268" s="196" t="s">
        <v>592</v>
      </c>
      <c r="G268" s="14"/>
      <c r="H268" s="197">
        <v>16.850000000000001</v>
      </c>
      <c r="I268" s="198"/>
      <c r="J268" s="14"/>
      <c r="K268" s="14"/>
      <c r="L268" s="194"/>
      <c r="M268" s="199"/>
      <c r="N268" s="200"/>
      <c r="O268" s="200"/>
      <c r="P268" s="200"/>
      <c r="Q268" s="200"/>
      <c r="R268" s="200"/>
      <c r="S268" s="200"/>
      <c r="T268" s="201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95" t="s">
        <v>140</v>
      </c>
      <c r="AU268" s="195" t="s">
        <v>86</v>
      </c>
      <c r="AV268" s="14" t="s">
        <v>86</v>
      </c>
      <c r="AW268" s="14" t="s">
        <v>32</v>
      </c>
      <c r="AX268" s="14" t="s">
        <v>76</v>
      </c>
      <c r="AY268" s="195" t="s">
        <v>131</v>
      </c>
    </row>
    <row r="269" s="14" customFormat="1">
      <c r="A269" s="14"/>
      <c r="B269" s="194"/>
      <c r="C269" s="14"/>
      <c r="D269" s="187" t="s">
        <v>140</v>
      </c>
      <c r="E269" s="195" t="s">
        <v>1</v>
      </c>
      <c r="F269" s="196" t="s">
        <v>350</v>
      </c>
      <c r="G269" s="14"/>
      <c r="H269" s="197">
        <v>-1.8</v>
      </c>
      <c r="I269" s="198"/>
      <c r="J269" s="14"/>
      <c r="K269" s="14"/>
      <c r="L269" s="194"/>
      <c r="M269" s="199"/>
      <c r="N269" s="200"/>
      <c r="O269" s="200"/>
      <c r="P269" s="200"/>
      <c r="Q269" s="200"/>
      <c r="R269" s="200"/>
      <c r="S269" s="200"/>
      <c r="T269" s="20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195" t="s">
        <v>140</v>
      </c>
      <c r="AU269" s="195" t="s">
        <v>86</v>
      </c>
      <c r="AV269" s="14" t="s">
        <v>86</v>
      </c>
      <c r="AW269" s="14" t="s">
        <v>32</v>
      </c>
      <c r="AX269" s="14" t="s">
        <v>76</v>
      </c>
      <c r="AY269" s="195" t="s">
        <v>131</v>
      </c>
    </row>
    <row r="270" s="15" customFormat="1">
      <c r="A270" s="15"/>
      <c r="B270" s="202"/>
      <c r="C270" s="15"/>
      <c r="D270" s="187" t="s">
        <v>140</v>
      </c>
      <c r="E270" s="203" t="s">
        <v>1</v>
      </c>
      <c r="F270" s="204" t="s">
        <v>158</v>
      </c>
      <c r="G270" s="15"/>
      <c r="H270" s="205">
        <v>30.574000000000002</v>
      </c>
      <c r="I270" s="206"/>
      <c r="J270" s="15"/>
      <c r="K270" s="15"/>
      <c r="L270" s="202"/>
      <c r="M270" s="207"/>
      <c r="N270" s="208"/>
      <c r="O270" s="208"/>
      <c r="P270" s="208"/>
      <c r="Q270" s="208"/>
      <c r="R270" s="208"/>
      <c r="S270" s="208"/>
      <c r="T270" s="20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03" t="s">
        <v>140</v>
      </c>
      <c r="AU270" s="203" t="s">
        <v>86</v>
      </c>
      <c r="AV270" s="15" t="s">
        <v>138</v>
      </c>
      <c r="AW270" s="15" t="s">
        <v>32</v>
      </c>
      <c r="AX270" s="15" t="s">
        <v>84</v>
      </c>
      <c r="AY270" s="203" t="s">
        <v>131</v>
      </c>
    </row>
    <row r="271" s="2" customFormat="1" ht="16.5" customHeight="1">
      <c r="A271" s="37"/>
      <c r="B271" s="171"/>
      <c r="C271" s="172" t="s">
        <v>361</v>
      </c>
      <c r="D271" s="172" t="s">
        <v>134</v>
      </c>
      <c r="E271" s="173" t="s">
        <v>368</v>
      </c>
      <c r="F271" s="174" t="s">
        <v>369</v>
      </c>
      <c r="G271" s="175" t="s">
        <v>137</v>
      </c>
      <c r="H271" s="176">
        <v>34.770000000000003</v>
      </c>
      <c r="I271" s="177"/>
      <c r="J271" s="178">
        <f>ROUND(I271*H271,2)</f>
        <v>0</v>
      </c>
      <c r="K271" s="179"/>
      <c r="L271" s="38"/>
      <c r="M271" s="180" t="s">
        <v>1</v>
      </c>
      <c r="N271" s="181" t="s">
        <v>41</v>
      </c>
      <c r="O271" s="76"/>
      <c r="P271" s="182">
        <f>O271*H271</f>
        <v>0</v>
      </c>
      <c r="Q271" s="182">
        <v>0</v>
      </c>
      <c r="R271" s="182">
        <f>Q271*H271</f>
        <v>0</v>
      </c>
      <c r="S271" s="182">
        <v>0</v>
      </c>
      <c r="T271" s="183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4" t="s">
        <v>220</v>
      </c>
      <c r="AT271" s="184" t="s">
        <v>134</v>
      </c>
      <c r="AU271" s="184" t="s">
        <v>86</v>
      </c>
      <c r="AY271" s="18" t="s">
        <v>131</v>
      </c>
      <c r="BE271" s="185">
        <f>IF(N271="základní",J271,0)</f>
        <v>0</v>
      </c>
      <c r="BF271" s="185">
        <f>IF(N271="snížená",J271,0)</f>
        <v>0</v>
      </c>
      <c r="BG271" s="185">
        <f>IF(N271="zákl. přenesená",J271,0)</f>
        <v>0</v>
      </c>
      <c r="BH271" s="185">
        <f>IF(N271="sníž. přenesená",J271,0)</f>
        <v>0</v>
      </c>
      <c r="BI271" s="185">
        <f>IF(N271="nulová",J271,0)</f>
        <v>0</v>
      </c>
      <c r="BJ271" s="18" t="s">
        <v>84</v>
      </c>
      <c r="BK271" s="185">
        <f>ROUND(I271*H271,2)</f>
        <v>0</v>
      </c>
      <c r="BL271" s="18" t="s">
        <v>220</v>
      </c>
      <c r="BM271" s="184" t="s">
        <v>593</v>
      </c>
    </row>
    <row r="272" s="13" customFormat="1">
      <c r="A272" s="13"/>
      <c r="B272" s="186"/>
      <c r="C272" s="13"/>
      <c r="D272" s="187" t="s">
        <v>140</v>
      </c>
      <c r="E272" s="188" t="s">
        <v>1</v>
      </c>
      <c r="F272" s="189" t="s">
        <v>545</v>
      </c>
      <c r="G272" s="13"/>
      <c r="H272" s="188" t="s">
        <v>1</v>
      </c>
      <c r="I272" s="190"/>
      <c r="J272" s="13"/>
      <c r="K272" s="13"/>
      <c r="L272" s="186"/>
      <c r="M272" s="191"/>
      <c r="N272" s="192"/>
      <c r="O272" s="192"/>
      <c r="P272" s="192"/>
      <c r="Q272" s="192"/>
      <c r="R272" s="192"/>
      <c r="S272" s="192"/>
      <c r="T272" s="19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88" t="s">
        <v>140</v>
      </c>
      <c r="AU272" s="188" t="s">
        <v>86</v>
      </c>
      <c r="AV272" s="13" t="s">
        <v>84</v>
      </c>
      <c r="AW272" s="13" t="s">
        <v>32</v>
      </c>
      <c r="AX272" s="13" t="s">
        <v>76</v>
      </c>
      <c r="AY272" s="188" t="s">
        <v>131</v>
      </c>
    </row>
    <row r="273" s="14" customFormat="1">
      <c r="A273" s="14"/>
      <c r="B273" s="194"/>
      <c r="C273" s="14"/>
      <c r="D273" s="187" t="s">
        <v>140</v>
      </c>
      <c r="E273" s="195" t="s">
        <v>1</v>
      </c>
      <c r="F273" s="196" t="s">
        <v>201</v>
      </c>
      <c r="G273" s="14"/>
      <c r="H273" s="197">
        <v>17.57</v>
      </c>
      <c r="I273" s="198"/>
      <c r="J273" s="14"/>
      <c r="K273" s="14"/>
      <c r="L273" s="194"/>
      <c r="M273" s="199"/>
      <c r="N273" s="200"/>
      <c r="O273" s="200"/>
      <c r="P273" s="200"/>
      <c r="Q273" s="200"/>
      <c r="R273" s="200"/>
      <c r="S273" s="200"/>
      <c r="T273" s="201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195" t="s">
        <v>140</v>
      </c>
      <c r="AU273" s="195" t="s">
        <v>86</v>
      </c>
      <c r="AV273" s="14" t="s">
        <v>86</v>
      </c>
      <c r="AW273" s="14" t="s">
        <v>32</v>
      </c>
      <c r="AX273" s="14" t="s">
        <v>76</v>
      </c>
      <c r="AY273" s="195" t="s">
        <v>131</v>
      </c>
    </row>
    <row r="274" s="13" customFormat="1">
      <c r="A274" s="13"/>
      <c r="B274" s="186"/>
      <c r="C274" s="13"/>
      <c r="D274" s="187" t="s">
        <v>140</v>
      </c>
      <c r="E274" s="188" t="s">
        <v>1</v>
      </c>
      <c r="F274" s="189" t="s">
        <v>544</v>
      </c>
      <c r="G274" s="13"/>
      <c r="H274" s="188" t="s">
        <v>1</v>
      </c>
      <c r="I274" s="190"/>
      <c r="J274" s="13"/>
      <c r="K274" s="13"/>
      <c r="L274" s="186"/>
      <c r="M274" s="191"/>
      <c r="N274" s="192"/>
      <c r="O274" s="192"/>
      <c r="P274" s="192"/>
      <c r="Q274" s="192"/>
      <c r="R274" s="192"/>
      <c r="S274" s="192"/>
      <c r="T274" s="19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8" t="s">
        <v>140</v>
      </c>
      <c r="AU274" s="188" t="s">
        <v>86</v>
      </c>
      <c r="AV274" s="13" t="s">
        <v>84</v>
      </c>
      <c r="AW274" s="13" t="s">
        <v>32</v>
      </c>
      <c r="AX274" s="13" t="s">
        <v>76</v>
      </c>
      <c r="AY274" s="188" t="s">
        <v>131</v>
      </c>
    </row>
    <row r="275" s="14" customFormat="1">
      <c r="A275" s="14"/>
      <c r="B275" s="194"/>
      <c r="C275" s="14"/>
      <c r="D275" s="187" t="s">
        <v>140</v>
      </c>
      <c r="E275" s="195" t="s">
        <v>1</v>
      </c>
      <c r="F275" s="196" t="s">
        <v>556</v>
      </c>
      <c r="G275" s="14"/>
      <c r="H275" s="197">
        <v>17.199999999999999</v>
      </c>
      <c r="I275" s="198"/>
      <c r="J275" s="14"/>
      <c r="K275" s="14"/>
      <c r="L275" s="194"/>
      <c r="M275" s="199"/>
      <c r="N275" s="200"/>
      <c r="O275" s="200"/>
      <c r="P275" s="200"/>
      <c r="Q275" s="200"/>
      <c r="R275" s="200"/>
      <c r="S275" s="200"/>
      <c r="T275" s="201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195" t="s">
        <v>140</v>
      </c>
      <c r="AU275" s="195" t="s">
        <v>86</v>
      </c>
      <c r="AV275" s="14" t="s">
        <v>86</v>
      </c>
      <c r="AW275" s="14" t="s">
        <v>32</v>
      </c>
      <c r="AX275" s="14" t="s">
        <v>76</v>
      </c>
      <c r="AY275" s="195" t="s">
        <v>131</v>
      </c>
    </row>
    <row r="276" s="15" customFormat="1">
      <c r="A276" s="15"/>
      <c r="B276" s="202"/>
      <c r="C276" s="15"/>
      <c r="D276" s="187" t="s">
        <v>140</v>
      </c>
      <c r="E276" s="203" t="s">
        <v>1</v>
      </c>
      <c r="F276" s="204" t="s">
        <v>158</v>
      </c>
      <c r="G276" s="15"/>
      <c r="H276" s="205">
        <v>34.769999999999996</v>
      </c>
      <c r="I276" s="206"/>
      <c r="J276" s="15"/>
      <c r="K276" s="15"/>
      <c r="L276" s="202"/>
      <c r="M276" s="207"/>
      <c r="N276" s="208"/>
      <c r="O276" s="208"/>
      <c r="P276" s="208"/>
      <c r="Q276" s="208"/>
      <c r="R276" s="208"/>
      <c r="S276" s="208"/>
      <c r="T276" s="209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03" t="s">
        <v>140</v>
      </c>
      <c r="AU276" s="203" t="s">
        <v>86</v>
      </c>
      <c r="AV276" s="15" t="s">
        <v>138</v>
      </c>
      <c r="AW276" s="15" t="s">
        <v>32</v>
      </c>
      <c r="AX276" s="15" t="s">
        <v>84</v>
      </c>
      <c r="AY276" s="203" t="s">
        <v>131</v>
      </c>
    </row>
    <row r="277" s="2" customFormat="1" ht="24.15" customHeight="1">
      <c r="A277" s="37"/>
      <c r="B277" s="171"/>
      <c r="C277" s="172" t="s">
        <v>367</v>
      </c>
      <c r="D277" s="172" t="s">
        <v>134</v>
      </c>
      <c r="E277" s="173" t="s">
        <v>372</v>
      </c>
      <c r="F277" s="174" t="s">
        <v>373</v>
      </c>
      <c r="G277" s="175" t="s">
        <v>137</v>
      </c>
      <c r="H277" s="176">
        <v>34.770000000000003</v>
      </c>
      <c r="I277" s="177"/>
      <c r="J277" s="178">
        <f>ROUND(I277*H277,2)</f>
        <v>0</v>
      </c>
      <c r="K277" s="179"/>
      <c r="L277" s="38"/>
      <c r="M277" s="180" t="s">
        <v>1</v>
      </c>
      <c r="N277" s="181" t="s">
        <v>41</v>
      </c>
      <c r="O277" s="76"/>
      <c r="P277" s="182">
        <f>O277*H277</f>
        <v>0</v>
      </c>
      <c r="Q277" s="182">
        <v>0.00020000000000000001</v>
      </c>
      <c r="R277" s="182">
        <f>Q277*H277</f>
        <v>0.006954000000000001</v>
      </c>
      <c r="S277" s="182">
        <v>0</v>
      </c>
      <c r="T277" s="18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4" t="s">
        <v>220</v>
      </c>
      <c r="AT277" s="184" t="s">
        <v>134</v>
      </c>
      <c r="AU277" s="184" t="s">
        <v>86</v>
      </c>
      <c r="AY277" s="18" t="s">
        <v>131</v>
      </c>
      <c r="BE277" s="185">
        <f>IF(N277="základní",J277,0)</f>
        <v>0</v>
      </c>
      <c r="BF277" s="185">
        <f>IF(N277="snížená",J277,0)</f>
        <v>0</v>
      </c>
      <c r="BG277" s="185">
        <f>IF(N277="zákl. přenesená",J277,0)</f>
        <v>0</v>
      </c>
      <c r="BH277" s="185">
        <f>IF(N277="sníž. přenesená",J277,0)</f>
        <v>0</v>
      </c>
      <c r="BI277" s="185">
        <f>IF(N277="nulová",J277,0)</f>
        <v>0</v>
      </c>
      <c r="BJ277" s="18" t="s">
        <v>84</v>
      </c>
      <c r="BK277" s="185">
        <f>ROUND(I277*H277,2)</f>
        <v>0</v>
      </c>
      <c r="BL277" s="18" t="s">
        <v>220</v>
      </c>
      <c r="BM277" s="184" t="s">
        <v>594</v>
      </c>
    </row>
    <row r="278" s="2" customFormat="1" ht="33" customHeight="1">
      <c r="A278" s="37"/>
      <c r="B278" s="171"/>
      <c r="C278" s="172" t="s">
        <v>371</v>
      </c>
      <c r="D278" s="172" t="s">
        <v>134</v>
      </c>
      <c r="E278" s="173" t="s">
        <v>376</v>
      </c>
      <c r="F278" s="174" t="s">
        <v>377</v>
      </c>
      <c r="G278" s="175" t="s">
        <v>137</v>
      </c>
      <c r="H278" s="176">
        <v>34.770000000000003</v>
      </c>
      <c r="I278" s="177"/>
      <c r="J278" s="178">
        <f>ROUND(I278*H278,2)</f>
        <v>0</v>
      </c>
      <c r="K278" s="179"/>
      <c r="L278" s="38"/>
      <c r="M278" s="180" t="s">
        <v>1</v>
      </c>
      <c r="N278" s="181" t="s">
        <v>41</v>
      </c>
      <c r="O278" s="76"/>
      <c r="P278" s="182">
        <f>O278*H278</f>
        <v>0</v>
      </c>
      <c r="Q278" s="182">
        <v>0.0045500000000000002</v>
      </c>
      <c r="R278" s="182">
        <f>Q278*H278</f>
        <v>0.15820350000000003</v>
      </c>
      <c r="S278" s="182">
        <v>0</v>
      </c>
      <c r="T278" s="18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4" t="s">
        <v>220</v>
      </c>
      <c r="AT278" s="184" t="s">
        <v>134</v>
      </c>
      <c r="AU278" s="184" t="s">
        <v>86</v>
      </c>
      <c r="AY278" s="18" t="s">
        <v>131</v>
      </c>
      <c r="BE278" s="185">
        <f>IF(N278="základní",J278,0)</f>
        <v>0</v>
      </c>
      <c r="BF278" s="185">
        <f>IF(N278="snížená",J278,0)</f>
        <v>0</v>
      </c>
      <c r="BG278" s="185">
        <f>IF(N278="zákl. přenesená",J278,0)</f>
        <v>0</v>
      </c>
      <c r="BH278" s="185">
        <f>IF(N278="sníž. přenesená",J278,0)</f>
        <v>0</v>
      </c>
      <c r="BI278" s="185">
        <f>IF(N278="nulová",J278,0)</f>
        <v>0</v>
      </c>
      <c r="BJ278" s="18" t="s">
        <v>84</v>
      </c>
      <c r="BK278" s="185">
        <f>ROUND(I278*H278,2)</f>
        <v>0</v>
      </c>
      <c r="BL278" s="18" t="s">
        <v>220</v>
      </c>
      <c r="BM278" s="184" t="s">
        <v>595</v>
      </c>
    </row>
    <row r="279" s="2" customFormat="1" ht="16.5" customHeight="1">
      <c r="A279" s="37"/>
      <c r="B279" s="171"/>
      <c r="C279" s="172" t="s">
        <v>375</v>
      </c>
      <c r="D279" s="172" t="s">
        <v>134</v>
      </c>
      <c r="E279" s="173" t="s">
        <v>380</v>
      </c>
      <c r="F279" s="174" t="s">
        <v>381</v>
      </c>
      <c r="G279" s="175" t="s">
        <v>137</v>
      </c>
      <c r="H279" s="176">
        <v>34.770000000000003</v>
      </c>
      <c r="I279" s="177"/>
      <c r="J279" s="178">
        <f>ROUND(I279*H279,2)</f>
        <v>0</v>
      </c>
      <c r="K279" s="179"/>
      <c r="L279" s="38"/>
      <c r="M279" s="180" t="s">
        <v>1</v>
      </c>
      <c r="N279" s="181" t="s">
        <v>41</v>
      </c>
      <c r="O279" s="76"/>
      <c r="P279" s="182">
        <f>O279*H279</f>
        <v>0</v>
      </c>
      <c r="Q279" s="182">
        <v>0.00029999999999999997</v>
      </c>
      <c r="R279" s="182">
        <f>Q279*H279</f>
        <v>0.010430999999999999</v>
      </c>
      <c r="S279" s="182">
        <v>0</v>
      </c>
      <c r="T279" s="183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4" t="s">
        <v>220</v>
      </c>
      <c r="AT279" s="184" t="s">
        <v>134</v>
      </c>
      <c r="AU279" s="184" t="s">
        <v>86</v>
      </c>
      <c r="AY279" s="18" t="s">
        <v>131</v>
      </c>
      <c r="BE279" s="185">
        <f>IF(N279="základní",J279,0)</f>
        <v>0</v>
      </c>
      <c r="BF279" s="185">
        <f>IF(N279="snížená",J279,0)</f>
        <v>0</v>
      </c>
      <c r="BG279" s="185">
        <f>IF(N279="zákl. přenesená",J279,0)</f>
        <v>0</v>
      </c>
      <c r="BH279" s="185">
        <f>IF(N279="sníž. přenesená",J279,0)</f>
        <v>0</v>
      </c>
      <c r="BI279" s="185">
        <f>IF(N279="nulová",J279,0)</f>
        <v>0</v>
      </c>
      <c r="BJ279" s="18" t="s">
        <v>84</v>
      </c>
      <c r="BK279" s="185">
        <f>ROUND(I279*H279,2)</f>
        <v>0</v>
      </c>
      <c r="BL279" s="18" t="s">
        <v>220</v>
      </c>
      <c r="BM279" s="184" t="s">
        <v>596</v>
      </c>
    </row>
    <row r="280" s="2" customFormat="1" ht="16.5" customHeight="1">
      <c r="A280" s="37"/>
      <c r="B280" s="171"/>
      <c r="C280" s="210" t="s">
        <v>379</v>
      </c>
      <c r="D280" s="210" t="s">
        <v>187</v>
      </c>
      <c r="E280" s="211" t="s">
        <v>384</v>
      </c>
      <c r="F280" s="212" t="s">
        <v>385</v>
      </c>
      <c r="G280" s="213" t="s">
        <v>137</v>
      </c>
      <c r="H280" s="214">
        <v>38.247</v>
      </c>
      <c r="I280" s="215"/>
      <c r="J280" s="216">
        <f>ROUND(I280*H280,2)</f>
        <v>0</v>
      </c>
      <c r="K280" s="217"/>
      <c r="L280" s="218"/>
      <c r="M280" s="219" t="s">
        <v>1</v>
      </c>
      <c r="N280" s="220" t="s">
        <v>41</v>
      </c>
      <c r="O280" s="76"/>
      <c r="P280" s="182">
        <f>O280*H280</f>
        <v>0</v>
      </c>
      <c r="Q280" s="182">
        <v>0.00264</v>
      </c>
      <c r="R280" s="182">
        <f>Q280*H280</f>
        <v>0.10097208000000001</v>
      </c>
      <c r="S280" s="182">
        <v>0</v>
      </c>
      <c r="T280" s="18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4" t="s">
        <v>301</v>
      </c>
      <c r="AT280" s="184" t="s">
        <v>187</v>
      </c>
      <c r="AU280" s="184" t="s">
        <v>86</v>
      </c>
      <c r="AY280" s="18" t="s">
        <v>131</v>
      </c>
      <c r="BE280" s="185">
        <f>IF(N280="základní",J280,0)</f>
        <v>0</v>
      </c>
      <c r="BF280" s="185">
        <f>IF(N280="snížená",J280,0)</f>
        <v>0</v>
      </c>
      <c r="BG280" s="185">
        <f>IF(N280="zákl. přenesená",J280,0)</f>
        <v>0</v>
      </c>
      <c r="BH280" s="185">
        <f>IF(N280="sníž. přenesená",J280,0)</f>
        <v>0</v>
      </c>
      <c r="BI280" s="185">
        <f>IF(N280="nulová",J280,0)</f>
        <v>0</v>
      </c>
      <c r="BJ280" s="18" t="s">
        <v>84</v>
      </c>
      <c r="BK280" s="185">
        <f>ROUND(I280*H280,2)</f>
        <v>0</v>
      </c>
      <c r="BL280" s="18" t="s">
        <v>220</v>
      </c>
      <c r="BM280" s="184" t="s">
        <v>597</v>
      </c>
    </row>
    <row r="281" s="14" customFormat="1">
      <c r="A281" s="14"/>
      <c r="B281" s="194"/>
      <c r="C281" s="14"/>
      <c r="D281" s="187" t="s">
        <v>140</v>
      </c>
      <c r="E281" s="14"/>
      <c r="F281" s="196" t="s">
        <v>598</v>
      </c>
      <c r="G281" s="14"/>
      <c r="H281" s="197">
        <v>38.247</v>
      </c>
      <c r="I281" s="198"/>
      <c r="J281" s="14"/>
      <c r="K281" s="14"/>
      <c r="L281" s="194"/>
      <c r="M281" s="199"/>
      <c r="N281" s="200"/>
      <c r="O281" s="200"/>
      <c r="P281" s="200"/>
      <c r="Q281" s="200"/>
      <c r="R281" s="200"/>
      <c r="S281" s="200"/>
      <c r="T281" s="20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195" t="s">
        <v>140</v>
      </c>
      <c r="AU281" s="195" t="s">
        <v>86</v>
      </c>
      <c r="AV281" s="14" t="s">
        <v>86</v>
      </c>
      <c r="AW281" s="14" t="s">
        <v>3</v>
      </c>
      <c r="AX281" s="14" t="s">
        <v>84</v>
      </c>
      <c r="AY281" s="195" t="s">
        <v>131</v>
      </c>
    </row>
    <row r="282" s="2" customFormat="1" ht="24.15" customHeight="1">
      <c r="A282" s="37"/>
      <c r="B282" s="171"/>
      <c r="C282" s="172" t="s">
        <v>383</v>
      </c>
      <c r="D282" s="172" t="s">
        <v>134</v>
      </c>
      <c r="E282" s="173" t="s">
        <v>389</v>
      </c>
      <c r="F282" s="174" t="s">
        <v>390</v>
      </c>
      <c r="G282" s="175" t="s">
        <v>145</v>
      </c>
      <c r="H282" s="176">
        <v>20.550000000000001</v>
      </c>
      <c r="I282" s="177"/>
      <c r="J282" s="178">
        <f>ROUND(I282*H282,2)</f>
        <v>0</v>
      </c>
      <c r="K282" s="179"/>
      <c r="L282" s="38"/>
      <c r="M282" s="180" t="s">
        <v>1</v>
      </c>
      <c r="N282" s="181" t="s">
        <v>41</v>
      </c>
      <c r="O282" s="76"/>
      <c r="P282" s="182">
        <f>O282*H282</f>
        <v>0</v>
      </c>
      <c r="Q282" s="182">
        <v>0</v>
      </c>
      <c r="R282" s="182">
        <f>Q282*H282</f>
        <v>0</v>
      </c>
      <c r="S282" s="182">
        <v>0</v>
      </c>
      <c r="T282" s="18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4" t="s">
        <v>220</v>
      </c>
      <c r="AT282" s="184" t="s">
        <v>134</v>
      </c>
      <c r="AU282" s="184" t="s">
        <v>86</v>
      </c>
      <c r="AY282" s="18" t="s">
        <v>131</v>
      </c>
      <c r="BE282" s="185">
        <f>IF(N282="základní",J282,0)</f>
        <v>0</v>
      </c>
      <c r="BF282" s="185">
        <f>IF(N282="snížená",J282,0)</f>
        <v>0</v>
      </c>
      <c r="BG282" s="185">
        <f>IF(N282="zákl. přenesená",J282,0)</f>
        <v>0</v>
      </c>
      <c r="BH282" s="185">
        <f>IF(N282="sníž. přenesená",J282,0)</f>
        <v>0</v>
      </c>
      <c r="BI282" s="185">
        <f>IF(N282="nulová",J282,0)</f>
        <v>0</v>
      </c>
      <c r="BJ282" s="18" t="s">
        <v>84</v>
      </c>
      <c r="BK282" s="185">
        <f>ROUND(I282*H282,2)</f>
        <v>0</v>
      </c>
      <c r="BL282" s="18" t="s">
        <v>220</v>
      </c>
      <c r="BM282" s="184" t="s">
        <v>599</v>
      </c>
    </row>
    <row r="283" s="13" customFormat="1">
      <c r="A283" s="13"/>
      <c r="B283" s="186"/>
      <c r="C283" s="13"/>
      <c r="D283" s="187" t="s">
        <v>140</v>
      </c>
      <c r="E283" s="188" t="s">
        <v>1</v>
      </c>
      <c r="F283" s="189" t="s">
        <v>545</v>
      </c>
      <c r="G283" s="13"/>
      <c r="H283" s="188" t="s">
        <v>1</v>
      </c>
      <c r="I283" s="190"/>
      <c r="J283" s="13"/>
      <c r="K283" s="13"/>
      <c r="L283" s="186"/>
      <c r="M283" s="191"/>
      <c r="N283" s="192"/>
      <c r="O283" s="192"/>
      <c r="P283" s="192"/>
      <c r="Q283" s="192"/>
      <c r="R283" s="192"/>
      <c r="S283" s="192"/>
      <c r="T283" s="19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8" t="s">
        <v>140</v>
      </c>
      <c r="AU283" s="188" t="s">
        <v>86</v>
      </c>
      <c r="AV283" s="13" t="s">
        <v>84</v>
      </c>
      <c r="AW283" s="13" t="s">
        <v>32</v>
      </c>
      <c r="AX283" s="13" t="s">
        <v>76</v>
      </c>
      <c r="AY283" s="188" t="s">
        <v>131</v>
      </c>
    </row>
    <row r="284" s="14" customFormat="1">
      <c r="A284" s="14"/>
      <c r="B284" s="194"/>
      <c r="C284" s="14"/>
      <c r="D284" s="187" t="s">
        <v>140</v>
      </c>
      <c r="E284" s="195" t="s">
        <v>1</v>
      </c>
      <c r="F284" s="196" t="s">
        <v>393</v>
      </c>
      <c r="G284" s="14"/>
      <c r="H284" s="197">
        <v>10.65</v>
      </c>
      <c r="I284" s="198"/>
      <c r="J284" s="14"/>
      <c r="K284" s="14"/>
      <c r="L284" s="194"/>
      <c r="M284" s="199"/>
      <c r="N284" s="200"/>
      <c r="O284" s="200"/>
      <c r="P284" s="200"/>
      <c r="Q284" s="200"/>
      <c r="R284" s="200"/>
      <c r="S284" s="200"/>
      <c r="T284" s="20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195" t="s">
        <v>140</v>
      </c>
      <c r="AU284" s="195" t="s">
        <v>86</v>
      </c>
      <c r="AV284" s="14" t="s">
        <v>86</v>
      </c>
      <c r="AW284" s="14" t="s">
        <v>32</v>
      </c>
      <c r="AX284" s="14" t="s">
        <v>76</v>
      </c>
      <c r="AY284" s="195" t="s">
        <v>131</v>
      </c>
    </row>
    <row r="285" s="13" customFormat="1">
      <c r="A285" s="13"/>
      <c r="B285" s="186"/>
      <c r="C285" s="13"/>
      <c r="D285" s="187" t="s">
        <v>140</v>
      </c>
      <c r="E285" s="188" t="s">
        <v>1</v>
      </c>
      <c r="F285" s="189" t="s">
        <v>544</v>
      </c>
      <c r="G285" s="13"/>
      <c r="H285" s="188" t="s">
        <v>1</v>
      </c>
      <c r="I285" s="190"/>
      <c r="J285" s="13"/>
      <c r="K285" s="13"/>
      <c r="L285" s="186"/>
      <c r="M285" s="191"/>
      <c r="N285" s="192"/>
      <c r="O285" s="192"/>
      <c r="P285" s="192"/>
      <c r="Q285" s="192"/>
      <c r="R285" s="192"/>
      <c r="S285" s="192"/>
      <c r="T285" s="19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8" t="s">
        <v>140</v>
      </c>
      <c r="AU285" s="188" t="s">
        <v>86</v>
      </c>
      <c r="AV285" s="13" t="s">
        <v>84</v>
      </c>
      <c r="AW285" s="13" t="s">
        <v>32</v>
      </c>
      <c r="AX285" s="13" t="s">
        <v>76</v>
      </c>
      <c r="AY285" s="188" t="s">
        <v>131</v>
      </c>
    </row>
    <row r="286" s="14" customFormat="1">
      <c r="A286" s="14"/>
      <c r="B286" s="194"/>
      <c r="C286" s="14"/>
      <c r="D286" s="187" t="s">
        <v>140</v>
      </c>
      <c r="E286" s="195" t="s">
        <v>1</v>
      </c>
      <c r="F286" s="196" t="s">
        <v>392</v>
      </c>
      <c r="G286" s="14"/>
      <c r="H286" s="197">
        <v>9.9000000000000004</v>
      </c>
      <c r="I286" s="198"/>
      <c r="J286" s="14"/>
      <c r="K286" s="14"/>
      <c r="L286" s="194"/>
      <c r="M286" s="199"/>
      <c r="N286" s="200"/>
      <c r="O286" s="200"/>
      <c r="P286" s="200"/>
      <c r="Q286" s="200"/>
      <c r="R286" s="200"/>
      <c r="S286" s="200"/>
      <c r="T286" s="201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195" t="s">
        <v>140</v>
      </c>
      <c r="AU286" s="195" t="s">
        <v>86</v>
      </c>
      <c r="AV286" s="14" t="s">
        <v>86</v>
      </c>
      <c r="AW286" s="14" t="s">
        <v>32</v>
      </c>
      <c r="AX286" s="14" t="s">
        <v>76</v>
      </c>
      <c r="AY286" s="195" t="s">
        <v>131</v>
      </c>
    </row>
    <row r="287" s="15" customFormat="1">
      <c r="A287" s="15"/>
      <c r="B287" s="202"/>
      <c r="C287" s="15"/>
      <c r="D287" s="187" t="s">
        <v>140</v>
      </c>
      <c r="E287" s="203" t="s">
        <v>1</v>
      </c>
      <c r="F287" s="204" t="s">
        <v>158</v>
      </c>
      <c r="G287" s="15"/>
      <c r="H287" s="205">
        <v>20.550000000000001</v>
      </c>
      <c r="I287" s="206"/>
      <c r="J287" s="15"/>
      <c r="K287" s="15"/>
      <c r="L287" s="202"/>
      <c r="M287" s="207"/>
      <c r="N287" s="208"/>
      <c r="O287" s="208"/>
      <c r="P287" s="208"/>
      <c r="Q287" s="208"/>
      <c r="R287" s="208"/>
      <c r="S287" s="208"/>
      <c r="T287" s="209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03" t="s">
        <v>140</v>
      </c>
      <c r="AU287" s="203" t="s">
        <v>86</v>
      </c>
      <c r="AV287" s="15" t="s">
        <v>138</v>
      </c>
      <c r="AW287" s="15" t="s">
        <v>32</v>
      </c>
      <c r="AX287" s="15" t="s">
        <v>84</v>
      </c>
      <c r="AY287" s="203" t="s">
        <v>131</v>
      </c>
    </row>
    <row r="288" s="2" customFormat="1" ht="16.5" customHeight="1">
      <c r="A288" s="37"/>
      <c r="B288" s="171"/>
      <c r="C288" s="172" t="s">
        <v>388</v>
      </c>
      <c r="D288" s="172" t="s">
        <v>134</v>
      </c>
      <c r="E288" s="173" t="s">
        <v>395</v>
      </c>
      <c r="F288" s="174" t="s">
        <v>396</v>
      </c>
      <c r="G288" s="175" t="s">
        <v>145</v>
      </c>
      <c r="H288" s="176">
        <v>30.574000000000002</v>
      </c>
      <c r="I288" s="177"/>
      <c r="J288" s="178">
        <f>ROUND(I288*H288,2)</f>
        <v>0</v>
      </c>
      <c r="K288" s="179"/>
      <c r="L288" s="38"/>
      <c r="M288" s="180" t="s">
        <v>1</v>
      </c>
      <c r="N288" s="181" t="s">
        <v>41</v>
      </c>
      <c r="O288" s="76"/>
      <c r="P288" s="182">
        <f>O288*H288</f>
        <v>0</v>
      </c>
      <c r="Q288" s="182">
        <v>1.0000000000000001E-05</v>
      </c>
      <c r="R288" s="182">
        <f>Q288*H288</f>
        <v>0.00030574000000000004</v>
      </c>
      <c r="S288" s="182">
        <v>0</v>
      </c>
      <c r="T288" s="18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4" t="s">
        <v>220</v>
      </c>
      <c r="AT288" s="184" t="s">
        <v>134</v>
      </c>
      <c r="AU288" s="184" t="s">
        <v>86</v>
      </c>
      <c r="AY288" s="18" t="s">
        <v>131</v>
      </c>
      <c r="BE288" s="185">
        <f>IF(N288="základní",J288,0)</f>
        <v>0</v>
      </c>
      <c r="BF288" s="185">
        <f>IF(N288="snížená",J288,0)</f>
        <v>0</v>
      </c>
      <c r="BG288" s="185">
        <f>IF(N288="zákl. přenesená",J288,0)</f>
        <v>0</v>
      </c>
      <c r="BH288" s="185">
        <f>IF(N288="sníž. přenesená",J288,0)</f>
        <v>0</v>
      </c>
      <c r="BI288" s="185">
        <f>IF(N288="nulová",J288,0)</f>
        <v>0</v>
      </c>
      <c r="BJ288" s="18" t="s">
        <v>84</v>
      </c>
      <c r="BK288" s="185">
        <f>ROUND(I288*H288,2)</f>
        <v>0</v>
      </c>
      <c r="BL288" s="18" t="s">
        <v>220</v>
      </c>
      <c r="BM288" s="184" t="s">
        <v>600</v>
      </c>
    </row>
    <row r="289" s="13" customFormat="1">
      <c r="A289" s="13"/>
      <c r="B289" s="186"/>
      <c r="C289" s="13"/>
      <c r="D289" s="187" t="s">
        <v>140</v>
      </c>
      <c r="E289" s="188" t="s">
        <v>1</v>
      </c>
      <c r="F289" s="189" t="s">
        <v>545</v>
      </c>
      <c r="G289" s="13"/>
      <c r="H289" s="188" t="s">
        <v>1</v>
      </c>
      <c r="I289" s="190"/>
      <c r="J289" s="13"/>
      <c r="K289" s="13"/>
      <c r="L289" s="186"/>
      <c r="M289" s="191"/>
      <c r="N289" s="192"/>
      <c r="O289" s="192"/>
      <c r="P289" s="192"/>
      <c r="Q289" s="192"/>
      <c r="R289" s="192"/>
      <c r="S289" s="192"/>
      <c r="T289" s="19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88" t="s">
        <v>140</v>
      </c>
      <c r="AU289" s="188" t="s">
        <v>86</v>
      </c>
      <c r="AV289" s="13" t="s">
        <v>84</v>
      </c>
      <c r="AW289" s="13" t="s">
        <v>32</v>
      </c>
      <c r="AX289" s="13" t="s">
        <v>76</v>
      </c>
      <c r="AY289" s="188" t="s">
        <v>131</v>
      </c>
    </row>
    <row r="290" s="14" customFormat="1">
      <c r="A290" s="14"/>
      <c r="B290" s="194"/>
      <c r="C290" s="14"/>
      <c r="D290" s="187" t="s">
        <v>140</v>
      </c>
      <c r="E290" s="195" t="s">
        <v>1</v>
      </c>
      <c r="F290" s="196" t="s">
        <v>366</v>
      </c>
      <c r="G290" s="14"/>
      <c r="H290" s="197">
        <v>17.324000000000002</v>
      </c>
      <c r="I290" s="198"/>
      <c r="J290" s="14"/>
      <c r="K290" s="14"/>
      <c r="L290" s="194"/>
      <c r="M290" s="199"/>
      <c r="N290" s="200"/>
      <c r="O290" s="200"/>
      <c r="P290" s="200"/>
      <c r="Q290" s="200"/>
      <c r="R290" s="200"/>
      <c r="S290" s="200"/>
      <c r="T290" s="201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195" t="s">
        <v>140</v>
      </c>
      <c r="AU290" s="195" t="s">
        <v>86</v>
      </c>
      <c r="AV290" s="14" t="s">
        <v>86</v>
      </c>
      <c r="AW290" s="14" t="s">
        <v>32</v>
      </c>
      <c r="AX290" s="14" t="s">
        <v>76</v>
      </c>
      <c r="AY290" s="195" t="s">
        <v>131</v>
      </c>
    </row>
    <row r="291" s="14" customFormat="1">
      <c r="A291" s="14"/>
      <c r="B291" s="194"/>
      <c r="C291" s="14"/>
      <c r="D291" s="187" t="s">
        <v>140</v>
      </c>
      <c r="E291" s="195" t="s">
        <v>1</v>
      </c>
      <c r="F291" s="196" t="s">
        <v>350</v>
      </c>
      <c r="G291" s="14"/>
      <c r="H291" s="197">
        <v>-1.8</v>
      </c>
      <c r="I291" s="198"/>
      <c r="J291" s="14"/>
      <c r="K291" s="14"/>
      <c r="L291" s="194"/>
      <c r="M291" s="199"/>
      <c r="N291" s="200"/>
      <c r="O291" s="200"/>
      <c r="P291" s="200"/>
      <c r="Q291" s="200"/>
      <c r="R291" s="200"/>
      <c r="S291" s="200"/>
      <c r="T291" s="201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195" t="s">
        <v>140</v>
      </c>
      <c r="AU291" s="195" t="s">
        <v>86</v>
      </c>
      <c r="AV291" s="14" t="s">
        <v>86</v>
      </c>
      <c r="AW291" s="14" t="s">
        <v>32</v>
      </c>
      <c r="AX291" s="14" t="s">
        <v>76</v>
      </c>
      <c r="AY291" s="195" t="s">
        <v>131</v>
      </c>
    </row>
    <row r="292" s="13" customFormat="1">
      <c r="A292" s="13"/>
      <c r="B292" s="186"/>
      <c r="C292" s="13"/>
      <c r="D292" s="187" t="s">
        <v>140</v>
      </c>
      <c r="E292" s="188" t="s">
        <v>1</v>
      </c>
      <c r="F292" s="189" t="s">
        <v>544</v>
      </c>
      <c r="G292" s="13"/>
      <c r="H292" s="188" t="s">
        <v>1</v>
      </c>
      <c r="I292" s="190"/>
      <c r="J292" s="13"/>
      <c r="K292" s="13"/>
      <c r="L292" s="186"/>
      <c r="M292" s="191"/>
      <c r="N292" s="192"/>
      <c r="O292" s="192"/>
      <c r="P292" s="192"/>
      <c r="Q292" s="192"/>
      <c r="R292" s="192"/>
      <c r="S292" s="192"/>
      <c r="T292" s="19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88" t="s">
        <v>140</v>
      </c>
      <c r="AU292" s="188" t="s">
        <v>86</v>
      </c>
      <c r="AV292" s="13" t="s">
        <v>84</v>
      </c>
      <c r="AW292" s="13" t="s">
        <v>32</v>
      </c>
      <c r="AX292" s="13" t="s">
        <v>76</v>
      </c>
      <c r="AY292" s="188" t="s">
        <v>131</v>
      </c>
    </row>
    <row r="293" s="14" customFormat="1">
      <c r="A293" s="14"/>
      <c r="B293" s="194"/>
      <c r="C293" s="14"/>
      <c r="D293" s="187" t="s">
        <v>140</v>
      </c>
      <c r="E293" s="195" t="s">
        <v>1</v>
      </c>
      <c r="F293" s="196" t="s">
        <v>592</v>
      </c>
      <c r="G293" s="14"/>
      <c r="H293" s="197">
        <v>16.850000000000001</v>
      </c>
      <c r="I293" s="198"/>
      <c r="J293" s="14"/>
      <c r="K293" s="14"/>
      <c r="L293" s="194"/>
      <c r="M293" s="199"/>
      <c r="N293" s="200"/>
      <c r="O293" s="200"/>
      <c r="P293" s="200"/>
      <c r="Q293" s="200"/>
      <c r="R293" s="200"/>
      <c r="S293" s="200"/>
      <c r="T293" s="201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195" t="s">
        <v>140</v>
      </c>
      <c r="AU293" s="195" t="s">
        <v>86</v>
      </c>
      <c r="AV293" s="14" t="s">
        <v>86</v>
      </c>
      <c r="AW293" s="14" t="s">
        <v>32</v>
      </c>
      <c r="AX293" s="14" t="s">
        <v>76</v>
      </c>
      <c r="AY293" s="195" t="s">
        <v>131</v>
      </c>
    </row>
    <row r="294" s="14" customFormat="1">
      <c r="A294" s="14"/>
      <c r="B294" s="194"/>
      <c r="C294" s="14"/>
      <c r="D294" s="187" t="s">
        <v>140</v>
      </c>
      <c r="E294" s="195" t="s">
        <v>1</v>
      </c>
      <c r="F294" s="196" t="s">
        <v>350</v>
      </c>
      <c r="G294" s="14"/>
      <c r="H294" s="197">
        <v>-1.8</v>
      </c>
      <c r="I294" s="198"/>
      <c r="J294" s="14"/>
      <c r="K294" s="14"/>
      <c r="L294" s="194"/>
      <c r="M294" s="199"/>
      <c r="N294" s="200"/>
      <c r="O294" s="200"/>
      <c r="P294" s="200"/>
      <c r="Q294" s="200"/>
      <c r="R294" s="200"/>
      <c r="S294" s="200"/>
      <c r="T294" s="20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195" t="s">
        <v>140</v>
      </c>
      <c r="AU294" s="195" t="s">
        <v>86</v>
      </c>
      <c r="AV294" s="14" t="s">
        <v>86</v>
      </c>
      <c r="AW294" s="14" t="s">
        <v>32</v>
      </c>
      <c r="AX294" s="14" t="s">
        <v>76</v>
      </c>
      <c r="AY294" s="195" t="s">
        <v>131</v>
      </c>
    </row>
    <row r="295" s="15" customFormat="1">
      <c r="A295" s="15"/>
      <c r="B295" s="202"/>
      <c r="C295" s="15"/>
      <c r="D295" s="187" t="s">
        <v>140</v>
      </c>
      <c r="E295" s="203" t="s">
        <v>1</v>
      </c>
      <c r="F295" s="204" t="s">
        <v>158</v>
      </c>
      <c r="G295" s="15"/>
      <c r="H295" s="205">
        <v>30.574000000000002</v>
      </c>
      <c r="I295" s="206"/>
      <c r="J295" s="15"/>
      <c r="K295" s="15"/>
      <c r="L295" s="202"/>
      <c r="M295" s="207"/>
      <c r="N295" s="208"/>
      <c r="O295" s="208"/>
      <c r="P295" s="208"/>
      <c r="Q295" s="208"/>
      <c r="R295" s="208"/>
      <c r="S295" s="208"/>
      <c r="T295" s="209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03" t="s">
        <v>140</v>
      </c>
      <c r="AU295" s="203" t="s">
        <v>86</v>
      </c>
      <c r="AV295" s="15" t="s">
        <v>138</v>
      </c>
      <c r="AW295" s="15" t="s">
        <v>32</v>
      </c>
      <c r="AX295" s="15" t="s">
        <v>84</v>
      </c>
      <c r="AY295" s="203" t="s">
        <v>131</v>
      </c>
    </row>
    <row r="296" s="2" customFormat="1" ht="16.5" customHeight="1">
      <c r="A296" s="37"/>
      <c r="B296" s="171"/>
      <c r="C296" s="210" t="s">
        <v>394</v>
      </c>
      <c r="D296" s="210" t="s">
        <v>187</v>
      </c>
      <c r="E296" s="211" t="s">
        <v>399</v>
      </c>
      <c r="F296" s="212" t="s">
        <v>400</v>
      </c>
      <c r="G296" s="213" t="s">
        <v>145</v>
      </c>
      <c r="H296" s="214">
        <v>31.184999999999999</v>
      </c>
      <c r="I296" s="215"/>
      <c r="J296" s="216">
        <f>ROUND(I296*H296,2)</f>
        <v>0</v>
      </c>
      <c r="K296" s="217"/>
      <c r="L296" s="218"/>
      <c r="M296" s="219" t="s">
        <v>1</v>
      </c>
      <c r="N296" s="220" t="s">
        <v>41</v>
      </c>
      <c r="O296" s="76"/>
      <c r="P296" s="182">
        <f>O296*H296</f>
        <v>0</v>
      </c>
      <c r="Q296" s="182">
        <v>0.00027999999999999998</v>
      </c>
      <c r="R296" s="182">
        <f>Q296*H296</f>
        <v>0.0087317999999999996</v>
      </c>
      <c r="S296" s="182">
        <v>0</v>
      </c>
      <c r="T296" s="18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4" t="s">
        <v>301</v>
      </c>
      <c r="AT296" s="184" t="s">
        <v>187</v>
      </c>
      <c r="AU296" s="184" t="s">
        <v>86</v>
      </c>
      <c r="AY296" s="18" t="s">
        <v>131</v>
      </c>
      <c r="BE296" s="185">
        <f>IF(N296="základní",J296,0)</f>
        <v>0</v>
      </c>
      <c r="BF296" s="185">
        <f>IF(N296="snížená",J296,0)</f>
        <v>0</v>
      </c>
      <c r="BG296" s="185">
        <f>IF(N296="zákl. přenesená",J296,0)</f>
        <v>0</v>
      </c>
      <c r="BH296" s="185">
        <f>IF(N296="sníž. přenesená",J296,0)</f>
        <v>0</v>
      </c>
      <c r="BI296" s="185">
        <f>IF(N296="nulová",J296,0)</f>
        <v>0</v>
      </c>
      <c r="BJ296" s="18" t="s">
        <v>84</v>
      </c>
      <c r="BK296" s="185">
        <f>ROUND(I296*H296,2)</f>
        <v>0</v>
      </c>
      <c r="BL296" s="18" t="s">
        <v>220</v>
      </c>
      <c r="BM296" s="184" t="s">
        <v>601</v>
      </c>
    </row>
    <row r="297" s="14" customFormat="1">
      <c r="A297" s="14"/>
      <c r="B297" s="194"/>
      <c r="C297" s="14"/>
      <c r="D297" s="187" t="s">
        <v>140</v>
      </c>
      <c r="E297" s="14"/>
      <c r="F297" s="196" t="s">
        <v>602</v>
      </c>
      <c r="G297" s="14"/>
      <c r="H297" s="197">
        <v>31.184999999999999</v>
      </c>
      <c r="I297" s="198"/>
      <c r="J297" s="14"/>
      <c r="K297" s="14"/>
      <c r="L297" s="194"/>
      <c r="M297" s="199"/>
      <c r="N297" s="200"/>
      <c r="O297" s="200"/>
      <c r="P297" s="200"/>
      <c r="Q297" s="200"/>
      <c r="R297" s="200"/>
      <c r="S297" s="200"/>
      <c r="T297" s="20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195" t="s">
        <v>140</v>
      </c>
      <c r="AU297" s="195" t="s">
        <v>86</v>
      </c>
      <c r="AV297" s="14" t="s">
        <v>86</v>
      </c>
      <c r="AW297" s="14" t="s">
        <v>3</v>
      </c>
      <c r="AX297" s="14" t="s">
        <v>84</v>
      </c>
      <c r="AY297" s="195" t="s">
        <v>131</v>
      </c>
    </row>
    <row r="298" s="2" customFormat="1" ht="16.5" customHeight="1">
      <c r="A298" s="37"/>
      <c r="B298" s="171"/>
      <c r="C298" s="172" t="s">
        <v>398</v>
      </c>
      <c r="D298" s="172" t="s">
        <v>134</v>
      </c>
      <c r="E298" s="173" t="s">
        <v>404</v>
      </c>
      <c r="F298" s="174" t="s">
        <v>405</v>
      </c>
      <c r="G298" s="175" t="s">
        <v>145</v>
      </c>
      <c r="H298" s="176">
        <v>3.6000000000000001</v>
      </c>
      <c r="I298" s="177"/>
      <c r="J298" s="178">
        <f>ROUND(I298*H298,2)</f>
        <v>0</v>
      </c>
      <c r="K298" s="179"/>
      <c r="L298" s="38"/>
      <c r="M298" s="180" t="s">
        <v>1</v>
      </c>
      <c r="N298" s="181" t="s">
        <v>41</v>
      </c>
      <c r="O298" s="76"/>
      <c r="P298" s="182">
        <f>O298*H298</f>
        <v>0</v>
      </c>
      <c r="Q298" s="182">
        <v>0</v>
      </c>
      <c r="R298" s="182">
        <f>Q298*H298</f>
        <v>0</v>
      </c>
      <c r="S298" s="182">
        <v>0</v>
      </c>
      <c r="T298" s="183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84" t="s">
        <v>220</v>
      </c>
      <c r="AT298" s="184" t="s">
        <v>134</v>
      </c>
      <c r="AU298" s="184" t="s">
        <v>86</v>
      </c>
      <c r="AY298" s="18" t="s">
        <v>131</v>
      </c>
      <c r="BE298" s="185">
        <f>IF(N298="základní",J298,0)</f>
        <v>0</v>
      </c>
      <c r="BF298" s="185">
        <f>IF(N298="snížená",J298,0)</f>
        <v>0</v>
      </c>
      <c r="BG298" s="185">
        <f>IF(N298="zákl. přenesená",J298,0)</f>
        <v>0</v>
      </c>
      <c r="BH298" s="185">
        <f>IF(N298="sníž. přenesená",J298,0)</f>
        <v>0</v>
      </c>
      <c r="BI298" s="185">
        <f>IF(N298="nulová",J298,0)</f>
        <v>0</v>
      </c>
      <c r="BJ298" s="18" t="s">
        <v>84</v>
      </c>
      <c r="BK298" s="185">
        <f>ROUND(I298*H298,2)</f>
        <v>0</v>
      </c>
      <c r="BL298" s="18" t="s">
        <v>220</v>
      </c>
      <c r="BM298" s="184" t="s">
        <v>603</v>
      </c>
    </row>
    <row r="299" s="14" customFormat="1">
      <c r="A299" s="14"/>
      <c r="B299" s="194"/>
      <c r="C299" s="14"/>
      <c r="D299" s="187" t="s">
        <v>140</v>
      </c>
      <c r="E299" s="195" t="s">
        <v>1</v>
      </c>
      <c r="F299" s="196" t="s">
        <v>407</v>
      </c>
      <c r="G299" s="14"/>
      <c r="H299" s="197">
        <v>3.6000000000000001</v>
      </c>
      <c r="I299" s="198"/>
      <c r="J299" s="14"/>
      <c r="K299" s="14"/>
      <c r="L299" s="194"/>
      <c r="M299" s="199"/>
      <c r="N299" s="200"/>
      <c r="O299" s="200"/>
      <c r="P299" s="200"/>
      <c r="Q299" s="200"/>
      <c r="R299" s="200"/>
      <c r="S299" s="200"/>
      <c r="T299" s="20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195" t="s">
        <v>140</v>
      </c>
      <c r="AU299" s="195" t="s">
        <v>86</v>
      </c>
      <c r="AV299" s="14" t="s">
        <v>86</v>
      </c>
      <c r="AW299" s="14" t="s">
        <v>32</v>
      </c>
      <c r="AX299" s="14" t="s">
        <v>84</v>
      </c>
      <c r="AY299" s="195" t="s">
        <v>131</v>
      </c>
    </row>
    <row r="300" s="2" customFormat="1" ht="16.5" customHeight="1">
      <c r="A300" s="37"/>
      <c r="B300" s="171"/>
      <c r="C300" s="210" t="s">
        <v>403</v>
      </c>
      <c r="D300" s="210" t="s">
        <v>187</v>
      </c>
      <c r="E300" s="211" t="s">
        <v>409</v>
      </c>
      <c r="F300" s="212" t="s">
        <v>410</v>
      </c>
      <c r="G300" s="213" t="s">
        <v>145</v>
      </c>
      <c r="H300" s="214">
        <v>3.6720000000000002</v>
      </c>
      <c r="I300" s="215"/>
      <c r="J300" s="216">
        <f>ROUND(I300*H300,2)</f>
        <v>0</v>
      </c>
      <c r="K300" s="217"/>
      <c r="L300" s="218"/>
      <c r="M300" s="219" t="s">
        <v>1</v>
      </c>
      <c r="N300" s="220" t="s">
        <v>41</v>
      </c>
      <c r="O300" s="76"/>
      <c r="P300" s="182">
        <f>O300*H300</f>
        <v>0</v>
      </c>
      <c r="Q300" s="182">
        <v>0.00016000000000000001</v>
      </c>
      <c r="R300" s="182">
        <f>Q300*H300</f>
        <v>0.00058752000000000012</v>
      </c>
      <c r="S300" s="182">
        <v>0</v>
      </c>
      <c r="T300" s="183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4" t="s">
        <v>301</v>
      </c>
      <c r="AT300" s="184" t="s">
        <v>187</v>
      </c>
      <c r="AU300" s="184" t="s">
        <v>86</v>
      </c>
      <c r="AY300" s="18" t="s">
        <v>131</v>
      </c>
      <c r="BE300" s="185">
        <f>IF(N300="základní",J300,0)</f>
        <v>0</v>
      </c>
      <c r="BF300" s="185">
        <f>IF(N300="snížená",J300,0)</f>
        <v>0</v>
      </c>
      <c r="BG300" s="185">
        <f>IF(N300="zákl. přenesená",J300,0)</f>
        <v>0</v>
      </c>
      <c r="BH300" s="185">
        <f>IF(N300="sníž. přenesená",J300,0)</f>
        <v>0</v>
      </c>
      <c r="BI300" s="185">
        <f>IF(N300="nulová",J300,0)</f>
        <v>0</v>
      </c>
      <c r="BJ300" s="18" t="s">
        <v>84</v>
      </c>
      <c r="BK300" s="185">
        <f>ROUND(I300*H300,2)</f>
        <v>0</v>
      </c>
      <c r="BL300" s="18" t="s">
        <v>220</v>
      </c>
      <c r="BM300" s="184" t="s">
        <v>604</v>
      </c>
    </row>
    <row r="301" s="14" customFormat="1">
      <c r="A301" s="14"/>
      <c r="B301" s="194"/>
      <c r="C301" s="14"/>
      <c r="D301" s="187" t="s">
        <v>140</v>
      </c>
      <c r="E301" s="14"/>
      <c r="F301" s="196" t="s">
        <v>412</v>
      </c>
      <c r="G301" s="14"/>
      <c r="H301" s="197">
        <v>3.6720000000000002</v>
      </c>
      <c r="I301" s="198"/>
      <c r="J301" s="14"/>
      <c r="K301" s="14"/>
      <c r="L301" s="194"/>
      <c r="M301" s="199"/>
      <c r="N301" s="200"/>
      <c r="O301" s="200"/>
      <c r="P301" s="200"/>
      <c r="Q301" s="200"/>
      <c r="R301" s="200"/>
      <c r="S301" s="200"/>
      <c r="T301" s="20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5" t="s">
        <v>140</v>
      </c>
      <c r="AU301" s="195" t="s">
        <v>86</v>
      </c>
      <c r="AV301" s="14" t="s">
        <v>86</v>
      </c>
      <c r="AW301" s="14" t="s">
        <v>3</v>
      </c>
      <c r="AX301" s="14" t="s">
        <v>84</v>
      </c>
      <c r="AY301" s="195" t="s">
        <v>131</v>
      </c>
    </row>
    <row r="302" s="2" customFormat="1" ht="24.15" customHeight="1">
      <c r="A302" s="37"/>
      <c r="B302" s="171"/>
      <c r="C302" s="172" t="s">
        <v>408</v>
      </c>
      <c r="D302" s="172" t="s">
        <v>134</v>
      </c>
      <c r="E302" s="173" t="s">
        <v>414</v>
      </c>
      <c r="F302" s="174" t="s">
        <v>415</v>
      </c>
      <c r="G302" s="175" t="s">
        <v>286</v>
      </c>
      <c r="H302" s="221"/>
      <c r="I302" s="177"/>
      <c r="J302" s="178">
        <f>ROUND(I302*H302,2)</f>
        <v>0</v>
      </c>
      <c r="K302" s="179"/>
      <c r="L302" s="38"/>
      <c r="M302" s="180" t="s">
        <v>1</v>
      </c>
      <c r="N302" s="181" t="s">
        <v>41</v>
      </c>
      <c r="O302" s="76"/>
      <c r="P302" s="182">
        <f>O302*H302</f>
        <v>0</v>
      </c>
      <c r="Q302" s="182">
        <v>0</v>
      </c>
      <c r="R302" s="182">
        <f>Q302*H302</f>
        <v>0</v>
      </c>
      <c r="S302" s="182">
        <v>0</v>
      </c>
      <c r="T302" s="183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4" t="s">
        <v>220</v>
      </c>
      <c r="AT302" s="184" t="s">
        <v>134</v>
      </c>
      <c r="AU302" s="184" t="s">
        <v>86</v>
      </c>
      <c r="AY302" s="18" t="s">
        <v>131</v>
      </c>
      <c r="BE302" s="185">
        <f>IF(N302="základní",J302,0)</f>
        <v>0</v>
      </c>
      <c r="BF302" s="185">
        <f>IF(N302="snížená",J302,0)</f>
        <v>0</v>
      </c>
      <c r="BG302" s="185">
        <f>IF(N302="zákl. přenesená",J302,0)</f>
        <v>0</v>
      </c>
      <c r="BH302" s="185">
        <f>IF(N302="sníž. přenesená",J302,0)</f>
        <v>0</v>
      </c>
      <c r="BI302" s="185">
        <f>IF(N302="nulová",J302,0)</f>
        <v>0</v>
      </c>
      <c r="BJ302" s="18" t="s">
        <v>84</v>
      </c>
      <c r="BK302" s="185">
        <f>ROUND(I302*H302,2)</f>
        <v>0</v>
      </c>
      <c r="BL302" s="18" t="s">
        <v>220</v>
      </c>
      <c r="BM302" s="184" t="s">
        <v>605</v>
      </c>
    </row>
    <row r="303" s="12" customFormat="1" ht="22.8" customHeight="1">
      <c r="A303" s="12"/>
      <c r="B303" s="158"/>
      <c r="C303" s="12"/>
      <c r="D303" s="159" t="s">
        <v>75</v>
      </c>
      <c r="E303" s="169" t="s">
        <v>417</v>
      </c>
      <c r="F303" s="169" t="s">
        <v>418</v>
      </c>
      <c r="G303" s="12"/>
      <c r="H303" s="12"/>
      <c r="I303" s="161"/>
      <c r="J303" s="170">
        <f>BK303</f>
        <v>0</v>
      </c>
      <c r="K303" s="12"/>
      <c r="L303" s="158"/>
      <c r="M303" s="163"/>
      <c r="N303" s="164"/>
      <c r="O303" s="164"/>
      <c r="P303" s="165">
        <f>SUM(P304:P354)</f>
        <v>0</v>
      </c>
      <c r="Q303" s="164"/>
      <c r="R303" s="165">
        <f>SUM(R304:R354)</f>
        <v>1.1408181400000002</v>
      </c>
      <c r="S303" s="164"/>
      <c r="T303" s="166">
        <f>SUM(T304:T354)</f>
        <v>1.218872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159" t="s">
        <v>86</v>
      </c>
      <c r="AT303" s="167" t="s">
        <v>75</v>
      </c>
      <c r="AU303" s="167" t="s">
        <v>84</v>
      </c>
      <c r="AY303" s="159" t="s">
        <v>131</v>
      </c>
      <c r="BK303" s="168">
        <f>SUM(BK304:BK354)</f>
        <v>0</v>
      </c>
    </row>
    <row r="304" s="2" customFormat="1" ht="24.15" customHeight="1">
      <c r="A304" s="37"/>
      <c r="B304" s="171"/>
      <c r="C304" s="172" t="s">
        <v>413</v>
      </c>
      <c r="D304" s="172" t="s">
        <v>134</v>
      </c>
      <c r="E304" s="173" t="s">
        <v>420</v>
      </c>
      <c r="F304" s="174" t="s">
        <v>421</v>
      </c>
      <c r="G304" s="175" t="s">
        <v>137</v>
      </c>
      <c r="H304" s="176">
        <v>44.784999999999997</v>
      </c>
      <c r="I304" s="177"/>
      <c r="J304" s="178">
        <f>ROUND(I304*H304,2)</f>
        <v>0</v>
      </c>
      <c r="K304" s="179"/>
      <c r="L304" s="38"/>
      <c r="M304" s="180" t="s">
        <v>1</v>
      </c>
      <c r="N304" s="181" t="s">
        <v>41</v>
      </c>
      <c r="O304" s="76"/>
      <c r="P304" s="182">
        <f>O304*H304</f>
        <v>0</v>
      </c>
      <c r="Q304" s="182">
        <v>0</v>
      </c>
      <c r="R304" s="182">
        <f>Q304*H304</f>
        <v>0</v>
      </c>
      <c r="S304" s="182">
        <v>0.027199999999999998</v>
      </c>
      <c r="T304" s="183">
        <f>S304*H304</f>
        <v>1.2181519999999999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4" t="s">
        <v>220</v>
      </c>
      <c r="AT304" s="184" t="s">
        <v>134</v>
      </c>
      <c r="AU304" s="184" t="s">
        <v>86</v>
      </c>
      <c r="AY304" s="18" t="s">
        <v>131</v>
      </c>
      <c r="BE304" s="185">
        <f>IF(N304="základní",J304,0)</f>
        <v>0</v>
      </c>
      <c r="BF304" s="185">
        <f>IF(N304="snížená",J304,0)</f>
        <v>0</v>
      </c>
      <c r="BG304" s="185">
        <f>IF(N304="zákl. přenesená",J304,0)</f>
        <v>0</v>
      </c>
      <c r="BH304" s="185">
        <f>IF(N304="sníž. přenesená",J304,0)</f>
        <v>0</v>
      </c>
      <c r="BI304" s="185">
        <f>IF(N304="nulová",J304,0)</f>
        <v>0</v>
      </c>
      <c r="BJ304" s="18" t="s">
        <v>84</v>
      </c>
      <c r="BK304" s="185">
        <f>ROUND(I304*H304,2)</f>
        <v>0</v>
      </c>
      <c r="BL304" s="18" t="s">
        <v>220</v>
      </c>
      <c r="BM304" s="184" t="s">
        <v>606</v>
      </c>
    </row>
    <row r="305" s="13" customFormat="1">
      <c r="A305" s="13"/>
      <c r="B305" s="186"/>
      <c r="C305" s="13"/>
      <c r="D305" s="187" t="s">
        <v>140</v>
      </c>
      <c r="E305" s="188" t="s">
        <v>1</v>
      </c>
      <c r="F305" s="189" t="s">
        <v>541</v>
      </c>
      <c r="G305" s="13"/>
      <c r="H305" s="188" t="s">
        <v>1</v>
      </c>
      <c r="I305" s="190"/>
      <c r="J305" s="13"/>
      <c r="K305" s="13"/>
      <c r="L305" s="186"/>
      <c r="M305" s="191"/>
      <c r="N305" s="192"/>
      <c r="O305" s="192"/>
      <c r="P305" s="192"/>
      <c r="Q305" s="192"/>
      <c r="R305" s="192"/>
      <c r="S305" s="192"/>
      <c r="T305" s="19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8" t="s">
        <v>140</v>
      </c>
      <c r="AU305" s="188" t="s">
        <v>86</v>
      </c>
      <c r="AV305" s="13" t="s">
        <v>84</v>
      </c>
      <c r="AW305" s="13" t="s">
        <v>32</v>
      </c>
      <c r="AX305" s="13" t="s">
        <v>76</v>
      </c>
      <c r="AY305" s="188" t="s">
        <v>131</v>
      </c>
    </row>
    <row r="306" s="14" customFormat="1">
      <c r="A306" s="14"/>
      <c r="B306" s="194"/>
      <c r="C306" s="14"/>
      <c r="D306" s="187" t="s">
        <v>140</v>
      </c>
      <c r="E306" s="195" t="s">
        <v>1</v>
      </c>
      <c r="F306" s="196" t="s">
        <v>423</v>
      </c>
      <c r="G306" s="14"/>
      <c r="H306" s="197">
        <v>48.600000000000001</v>
      </c>
      <c r="I306" s="198"/>
      <c r="J306" s="14"/>
      <c r="K306" s="14"/>
      <c r="L306" s="194"/>
      <c r="M306" s="199"/>
      <c r="N306" s="200"/>
      <c r="O306" s="200"/>
      <c r="P306" s="200"/>
      <c r="Q306" s="200"/>
      <c r="R306" s="200"/>
      <c r="S306" s="200"/>
      <c r="T306" s="201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195" t="s">
        <v>140</v>
      </c>
      <c r="AU306" s="195" t="s">
        <v>86</v>
      </c>
      <c r="AV306" s="14" t="s">
        <v>86</v>
      </c>
      <c r="AW306" s="14" t="s">
        <v>32</v>
      </c>
      <c r="AX306" s="14" t="s">
        <v>76</v>
      </c>
      <c r="AY306" s="195" t="s">
        <v>131</v>
      </c>
    </row>
    <row r="307" s="14" customFormat="1">
      <c r="A307" s="14"/>
      <c r="B307" s="194"/>
      <c r="C307" s="14"/>
      <c r="D307" s="187" t="s">
        <v>140</v>
      </c>
      <c r="E307" s="195" t="s">
        <v>1</v>
      </c>
      <c r="F307" s="196" t="s">
        <v>424</v>
      </c>
      <c r="G307" s="14"/>
      <c r="H307" s="197">
        <v>0.434</v>
      </c>
      <c r="I307" s="198"/>
      <c r="J307" s="14"/>
      <c r="K307" s="14"/>
      <c r="L307" s="194"/>
      <c r="M307" s="199"/>
      <c r="N307" s="200"/>
      <c r="O307" s="200"/>
      <c r="P307" s="200"/>
      <c r="Q307" s="200"/>
      <c r="R307" s="200"/>
      <c r="S307" s="200"/>
      <c r="T307" s="20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195" t="s">
        <v>140</v>
      </c>
      <c r="AU307" s="195" t="s">
        <v>86</v>
      </c>
      <c r="AV307" s="14" t="s">
        <v>86</v>
      </c>
      <c r="AW307" s="14" t="s">
        <v>32</v>
      </c>
      <c r="AX307" s="14" t="s">
        <v>76</v>
      </c>
      <c r="AY307" s="195" t="s">
        <v>131</v>
      </c>
    </row>
    <row r="308" s="14" customFormat="1">
      <c r="A308" s="14"/>
      <c r="B308" s="194"/>
      <c r="C308" s="14"/>
      <c r="D308" s="187" t="s">
        <v>140</v>
      </c>
      <c r="E308" s="195" t="s">
        <v>1</v>
      </c>
      <c r="F308" s="196" t="s">
        <v>425</v>
      </c>
      <c r="G308" s="14"/>
      <c r="H308" s="197">
        <v>0.54500000000000004</v>
      </c>
      <c r="I308" s="198"/>
      <c r="J308" s="14"/>
      <c r="K308" s="14"/>
      <c r="L308" s="194"/>
      <c r="M308" s="199"/>
      <c r="N308" s="200"/>
      <c r="O308" s="200"/>
      <c r="P308" s="200"/>
      <c r="Q308" s="200"/>
      <c r="R308" s="200"/>
      <c r="S308" s="200"/>
      <c r="T308" s="20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195" t="s">
        <v>140</v>
      </c>
      <c r="AU308" s="195" t="s">
        <v>86</v>
      </c>
      <c r="AV308" s="14" t="s">
        <v>86</v>
      </c>
      <c r="AW308" s="14" t="s">
        <v>32</v>
      </c>
      <c r="AX308" s="14" t="s">
        <v>76</v>
      </c>
      <c r="AY308" s="195" t="s">
        <v>131</v>
      </c>
    </row>
    <row r="309" s="14" customFormat="1">
      <c r="A309" s="14"/>
      <c r="B309" s="194"/>
      <c r="C309" s="14"/>
      <c r="D309" s="187" t="s">
        <v>140</v>
      </c>
      <c r="E309" s="195" t="s">
        <v>1</v>
      </c>
      <c r="F309" s="196" t="s">
        <v>426</v>
      </c>
      <c r="G309" s="14"/>
      <c r="H309" s="197">
        <v>0.496</v>
      </c>
      <c r="I309" s="198"/>
      <c r="J309" s="14"/>
      <c r="K309" s="14"/>
      <c r="L309" s="194"/>
      <c r="M309" s="199"/>
      <c r="N309" s="200"/>
      <c r="O309" s="200"/>
      <c r="P309" s="200"/>
      <c r="Q309" s="200"/>
      <c r="R309" s="200"/>
      <c r="S309" s="200"/>
      <c r="T309" s="20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195" t="s">
        <v>140</v>
      </c>
      <c r="AU309" s="195" t="s">
        <v>86</v>
      </c>
      <c r="AV309" s="14" t="s">
        <v>86</v>
      </c>
      <c r="AW309" s="14" t="s">
        <v>32</v>
      </c>
      <c r="AX309" s="14" t="s">
        <v>76</v>
      </c>
      <c r="AY309" s="195" t="s">
        <v>131</v>
      </c>
    </row>
    <row r="310" s="14" customFormat="1">
      <c r="A310" s="14"/>
      <c r="B310" s="194"/>
      <c r="C310" s="14"/>
      <c r="D310" s="187" t="s">
        <v>140</v>
      </c>
      <c r="E310" s="195" t="s">
        <v>1</v>
      </c>
      <c r="F310" s="196" t="s">
        <v>427</v>
      </c>
      <c r="G310" s="14"/>
      <c r="H310" s="197">
        <v>-3.6000000000000001</v>
      </c>
      <c r="I310" s="198"/>
      <c r="J310" s="14"/>
      <c r="K310" s="14"/>
      <c r="L310" s="194"/>
      <c r="M310" s="199"/>
      <c r="N310" s="200"/>
      <c r="O310" s="200"/>
      <c r="P310" s="200"/>
      <c r="Q310" s="200"/>
      <c r="R310" s="200"/>
      <c r="S310" s="200"/>
      <c r="T310" s="201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195" t="s">
        <v>140</v>
      </c>
      <c r="AU310" s="195" t="s">
        <v>86</v>
      </c>
      <c r="AV310" s="14" t="s">
        <v>86</v>
      </c>
      <c r="AW310" s="14" t="s">
        <v>32</v>
      </c>
      <c r="AX310" s="14" t="s">
        <v>76</v>
      </c>
      <c r="AY310" s="195" t="s">
        <v>131</v>
      </c>
    </row>
    <row r="311" s="14" customFormat="1">
      <c r="A311" s="14"/>
      <c r="B311" s="194"/>
      <c r="C311" s="14"/>
      <c r="D311" s="187" t="s">
        <v>140</v>
      </c>
      <c r="E311" s="195" t="s">
        <v>1</v>
      </c>
      <c r="F311" s="196" t="s">
        <v>428</v>
      </c>
      <c r="G311" s="14"/>
      <c r="H311" s="197">
        <v>-1.69</v>
      </c>
      <c r="I311" s="198"/>
      <c r="J311" s="14"/>
      <c r="K311" s="14"/>
      <c r="L311" s="194"/>
      <c r="M311" s="199"/>
      <c r="N311" s="200"/>
      <c r="O311" s="200"/>
      <c r="P311" s="200"/>
      <c r="Q311" s="200"/>
      <c r="R311" s="200"/>
      <c r="S311" s="200"/>
      <c r="T311" s="20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195" t="s">
        <v>140</v>
      </c>
      <c r="AU311" s="195" t="s">
        <v>86</v>
      </c>
      <c r="AV311" s="14" t="s">
        <v>86</v>
      </c>
      <c r="AW311" s="14" t="s">
        <v>32</v>
      </c>
      <c r="AX311" s="14" t="s">
        <v>76</v>
      </c>
      <c r="AY311" s="195" t="s">
        <v>131</v>
      </c>
    </row>
    <row r="312" s="15" customFormat="1">
      <c r="A312" s="15"/>
      <c r="B312" s="202"/>
      <c r="C312" s="15"/>
      <c r="D312" s="187" t="s">
        <v>140</v>
      </c>
      <c r="E312" s="203" t="s">
        <v>1</v>
      </c>
      <c r="F312" s="204" t="s">
        <v>158</v>
      </c>
      <c r="G312" s="15"/>
      <c r="H312" s="205">
        <v>44.785000000000004</v>
      </c>
      <c r="I312" s="206"/>
      <c r="J312" s="15"/>
      <c r="K312" s="15"/>
      <c r="L312" s="202"/>
      <c r="M312" s="207"/>
      <c r="N312" s="208"/>
      <c r="O312" s="208"/>
      <c r="P312" s="208"/>
      <c r="Q312" s="208"/>
      <c r="R312" s="208"/>
      <c r="S312" s="208"/>
      <c r="T312" s="209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03" t="s">
        <v>140</v>
      </c>
      <c r="AU312" s="203" t="s">
        <v>86</v>
      </c>
      <c r="AV312" s="15" t="s">
        <v>138</v>
      </c>
      <c r="AW312" s="15" t="s">
        <v>32</v>
      </c>
      <c r="AX312" s="15" t="s">
        <v>84</v>
      </c>
      <c r="AY312" s="203" t="s">
        <v>131</v>
      </c>
    </row>
    <row r="313" s="2" customFormat="1" ht="24.15" customHeight="1">
      <c r="A313" s="37"/>
      <c r="B313" s="171"/>
      <c r="C313" s="172" t="s">
        <v>419</v>
      </c>
      <c r="D313" s="172" t="s">
        <v>134</v>
      </c>
      <c r="E313" s="173" t="s">
        <v>430</v>
      </c>
      <c r="F313" s="174" t="s">
        <v>431</v>
      </c>
      <c r="G313" s="175" t="s">
        <v>182</v>
      </c>
      <c r="H313" s="176">
        <v>2</v>
      </c>
      <c r="I313" s="177"/>
      <c r="J313" s="178">
        <f>ROUND(I313*H313,2)</f>
        <v>0</v>
      </c>
      <c r="K313" s="179"/>
      <c r="L313" s="38"/>
      <c r="M313" s="180" t="s">
        <v>1</v>
      </c>
      <c r="N313" s="181" t="s">
        <v>41</v>
      </c>
      <c r="O313" s="76"/>
      <c r="P313" s="182">
        <f>O313*H313</f>
        <v>0</v>
      </c>
      <c r="Q313" s="182">
        <v>0</v>
      </c>
      <c r="R313" s="182">
        <f>Q313*H313</f>
        <v>0</v>
      </c>
      <c r="S313" s="182">
        <v>0.00036000000000000002</v>
      </c>
      <c r="T313" s="183">
        <f>S313*H313</f>
        <v>0.00072000000000000005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84" t="s">
        <v>220</v>
      </c>
      <c r="AT313" s="184" t="s">
        <v>134</v>
      </c>
      <c r="AU313" s="184" t="s">
        <v>86</v>
      </c>
      <c r="AY313" s="18" t="s">
        <v>131</v>
      </c>
      <c r="BE313" s="185">
        <f>IF(N313="základní",J313,0)</f>
        <v>0</v>
      </c>
      <c r="BF313" s="185">
        <f>IF(N313="snížená",J313,0)</f>
        <v>0</v>
      </c>
      <c r="BG313" s="185">
        <f>IF(N313="zákl. přenesená",J313,0)</f>
        <v>0</v>
      </c>
      <c r="BH313" s="185">
        <f>IF(N313="sníž. přenesená",J313,0)</f>
        <v>0</v>
      </c>
      <c r="BI313" s="185">
        <f>IF(N313="nulová",J313,0)</f>
        <v>0</v>
      </c>
      <c r="BJ313" s="18" t="s">
        <v>84</v>
      </c>
      <c r="BK313" s="185">
        <f>ROUND(I313*H313,2)</f>
        <v>0</v>
      </c>
      <c r="BL313" s="18" t="s">
        <v>220</v>
      </c>
      <c r="BM313" s="184" t="s">
        <v>607</v>
      </c>
    </row>
    <row r="314" s="13" customFormat="1">
      <c r="A314" s="13"/>
      <c r="B314" s="186"/>
      <c r="C314" s="13"/>
      <c r="D314" s="187" t="s">
        <v>140</v>
      </c>
      <c r="E314" s="188" t="s">
        <v>1</v>
      </c>
      <c r="F314" s="189" t="s">
        <v>541</v>
      </c>
      <c r="G314" s="13"/>
      <c r="H314" s="188" t="s">
        <v>1</v>
      </c>
      <c r="I314" s="190"/>
      <c r="J314" s="13"/>
      <c r="K314" s="13"/>
      <c r="L314" s="186"/>
      <c r="M314" s="191"/>
      <c r="N314" s="192"/>
      <c r="O314" s="192"/>
      <c r="P314" s="192"/>
      <c r="Q314" s="192"/>
      <c r="R314" s="192"/>
      <c r="S314" s="192"/>
      <c r="T314" s="19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88" t="s">
        <v>140</v>
      </c>
      <c r="AU314" s="188" t="s">
        <v>86</v>
      </c>
      <c r="AV314" s="13" t="s">
        <v>84</v>
      </c>
      <c r="AW314" s="13" t="s">
        <v>32</v>
      </c>
      <c r="AX314" s="13" t="s">
        <v>76</v>
      </c>
      <c r="AY314" s="188" t="s">
        <v>131</v>
      </c>
    </row>
    <row r="315" s="14" customFormat="1">
      <c r="A315" s="14"/>
      <c r="B315" s="194"/>
      <c r="C315" s="14"/>
      <c r="D315" s="187" t="s">
        <v>140</v>
      </c>
      <c r="E315" s="195" t="s">
        <v>1</v>
      </c>
      <c r="F315" s="196" t="s">
        <v>185</v>
      </c>
      <c r="G315" s="14"/>
      <c r="H315" s="197">
        <v>2</v>
      </c>
      <c r="I315" s="198"/>
      <c r="J315" s="14"/>
      <c r="K315" s="14"/>
      <c r="L315" s="194"/>
      <c r="M315" s="199"/>
      <c r="N315" s="200"/>
      <c r="O315" s="200"/>
      <c r="P315" s="200"/>
      <c r="Q315" s="200"/>
      <c r="R315" s="200"/>
      <c r="S315" s="200"/>
      <c r="T315" s="20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195" t="s">
        <v>140</v>
      </c>
      <c r="AU315" s="195" t="s">
        <v>86</v>
      </c>
      <c r="AV315" s="14" t="s">
        <v>86</v>
      </c>
      <c r="AW315" s="14" t="s">
        <v>32</v>
      </c>
      <c r="AX315" s="14" t="s">
        <v>84</v>
      </c>
      <c r="AY315" s="195" t="s">
        <v>131</v>
      </c>
    </row>
    <row r="316" s="2" customFormat="1" ht="16.5" customHeight="1">
      <c r="A316" s="37"/>
      <c r="B316" s="171"/>
      <c r="C316" s="172" t="s">
        <v>429</v>
      </c>
      <c r="D316" s="172" t="s">
        <v>134</v>
      </c>
      <c r="E316" s="173" t="s">
        <v>434</v>
      </c>
      <c r="F316" s="174" t="s">
        <v>435</v>
      </c>
      <c r="G316" s="175" t="s">
        <v>137</v>
      </c>
      <c r="H316" s="176">
        <v>44.784999999999997</v>
      </c>
      <c r="I316" s="177"/>
      <c r="J316" s="178">
        <f>ROUND(I316*H316,2)</f>
        <v>0</v>
      </c>
      <c r="K316" s="179"/>
      <c r="L316" s="38"/>
      <c r="M316" s="180" t="s">
        <v>1</v>
      </c>
      <c r="N316" s="181" t="s">
        <v>41</v>
      </c>
      <c r="O316" s="76"/>
      <c r="P316" s="182">
        <f>O316*H316</f>
        <v>0</v>
      </c>
      <c r="Q316" s="182">
        <v>0.00029999999999999997</v>
      </c>
      <c r="R316" s="182">
        <f>Q316*H316</f>
        <v>0.013435499999999998</v>
      </c>
      <c r="S316" s="182">
        <v>0</v>
      </c>
      <c r="T316" s="183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84" t="s">
        <v>138</v>
      </c>
      <c r="AT316" s="184" t="s">
        <v>134</v>
      </c>
      <c r="AU316" s="184" t="s">
        <v>86</v>
      </c>
      <c r="AY316" s="18" t="s">
        <v>131</v>
      </c>
      <c r="BE316" s="185">
        <f>IF(N316="základní",J316,0)</f>
        <v>0</v>
      </c>
      <c r="BF316" s="185">
        <f>IF(N316="snížená",J316,0)</f>
        <v>0</v>
      </c>
      <c r="BG316" s="185">
        <f>IF(N316="zákl. přenesená",J316,0)</f>
        <v>0</v>
      </c>
      <c r="BH316" s="185">
        <f>IF(N316="sníž. přenesená",J316,0)</f>
        <v>0</v>
      </c>
      <c r="BI316" s="185">
        <f>IF(N316="nulová",J316,0)</f>
        <v>0</v>
      </c>
      <c r="BJ316" s="18" t="s">
        <v>84</v>
      </c>
      <c r="BK316" s="185">
        <f>ROUND(I316*H316,2)</f>
        <v>0</v>
      </c>
      <c r="BL316" s="18" t="s">
        <v>138</v>
      </c>
      <c r="BM316" s="184" t="s">
        <v>608</v>
      </c>
    </row>
    <row r="317" s="13" customFormat="1">
      <c r="A317" s="13"/>
      <c r="B317" s="186"/>
      <c r="C317" s="13"/>
      <c r="D317" s="187" t="s">
        <v>140</v>
      </c>
      <c r="E317" s="188" t="s">
        <v>1</v>
      </c>
      <c r="F317" s="189" t="s">
        <v>541</v>
      </c>
      <c r="G317" s="13"/>
      <c r="H317" s="188" t="s">
        <v>1</v>
      </c>
      <c r="I317" s="190"/>
      <c r="J317" s="13"/>
      <c r="K317" s="13"/>
      <c r="L317" s="186"/>
      <c r="M317" s="191"/>
      <c r="N317" s="192"/>
      <c r="O317" s="192"/>
      <c r="P317" s="192"/>
      <c r="Q317" s="192"/>
      <c r="R317" s="192"/>
      <c r="S317" s="192"/>
      <c r="T317" s="19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88" t="s">
        <v>140</v>
      </c>
      <c r="AU317" s="188" t="s">
        <v>86</v>
      </c>
      <c r="AV317" s="13" t="s">
        <v>84</v>
      </c>
      <c r="AW317" s="13" t="s">
        <v>32</v>
      </c>
      <c r="AX317" s="13" t="s">
        <v>76</v>
      </c>
      <c r="AY317" s="188" t="s">
        <v>131</v>
      </c>
    </row>
    <row r="318" s="14" customFormat="1">
      <c r="A318" s="14"/>
      <c r="B318" s="194"/>
      <c r="C318" s="14"/>
      <c r="D318" s="187" t="s">
        <v>140</v>
      </c>
      <c r="E318" s="195" t="s">
        <v>1</v>
      </c>
      <c r="F318" s="196" t="s">
        <v>423</v>
      </c>
      <c r="G318" s="14"/>
      <c r="H318" s="197">
        <v>48.600000000000001</v>
      </c>
      <c r="I318" s="198"/>
      <c r="J318" s="14"/>
      <c r="K318" s="14"/>
      <c r="L318" s="194"/>
      <c r="M318" s="199"/>
      <c r="N318" s="200"/>
      <c r="O318" s="200"/>
      <c r="P318" s="200"/>
      <c r="Q318" s="200"/>
      <c r="R318" s="200"/>
      <c r="S318" s="200"/>
      <c r="T318" s="201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195" t="s">
        <v>140</v>
      </c>
      <c r="AU318" s="195" t="s">
        <v>86</v>
      </c>
      <c r="AV318" s="14" t="s">
        <v>86</v>
      </c>
      <c r="AW318" s="14" t="s">
        <v>32</v>
      </c>
      <c r="AX318" s="14" t="s">
        <v>76</v>
      </c>
      <c r="AY318" s="195" t="s">
        <v>131</v>
      </c>
    </row>
    <row r="319" s="14" customFormat="1">
      <c r="A319" s="14"/>
      <c r="B319" s="194"/>
      <c r="C319" s="14"/>
      <c r="D319" s="187" t="s">
        <v>140</v>
      </c>
      <c r="E319" s="195" t="s">
        <v>1</v>
      </c>
      <c r="F319" s="196" t="s">
        <v>424</v>
      </c>
      <c r="G319" s="14"/>
      <c r="H319" s="197">
        <v>0.434</v>
      </c>
      <c r="I319" s="198"/>
      <c r="J319" s="14"/>
      <c r="K319" s="14"/>
      <c r="L319" s="194"/>
      <c r="M319" s="199"/>
      <c r="N319" s="200"/>
      <c r="O319" s="200"/>
      <c r="P319" s="200"/>
      <c r="Q319" s="200"/>
      <c r="R319" s="200"/>
      <c r="S319" s="200"/>
      <c r="T319" s="20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195" t="s">
        <v>140</v>
      </c>
      <c r="AU319" s="195" t="s">
        <v>86</v>
      </c>
      <c r="AV319" s="14" t="s">
        <v>86</v>
      </c>
      <c r="AW319" s="14" t="s">
        <v>32</v>
      </c>
      <c r="AX319" s="14" t="s">
        <v>76</v>
      </c>
      <c r="AY319" s="195" t="s">
        <v>131</v>
      </c>
    </row>
    <row r="320" s="14" customFormat="1">
      <c r="A320" s="14"/>
      <c r="B320" s="194"/>
      <c r="C320" s="14"/>
      <c r="D320" s="187" t="s">
        <v>140</v>
      </c>
      <c r="E320" s="195" t="s">
        <v>1</v>
      </c>
      <c r="F320" s="196" t="s">
        <v>425</v>
      </c>
      <c r="G320" s="14"/>
      <c r="H320" s="197">
        <v>0.54500000000000004</v>
      </c>
      <c r="I320" s="198"/>
      <c r="J320" s="14"/>
      <c r="K320" s="14"/>
      <c r="L320" s="194"/>
      <c r="M320" s="199"/>
      <c r="N320" s="200"/>
      <c r="O320" s="200"/>
      <c r="P320" s="200"/>
      <c r="Q320" s="200"/>
      <c r="R320" s="200"/>
      <c r="S320" s="200"/>
      <c r="T320" s="20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195" t="s">
        <v>140</v>
      </c>
      <c r="AU320" s="195" t="s">
        <v>86</v>
      </c>
      <c r="AV320" s="14" t="s">
        <v>86</v>
      </c>
      <c r="AW320" s="14" t="s">
        <v>32</v>
      </c>
      <c r="AX320" s="14" t="s">
        <v>76</v>
      </c>
      <c r="AY320" s="195" t="s">
        <v>131</v>
      </c>
    </row>
    <row r="321" s="14" customFormat="1">
      <c r="A321" s="14"/>
      <c r="B321" s="194"/>
      <c r="C321" s="14"/>
      <c r="D321" s="187" t="s">
        <v>140</v>
      </c>
      <c r="E321" s="195" t="s">
        <v>1</v>
      </c>
      <c r="F321" s="196" t="s">
        <v>426</v>
      </c>
      <c r="G321" s="14"/>
      <c r="H321" s="197">
        <v>0.496</v>
      </c>
      <c r="I321" s="198"/>
      <c r="J321" s="14"/>
      <c r="K321" s="14"/>
      <c r="L321" s="194"/>
      <c r="M321" s="199"/>
      <c r="N321" s="200"/>
      <c r="O321" s="200"/>
      <c r="P321" s="200"/>
      <c r="Q321" s="200"/>
      <c r="R321" s="200"/>
      <c r="S321" s="200"/>
      <c r="T321" s="20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195" t="s">
        <v>140</v>
      </c>
      <c r="AU321" s="195" t="s">
        <v>86</v>
      </c>
      <c r="AV321" s="14" t="s">
        <v>86</v>
      </c>
      <c r="AW321" s="14" t="s">
        <v>32</v>
      </c>
      <c r="AX321" s="14" t="s">
        <v>76</v>
      </c>
      <c r="AY321" s="195" t="s">
        <v>131</v>
      </c>
    </row>
    <row r="322" s="14" customFormat="1">
      <c r="A322" s="14"/>
      <c r="B322" s="194"/>
      <c r="C322" s="14"/>
      <c r="D322" s="187" t="s">
        <v>140</v>
      </c>
      <c r="E322" s="195" t="s">
        <v>1</v>
      </c>
      <c r="F322" s="196" t="s">
        <v>427</v>
      </c>
      <c r="G322" s="14"/>
      <c r="H322" s="197">
        <v>-3.6000000000000001</v>
      </c>
      <c r="I322" s="198"/>
      <c r="J322" s="14"/>
      <c r="K322" s="14"/>
      <c r="L322" s="194"/>
      <c r="M322" s="199"/>
      <c r="N322" s="200"/>
      <c r="O322" s="200"/>
      <c r="P322" s="200"/>
      <c r="Q322" s="200"/>
      <c r="R322" s="200"/>
      <c r="S322" s="200"/>
      <c r="T322" s="20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195" t="s">
        <v>140</v>
      </c>
      <c r="AU322" s="195" t="s">
        <v>86</v>
      </c>
      <c r="AV322" s="14" t="s">
        <v>86</v>
      </c>
      <c r="AW322" s="14" t="s">
        <v>32</v>
      </c>
      <c r="AX322" s="14" t="s">
        <v>76</v>
      </c>
      <c r="AY322" s="195" t="s">
        <v>131</v>
      </c>
    </row>
    <row r="323" s="14" customFormat="1">
      <c r="A323" s="14"/>
      <c r="B323" s="194"/>
      <c r="C323" s="14"/>
      <c r="D323" s="187" t="s">
        <v>140</v>
      </c>
      <c r="E323" s="195" t="s">
        <v>1</v>
      </c>
      <c r="F323" s="196" t="s">
        <v>428</v>
      </c>
      <c r="G323" s="14"/>
      <c r="H323" s="197">
        <v>-1.69</v>
      </c>
      <c r="I323" s="198"/>
      <c r="J323" s="14"/>
      <c r="K323" s="14"/>
      <c r="L323" s="194"/>
      <c r="M323" s="199"/>
      <c r="N323" s="200"/>
      <c r="O323" s="200"/>
      <c r="P323" s="200"/>
      <c r="Q323" s="200"/>
      <c r="R323" s="200"/>
      <c r="S323" s="200"/>
      <c r="T323" s="201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195" t="s">
        <v>140</v>
      </c>
      <c r="AU323" s="195" t="s">
        <v>86</v>
      </c>
      <c r="AV323" s="14" t="s">
        <v>86</v>
      </c>
      <c r="AW323" s="14" t="s">
        <v>32</v>
      </c>
      <c r="AX323" s="14" t="s">
        <v>76</v>
      </c>
      <c r="AY323" s="195" t="s">
        <v>131</v>
      </c>
    </row>
    <row r="324" s="15" customFormat="1">
      <c r="A324" s="15"/>
      <c r="B324" s="202"/>
      <c r="C324" s="15"/>
      <c r="D324" s="187" t="s">
        <v>140</v>
      </c>
      <c r="E324" s="203" t="s">
        <v>1</v>
      </c>
      <c r="F324" s="204" t="s">
        <v>158</v>
      </c>
      <c r="G324" s="15"/>
      <c r="H324" s="205">
        <v>44.785000000000004</v>
      </c>
      <c r="I324" s="206"/>
      <c r="J324" s="15"/>
      <c r="K324" s="15"/>
      <c r="L324" s="202"/>
      <c r="M324" s="207"/>
      <c r="N324" s="208"/>
      <c r="O324" s="208"/>
      <c r="P324" s="208"/>
      <c r="Q324" s="208"/>
      <c r="R324" s="208"/>
      <c r="S324" s="208"/>
      <c r="T324" s="20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03" t="s">
        <v>140</v>
      </c>
      <c r="AU324" s="203" t="s">
        <v>86</v>
      </c>
      <c r="AV324" s="15" t="s">
        <v>138</v>
      </c>
      <c r="AW324" s="15" t="s">
        <v>32</v>
      </c>
      <c r="AX324" s="15" t="s">
        <v>84</v>
      </c>
      <c r="AY324" s="203" t="s">
        <v>131</v>
      </c>
    </row>
    <row r="325" s="2" customFormat="1" ht="24.15" customHeight="1">
      <c r="A325" s="37"/>
      <c r="B325" s="171"/>
      <c r="C325" s="172" t="s">
        <v>433</v>
      </c>
      <c r="D325" s="172" t="s">
        <v>134</v>
      </c>
      <c r="E325" s="173" t="s">
        <v>438</v>
      </c>
      <c r="F325" s="174" t="s">
        <v>439</v>
      </c>
      <c r="G325" s="175" t="s">
        <v>137</v>
      </c>
      <c r="H325" s="176">
        <v>44.784999999999997</v>
      </c>
      <c r="I325" s="177"/>
      <c r="J325" s="178">
        <f>ROUND(I325*H325,2)</f>
        <v>0</v>
      </c>
      <c r="K325" s="179"/>
      <c r="L325" s="38"/>
      <c r="M325" s="180" t="s">
        <v>1</v>
      </c>
      <c r="N325" s="181" t="s">
        <v>41</v>
      </c>
      <c r="O325" s="76"/>
      <c r="P325" s="182">
        <f>O325*H325</f>
        <v>0</v>
      </c>
      <c r="Q325" s="182">
        <v>0.0015</v>
      </c>
      <c r="R325" s="182">
        <f>Q325*H325</f>
        <v>0.067177500000000001</v>
      </c>
      <c r="S325" s="182">
        <v>0</v>
      </c>
      <c r="T325" s="183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84" t="s">
        <v>220</v>
      </c>
      <c r="AT325" s="184" t="s">
        <v>134</v>
      </c>
      <c r="AU325" s="184" t="s">
        <v>86</v>
      </c>
      <c r="AY325" s="18" t="s">
        <v>131</v>
      </c>
      <c r="BE325" s="185">
        <f>IF(N325="základní",J325,0)</f>
        <v>0</v>
      </c>
      <c r="BF325" s="185">
        <f>IF(N325="snížená",J325,0)</f>
        <v>0</v>
      </c>
      <c r="BG325" s="185">
        <f>IF(N325="zákl. přenesená",J325,0)</f>
        <v>0</v>
      </c>
      <c r="BH325" s="185">
        <f>IF(N325="sníž. přenesená",J325,0)</f>
        <v>0</v>
      </c>
      <c r="BI325" s="185">
        <f>IF(N325="nulová",J325,0)</f>
        <v>0</v>
      </c>
      <c r="BJ325" s="18" t="s">
        <v>84</v>
      </c>
      <c r="BK325" s="185">
        <f>ROUND(I325*H325,2)</f>
        <v>0</v>
      </c>
      <c r="BL325" s="18" t="s">
        <v>220</v>
      </c>
      <c r="BM325" s="184" t="s">
        <v>609</v>
      </c>
    </row>
    <row r="326" s="2" customFormat="1" ht="16.5" customHeight="1">
      <c r="A326" s="37"/>
      <c r="B326" s="171"/>
      <c r="C326" s="172" t="s">
        <v>437</v>
      </c>
      <c r="D326" s="172" t="s">
        <v>134</v>
      </c>
      <c r="E326" s="173" t="s">
        <v>442</v>
      </c>
      <c r="F326" s="174" t="s">
        <v>443</v>
      </c>
      <c r="G326" s="175" t="s">
        <v>137</v>
      </c>
      <c r="H326" s="176">
        <v>44.784999999999997</v>
      </c>
      <c r="I326" s="177"/>
      <c r="J326" s="178">
        <f>ROUND(I326*H326,2)</f>
        <v>0</v>
      </c>
      <c r="K326" s="179"/>
      <c r="L326" s="38"/>
      <c r="M326" s="180" t="s">
        <v>1</v>
      </c>
      <c r="N326" s="181" t="s">
        <v>41</v>
      </c>
      <c r="O326" s="76"/>
      <c r="P326" s="182">
        <f>O326*H326</f>
        <v>0</v>
      </c>
      <c r="Q326" s="182">
        <v>0.0044999999999999997</v>
      </c>
      <c r="R326" s="182">
        <f>Q326*H326</f>
        <v>0.20153249999999998</v>
      </c>
      <c r="S326" s="182">
        <v>0</v>
      </c>
      <c r="T326" s="183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84" t="s">
        <v>220</v>
      </c>
      <c r="AT326" s="184" t="s">
        <v>134</v>
      </c>
      <c r="AU326" s="184" t="s">
        <v>86</v>
      </c>
      <c r="AY326" s="18" t="s">
        <v>131</v>
      </c>
      <c r="BE326" s="185">
        <f>IF(N326="základní",J326,0)</f>
        <v>0</v>
      </c>
      <c r="BF326" s="185">
        <f>IF(N326="snížená",J326,0)</f>
        <v>0</v>
      </c>
      <c r="BG326" s="185">
        <f>IF(N326="zákl. přenesená",J326,0)</f>
        <v>0</v>
      </c>
      <c r="BH326" s="185">
        <f>IF(N326="sníž. přenesená",J326,0)</f>
        <v>0</v>
      </c>
      <c r="BI326" s="185">
        <f>IF(N326="nulová",J326,0)</f>
        <v>0</v>
      </c>
      <c r="BJ326" s="18" t="s">
        <v>84</v>
      </c>
      <c r="BK326" s="185">
        <f>ROUND(I326*H326,2)</f>
        <v>0</v>
      </c>
      <c r="BL326" s="18" t="s">
        <v>220</v>
      </c>
      <c r="BM326" s="184" t="s">
        <v>610</v>
      </c>
    </row>
    <row r="327" s="2" customFormat="1" ht="33" customHeight="1">
      <c r="A327" s="37"/>
      <c r="B327" s="171"/>
      <c r="C327" s="172" t="s">
        <v>441</v>
      </c>
      <c r="D327" s="172" t="s">
        <v>134</v>
      </c>
      <c r="E327" s="173" t="s">
        <v>446</v>
      </c>
      <c r="F327" s="174" t="s">
        <v>447</v>
      </c>
      <c r="G327" s="175" t="s">
        <v>137</v>
      </c>
      <c r="H327" s="176">
        <v>44.784999999999997</v>
      </c>
      <c r="I327" s="177"/>
      <c r="J327" s="178">
        <f>ROUND(I327*H327,2)</f>
        <v>0</v>
      </c>
      <c r="K327" s="179"/>
      <c r="L327" s="38"/>
      <c r="M327" s="180" t="s">
        <v>1</v>
      </c>
      <c r="N327" s="181" t="s">
        <v>41</v>
      </c>
      <c r="O327" s="76"/>
      <c r="P327" s="182">
        <f>O327*H327</f>
        <v>0</v>
      </c>
      <c r="Q327" s="182">
        <v>0.0060000000000000001</v>
      </c>
      <c r="R327" s="182">
        <f>Q327*H327</f>
        <v>0.26871</v>
      </c>
      <c r="S327" s="182">
        <v>0</v>
      </c>
      <c r="T327" s="183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84" t="s">
        <v>220</v>
      </c>
      <c r="AT327" s="184" t="s">
        <v>134</v>
      </c>
      <c r="AU327" s="184" t="s">
        <v>86</v>
      </c>
      <c r="AY327" s="18" t="s">
        <v>131</v>
      </c>
      <c r="BE327" s="185">
        <f>IF(N327="základní",J327,0)</f>
        <v>0</v>
      </c>
      <c r="BF327" s="185">
        <f>IF(N327="snížená",J327,0)</f>
        <v>0</v>
      </c>
      <c r="BG327" s="185">
        <f>IF(N327="zákl. přenesená",J327,0)</f>
        <v>0</v>
      </c>
      <c r="BH327" s="185">
        <f>IF(N327="sníž. přenesená",J327,0)</f>
        <v>0</v>
      </c>
      <c r="BI327" s="185">
        <f>IF(N327="nulová",J327,0)</f>
        <v>0</v>
      </c>
      <c r="BJ327" s="18" t="s">
        <v>84</v>
      </c>
      <c r="BK327" s="185">
        <f>ROUND(I327*H327,2)</f>
        <v>0</v>
      </c>
      <c r="BL327" s="18" t="s">
        <v>220</v>
      </c>
      <c r="BM327" s="184" t="s">
        <v>611</v>
      </c>
    </row>
    <row r="328" s="2" customFormat="1" ht="16.5" customHeight="1">
      <c r="A328" s="37"/>
      <c r="B328" s="171"/>
      <c r="C328" s="210" t="s">
        <v>445</v>
      </c>
      <c r="D328" s="210" t="s">
        <v>187</v>
      </c>
      <c r="E328" s="211" t="s">
        <v>450</v>
      </c>
      <c r="F328" s="212" t="s">
        <v>451</v>
      </c>
      <c r="G328" s="213" t="s">
        <v>137</v>
      </c>
      <c r="H328" s="214">
        <v>49.264000000000003</v>
      </c>
      <c r="I328" s="215"/>
      <c r="J328" s="216">
        <f>ROUND(I328*H328,2)</f>
        <v>0</v>
      </c>
      <c r="K328" s="217"/>
      <c r="L328" s="218"/>
      <c r="M328" s="219" t="s">
        <v>1</v>
      </c>
      <c r="N328" s="220" t="s">
        <v>41</v>
      </c>
      <c r="O328" s="76"/>
      <c r="P328" s="182">
        <f>O328*H328</f>
        <v>0</v>
      </c>
      <c r="Q328" s="182">
        <v>0.0118</v>
      </c>
      <c r="R328" s="182">
        <f>Q328*H328</f>
        <v>0.58131520000000003</v>
      </c>
      <c r="S328" s="182">
        <v>0</v>
      </c>
      <c r="T328" s="183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84" t="s">
        <v>301</v>
      </c>
      <c r="AT328" s="184" t="s">
        <v>187</v>
      </c>
      <c r="AU328" s="184" t="s">
        <v>86</v>
      </c>
      <c r="AY328" s="18" t="s">
        <v>131</v>
      </c>
      <c r="BE328" s="185">
        <f>IF(N328="základní",J328,0)</f>
        <v>0</v>
      </c>
      <c r="BF328" s="185">
        <f>IF(N328="snížená",J328,0)</f>
        <v>0</v>
      </c>
      <c r="BG328" s="185">
        <f>IF(N328="zákl. přenesená",J328,0)</f>
        <v>0</v>
      </c>
      <c r="BH328" s="185">
        <f>IF(N328="sníž. přenesená",J328,0)</f>
        <v>0</v>
      </c>
      <c r="BI328" s="185">
        <f>IF(N328="nulová",J328,0)</f>
        <v>0</v>
      </c>
      <c r="BJ328" s="18" t="s">
        <v>84</v>
      </c>
      <c r="BK328" s="185">
        <f>ROUND(I328*H328,2)</f>
        <v>0</v>
      </c>
      <c r="BL328" s="18" t="s">
        <v>220</v>
      </c>
      <c r="BM328" s="184" t="s">
        <v>612</v>
      </c>
    </row>
    <row r="329" s="14" customFormat="1">
      <c r="A329" s="14"/>
      <c r="B329" s="194"/>
      <c r="C329" s="14"/>
      <c r="D329" s="187" t="s">
        <v>140</v>
      </c>
      <c r="E329" s="14"/>
      <c r="F329" s="196" t="s">
        <v>453</v>
      </c>
      <c r="G329" s="14"/>
      <c r="H329" s="197">
        <v>49.264000000000003</v>
      </c>
      <c r="I329" s="198"/>
      <c r="J329" s="14"/>
      <c r="K329" s="14"/>
      <c r="L329" s="194"/>
      <c r="M329" s="199"/>
      <c r="N329" s="200"/>
      <c r="O329" s="200"/>
      <c r="P329" s="200"/>
      <c r="Q329" s="200"/>
      <c r="R329" s="200"/>
      <c r="S329" s="200"/>
      <c r="T329" s="20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195" t="s">
        <v>140</v>
      </c>
      <c r="AU329" s="195" t="s">
        <v>86</v>
      </c>
      <c r="AV329" s="14" t="s">
        <v>86</v>
      </c>
      <c r="AW329" s="14" t="s">
        <v>3</v>
      </c>
      <c r="AX329" s="14" t="s">
        <v>84</v>
      </c>
      <c r="AY329" s="195" t="s">
        <v>131</v>
      </c>
    </row>
    <row r="330" s="2" customFormat="1" ht="24.15" customHeight="1">
      <c r="A330" s="37"/>
      <c r="B330" s="171"/>
      <c r="C330" s="172" t="s">
        <v>449</v>
      </c>
      <c r="D330" s="172" t="s">
        <v>134</v>
      </c>
      <c r="E330" s="173" t="s">
        <v>455</v>
      </c>
      <c r="F330" s="174" t="s">
        <v>456</v>
      </c>
      <c r="G330" s="175" t="s">
        <v>145</v>
      </c>
      <c r="H330" s="176">
        <v>13.73</v>
      </c>
      <c r="I330" s="177"/>
      <c r="J330" s="178">
        <f>ROUND(I330*H330,2)</f>
        <v>0</v>
      </c>
      <c r="K330" s="179"/>
      <c r="L330" s="38"/>
      <c r="M330" s="180" t="s">
        <v>1</v>
      </c>
      <c r="N330" s="181" t="s">
        <v>41</v>
      </c>
      <c r="O330" s="76"/>
      <c r="P330" s="182">
        <f>O330*H330</f>
        <v>0</v>
      </c>
      <c r="Q330" s="182">
        <v>0.00020000000000000001</v>
      </c>
      <c r="R330" s="182">
        <f>Q330*H330</f>
        <v>0.0027460000000000002</v>
      </c>
      <c r="S330" s="182">
        <v>0</v>
      </c>
      <c r="T330" s="183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84" t="s">
        <v>220</v>
      </c>
      <c r="AT330" s="184" t="s">
        <v>134</v>
      </c>
      <c r="AU330" s="184" t="s">
        <v>86</v>
      </c>
      <c r="AY330" s="18" t="s">
        <v>131</v>
      </c>
      <c r="BE330" s="185">
        <f>IF(N330="základní",J330,0)</f>
        <v>0</v>
      </c>
      <c r="BF330" s="185">
        <f>IF(N330="snížená",J330,0)</f>
        <v>0</v>
      </c>
      <c r="BG330" s="185">
        <f>IF(N330="zákl. přenesená",J330,0)</f>
        <v>0</v>
      </c>
      <c r="BH330" s="185">
        <f>IF(N330="sníž. přenesená",J330,0)</f>
        <v>0</v>
      </c>
      <c r="BI330" s="185">
        <f>IF(N330="nulová",J330,0)</f>
        <v>0</v>
      </c>
      <c r="BJ330" s="18" t="s">
        <v>84</v>
      </c>
      <c r="BK330" s="185">
        <f>ROUND(I330*H330,2)</f>
        <v>0</v>
      </c>
      <c r="BL330" s="18" t="s">
        <v>220</v>
      </c>
      <c r="BM330" s="184" t="s">
        <v>613</v>
      </c>
    </row>
    <row r="331" s="13" customFormat="1">
      <c r="A331" s="13"/>
      <c r="B331" s="186"/>
      <c r="C331" s="13"/>
      <c r="D331" s="187" t="s">
        <v>140</v>
      </c>
      <c r="E331" s="188" t="s">
        <v>1</v>
      </c>
      <c r="F331" s="189" t="s">
        <v>141</v>
      </c>
      <c r="G331" s="13"/>
      <c r="H331" s="188" t="s">
        <v>1</v>
      </c>
      <c r="I331" s="190"/>
      <c r="J331" s="13"/>
      <c r="K331" s="13"/>
      <c r="L331" s="186"/>
      <c r="M331" s="191"/>
      <c r="N331" s="192"/>
      <c r="O331" s="192"/>
      <c r="P331" s="192"/>
      <c r="Q331" s="192"/>
      <c r="R331" s="192"/>
      <c r="S331" s="192"/>
      <c r="T331" s="19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8" t="s">
        <v>140</v>
      </c>
      <c r="AU331" s="188" t="s">
        <v>86</v>
      </c>
      <c r="AV331" s="13" t="s">
        <v>84</v>
      </c>
      <c r="AW331" s="13" t="s">
        <v>32</v>
      </c>
      <c r="AX331" s="13" t="s">
        <v>76</v>
      </c>
      <c r="AY331" s="188" t="s">
        <v>131</v>
      </c>
    </row>
    <row r="332" s="14" customFormat="1">
      <c r="A332" s="14"/>
      <c r="B332" s="194"/>
      <c r="C332" s="14"/>
      <c r="D332" s="187" t="s">
        <v>140</v>
      </c>
      <c r="E332" s="195" t="s">
        <v>1</v>
      </c>
      <c r="F332" s="196" t="s">
        <v>458</v>
      </c>
      <c r="G332" s="14"/>
      <c r="H332" s="197">
        <v>11.25</v>
      </c>
      <c r="I332" s="198"/>
      <c r="J332" s="14"/>
      <c r="K332" s="14"/>
      <c r="L332" s="194"/>
      <c r="M332" s="199"/>
      <c r="N332" s="200"/>
      <c r="O332" s="200"/>
      <c r="P332" s="200"/>
      <c r="Q332" s="200"/>
      <c r="R332" s="200"/>
      <c r="S332" s="200"/>
      <c r="T332" s="201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195" t="s">
        <v>140</v>
      </c>
      <c r="AU332" s="195" t="s">
        <v>86</v>
      </c>
      <c r="AV332" s="14" t="s">
        <v>86</v>
      </c>
      <c r="AW332" s="14" t="s">
        <v>32</v>
      </c>
      <c r="AX332" s="14" t="s">
        <v>76</v>
      </c>
      <c r="AY332" s="195" t="s">
        <v>131</v>
      </c>
    </row>
    <row r="333" s="14" customFormat="1">
      <c r="A333" s="14"/>
      <c r="B333" s="194"/>
      <c r="C333" s="14"/>
      <c r="D333" s="187" t="s">
        <v>140</v>
      </c>
      <c r="E333" s="195" t="s">
        <v>1</v>
      </c>
      <c r="F333" s="196" t="s">
        <v>459</v>
      </c>
      <c r="G333" s="14"/>
      <c r="H333" s="197">
        <v>2.48</v>
      </c>
      <c r="I333" s="198"/>
      <c r="J333" s="14"/>
      <c r="K333" s="14"/>
      <c r="L333" s="194"/>
      <c r="M333" s="199"/>
      <c r="N333" s="200"/>
      <c r="O333" s="200"/>
      <c r="P333" s="200"/>
      <c r="Q333" s="200"/>
      <c r="R333" s="200"/>
      <c r="S333" s="200"/>
      <c r="T333" s="20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195" t="s">
        <v>140</v>
      </c>
      <c r="AU333" s="195" t="s">
        <v>86</v>
      </c>
      <c r="AV333" s="14" t="s">
        <v>86</v>
      </c>
      <c r="AW333" s="14" t="s">
        <v>32</v>
      </c>
      <c r="AX333" s="14" t="s">
        <v>76</v>
      </c>
      <c r="AY333" s="195" t="s">
        <v>131</v>
      </c>
    </row>
    <row r="334" s="15" customFormat="1">
      <c r="A334" s="15"/>
      <c r="B334" s="202"/>
      <c r="C334" s="15"/>
      <c r="D334" s="187" t="s">
        <v>140</v>
      </c>
      <c r="E334" s="203" t="s">
        <v>1</v>
      </c>
      <c r="F334" s="204" t="s">
        <v>158</v>
      </c>
      <c r="G334" s="15"/>
      <c r="H334" s="205">
        <v>13.73</v>
      </c>
      <c r="I334" s="206"/>
      <c r="J334" s="15"/>
      <c r="K334" s="15"/>
      <c r="L334" s="202"/>
      <c r="M334" s="207"/>
      <c r="N334" s="208"/>
      <c r="O334" s="208"/>
      <c r="P334" s="208"/>
      <c r="Q334" s="208"/>
      <c r="R334" s="208"/>
      <c r="S334" s="208"/>
      <c r="T334" s="209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03" t="s">
        <v>140</v>
      </c>
      <c r="AU334" s="203" t="s">
        <v>86</v>
      </c>
      <c r="AV334" s="15" t="s">
        <v>138</v>
      </c>
      <c r="AW334" s="15" t="s">
        <v>32</v>
      </c>
      <c r="AX334" s="15" t="s">
        <v>84</v>
      </c>
      <c r="AY334" s="203" t="s">
        <v>131</v>
      </c>
    </row>
    <row r="335" s="2" customFormat="1" ht="16.5" customHeight="1">
      <c r="A335" s="37"/>
      <c r="B335" s="171"/>
      <c r="C335" s="210" t="s">
        <v>454</v>
      </c>
      <c r="D335" s="210" t="s">
        <v>187</v>
      </c>
      <c r="E335" s="211" t="s">
        <v>461</v>
      </c>
      <c r="F335" s="212" t="s">
        <v>462</v>
      </c>
      <c r="G335" s="213" t="s">
        <v>145</v>
      </c>
      <c r="H335" s="214">
        <v>14.417</v>
      </c>
      <c r="I335" s="215"/>
      <c r="J335" s="216">
        <f>ROUND(I335*H335,2)</f>
        <v>0</v>
      </c>
      <c r="K335" s="217"/>
      <c r="L335" s="218"/>
      <c r="M335" s="219" t="s">
        <v>1</v>
      </c>
      <c r="N335" s="220" t="s">
        <v>41</v>
      </c>
      <c r="O335" s="76"/>
      <c r="P335" s="182">
        <f>O335*H335</f>
        <v>0</v>
      </c>
      <c r="Q335" s="182">
        <v>0.00032000000000000003</v>
      </c>
      <c r="R335" s="182">
        <f>Q335*H335</f>
        <v>0.0046134399999999999</v>
      </c>
      <c r="S335" s="182">
        <v>0</v>
      </c>
      <c r="T335" s="183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84" t="s">
        <v>301</v>
      </c>
      <c r="AT335" s="184" t="s">
        <v>187</v>
      </c>
      <c r="AU335" s="184" t="s">
        <v>86</v>
      </c>
      <c r="AY335" s="18" t="s">
        <v>131</v>
      </c>
      <c r="BE335" s="185">
        <f>IF(N335="základní",J335,0)</f>
        <v>0</v>
      </c>
      <c r="BF335" s="185">
        <f>IF(N335="snížená",J335,0)</f>
        <v>0</v>
      </c>
      <c r="BG335" s="185">
        <f>IF(N335="zákl. přenesená",J335,0)</f>
        <v>0</v>
      </c>
      <c r="BH335" s="185">
        <f>IF(N335="sníž. přenesená",J335,0)</f>
        <v>0</v>
      </c>
      <c r="BI335" s="185">
        <f>IF(N335="nulová",J335,0)</f>
        <v>0</v>
      </c>
      <c r="BJ335" s="18" t="s">
        <v>84</v>
      </c>
      <c r="BK335" s="185">
        <f>ROUND(I335*H335,2)</f>
        <v>0</v>
      </c>
      <c r="BL335" s="18" t="s">
        <v>220</v>
      </c>
      <c r="BM335" s="184" t="s">
        <v>614</v>
      </c>
    </row>
    <row r="336" s="14" customFormat="1">
      <c r="A336" s="14"/>
      <c r="B336" s="194"/>
      <c r="C336" s="14"/>
      <c r="D336" s="187" t="s">
        <v>140</v>
      </c>
      <c r="E336" s="14"/>
      <c r="F336" s="196" t="s">
        <v>464</v>
      </c>
      <c r="G336" s="14"/>
      <c r="H336" s="197">
        <v>14.417</v>
      </c>
      <c r="I336" s="198"/>
      <c r="J336" s="14"/>
      <c r="K336" s="14"/>
      <c r="L336" s="194"/>
      <c r="M336" s="199"/>
      <c r="N336" s="200"/>
      <c r="O336" s="200"/>
      <c r="P336" s="200"/>
      <c r="Q336" s="200"/>
      <c r="R336" s="200"/>
      <c r="S336" s="200"/>
      <c r="T336" s="20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95" t="s">
        <v>140</v>
      </c>
      <c r="AU336" s="195" t="s">
        <v>86</v>
      </c>
      <c r="AV336" s="14" t="s">
        <v>86</v>
      </c>
      <c r="AW336" s="14" t="s">
        <v>3</v>
      </c>
      <c r="AX336" s="14" t="s">
        <v>84</v>
      </c>
      <c r="AY336" s="195" t="s">
        <v>131</v>
      </c>
    </row>
    <row r="337" s="2" customFormat="1" ht="21.75" customHeight="1">
      <c r="A337" s="37"/>
      <c r="B337" s="171"/>
      <c r="C337" s="172" t="s">
        <v>460</v>
      </c>
      <c r="D337" s="172" t="s">
        <v>134</v>
      </c>
      <c r="E337" s="173" t="s">
        <v>466</v>
      </c>
      <c r="F337" s="174" t="s">
        <v>467</v>
      </c>
      <c r="G337" s="175" t="s">
        <v>182</v>
      </c>
      <c r="H337" s="176">
        <v>2</v>
      </c>
      <c r="I337" s="177"/>
      <c r="J337" s="178">
        <f>ROUND(I337*H337,2)</f>
        <v>0</v>
      </c>
      <c r="K337" s="179"/>
      <c r="L337" s="38"/>
      <c r="M337" s="180" t="s">
        <v>1</v>
      </c>
      <c r="N337" s="181" t="s">
        <v>41</v>
      </c>
      <c r="O337" s="76"/>
      <c r="P337" s="182">
        <f>O337*H337</f>
        <v>0</v>
      </c>
      <c r="Q337" s="182">
        <v>0.00020000000000000001</v>
      </c>
      <c r="R337" s="182">
        <f>Q337*H337</f>
        <v>0.00040000000000000002</v>
      </c>
      <c r="S337" s="182">
        <v>0</v>
      </c>
      <c r="T337" s="183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84" t="s">
        <v>220</v>
      </c>
      <c r="AT337" s="184" t="s">
        <v>134</v>
      </c>
      <c r="AU337" s="184" t="s">
        <v>86</v>
      </c>
      <c r="AY337" s="18" t="s">
        <v>131</v>
      </c>
      <c r="BE337" s="185">
        <f>IF(N337="základní",J337,0)</f>
        <v>0</v>
      </c>
      <c r="BF337" s="185">
        <f>IF(N337="snížená",J337,0)</f>
        <v>0</v>
      </c>
      <c r="BG337" s="185">
        <f>IF(N337="zákl. přenesená",J337,0)</f>
        <v>0</v>
      </c>
      <c r="BH337" s="185">
        <f>IF(N337="sníž. přenesená",J337,0)</f>
        <v>0</v>
      </c>
      <c r="BI337" s="185">
        <f>IF(N337="nulová",J337,0)</f>
        <v>0</v>
      </c>
      <c r="BJ337" s="18" t="s">
        <v>84</v>
      </c>
      <c r="BK337" s="185">
        <f>ROUND(I337*H337,2)</f>
        <v>0</v>
      </c>
      <c r="BL337" s="18" t="s">
        <v>220</v>
      </c>
      <c r="BM337" s="184" t="s">
        <v>615</v>
      </c>
    </row>
    <row r="338" s="13" customFormat="1">
      <c r="A338" s="13"/>
      <c r="B338" s="186"/>
      <c r="C338" s="13"/>
      <c r="D338" s="187" t="s">
        <v>140</v>
      </c>
      <c r="E338" s="188" t="s">
        <v>1</v>
      </c>
      <c r="F338" s="189" t="s">
        <v>141</v>
      </c>
      <c r="G338" s="13"/>
      <c r="H338" s="188" t="s">
        <v>1</v>
      </c>
      <c r="I338" s="190"/>
      <c r="J338" s="13"/>
      <c r="K338" s="13"/>
      <c r="L338" s="186"/>
      <c r="M338" s="191"/>
      <c r="N338" s="192"/>
      <c r="O338" s="192"/>
      <c r="P338" s="192"/>
      <c r="Q338" s="192"/>
      <c r="R338" s="192"/>
      <c r="S338" s="192"/>
      <c r="T338" s="19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8" t="s">
        <v>140</v>
      </c>
      <c r="AU338" s="188" t="s">
        <v>86</v>
      </c>
      <c r="AV338" s="13" t="s">
        <v>84</v>
      </c>
      <c r="AW338" s="13" t="s">
        <v>32</v>
      </c>
      <c r="AX338" s="13" t="s">
        <v>76</v>
      </c>
      <c r="AY338" s="188" t="s">
        <v>131</v>
      </c>
    </row>
    <row r="339" s="14" customFormat="1">
      <c r="A339" s="14"/>
      <c r="B339" s="194"/>
      <c r="C339" s="14"/>
      <c r="D339" s="187" t="s">
        <v>140</v>
      </c>
      <c r="E339" s="195" t="s">
        <v>1</v>
      </c>
      <c r="F339" s="196" t="s">
        <v>86</v>
      </c>
      <c r="G339" s="14"/>
      <c r="H339" s="197">
        <v>2</v>
      </c>
      <c r="I339" s="198"/>
      <c r="J339" s="14"/>
      <c r="K339" s="14"/>
      <c r="L339" s="194"/>
      <c r="M339" s="199"/>
      <c r="N339" s="200"/>
      <c r="O339" s="200"/>
      <c r="P339" s="200"/>
      <c r="Q339" s="200"/>
      <c r="R339" s="200"/>
      <c r="S339" s="200"/>
      <c r="T339" s="201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195" t="s">
        <v>140</v>
      </c>
      <c r="AU339" s="195" t="s">
        <v>86</v>
      </c>
      <c r="AV339" s="14" t="s">
        <v>86</v>
      </c>
      <c r="AW339" s="14" t="s">
        <v>32</v>
      </c>
      <c r="AX339" s="14" t="s">
        <v>84</v>
      </c>
      <c r="AY339" s="195" t="s">
        <v>131</v>
      </c>
    </row>
    <row r="340" s="2" customFormat="1" ht="16.5" customHeight="1">
      <c r="A340" s="37"/>
      <c r="B340" s="171"/>
      <c r="C340" s="210" t="s">
        <v>465</v>
      </c>
      <c r="D340" s="210" t="s">
        <v>187</v>
      </c>
      <c r="E340" s="211" t="s">
        <v>470</v>
      </c>
      <c r="F340" s="212" t="s">
        <v>471</v>
      </c>
      <c r="G340" s="213" t="s">
        <v>182</v>
      </c>
      <c r="H340" s="214">
        <v>1</v>
      </c>
      <c r="I340" s="215"/>
      <c r="J340" s="216">
        <f>ROUND(I340*H340,2)</f>
        <v>0</v>
      </c>
      <c r="K340" s="217"/>
      <c r="L340" s="218"/>
      <c r="M340" s="219" t="s">
        <v>1</v>
      </c>
      <c r="N340" s="220" t="s">
        <v>41</v>
      </c>
      <c r="O340" s="76"/>
      <c r="P340" s="182">
        <f>O340*H340</f>
        <v>0</v>
      </c>
      <c r="Q340" s="182">
        <v>0.00013999999999999999</v>
      </c>
      <c r="R340" s="182">
        <f>Q340*H340</f>
        <v>0.00013999999999999999</v>
      </c>
      <c r="S340" s="182">
        <v>0</v>
      </c>
      <c r="T340" s="183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84" t="s">
        <v>301</v>
      </c>
      <c r="AT340" s="184" t="s">
        <v>187</v>
      </c>
      <c r="AU340" s="184" t="s">
        <v>86</v>
      </c>
      <c r="AY340" s="18" t="s">
        <v>131</v>
      </c>
      <c r="BE340" s="185">
        <f>IF(N340="základní",J340,0)</f>
        <v>0</v>
      </c>
      <c r="BF340" s="185">
        <f>IF(N340="snížená",J340,0)</f>
        <v>0</v>
      </c>
      <c r="BG340" s="185">
        <f>IF(N340="zákl. přenesená",J340,0)</f>
        <v>0</v>
      </c>
      <c r="BH340" s="185">
        <f>IF(N340="sníž. přenesená",J340,0)</f>
        <v>0</v>
      </c>
      <c r="BI340" s="185">
        <f>IF(N340="nulová",J340,0)</f>
        <v>0</v>
      </c>
      <c r="BJ340" s="18" t="s">
        <v>84</v>
      </c>
      <c r="BK340" s="185">
        <f>ROUND(I340*H340,2)</f>
        <v>0</v>
      </c>
      <c r="BL340" s="18" t="s">
        <v>220</v>
      </c>
      <c r="BM340" s="184" t="s">
        <v>616</v>
      </c>
    </row>
    <row r="341" s="2" customFormat="1" ht="16.5" customHeight="1">
      <c r="A341" s="37"/>
      <c r="B341" s="171"/>
      <c r="C341" s="210" t="s">
        <v>469</v>
      </c>
      <c r="D341" s="210" t="s">
        <v>187</v>
      </c>
      <c r="E341" s="211" t="s">
        <v>474</v>
      </c>
      <c r="F341" s="212" t="s">
        <v>475</v>
      </c>
      <c r="G341" s="213" t="s">
        <v>182</v>
      </c>
      <c r="H341" s="214">
        <v>1</v>
      </c>
      <c r="I341" s="215"/>
      <c r="J341" s="216">
        <f>ROUND(I341*H341,2)</f>
        <v>0</v>
      </c>
      <c r="K341" s="217"/>
      <c r="L341" s="218"/>
      <c r="M341" s="219" t="s">
        <v>1</v>
      </c>
      <c r="N341" s="220" t="s">
        <v>41</v>
      </c>
      <c r="O341" s="76"/>
      <c r="P341" s="182">
        <f>O341*H341</f>
        <v>0</v>
      </c>
      <c r="Q341" s="182">
        <v>0.00022000000000000001</v>
      </c>
      <c r="R341" s="182">
        <f>Q341*H341</f>
        <v>0.00022000000000000001</v>
      </c>
      <c r="S341" s="182">
        <v>0</v>
      </c>
      <c r="T341" s="183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4" t="s">
        <v>301</v>
      </c>
      <c r="AT341" s="184" t="s">
        <v>187</v>
      </c>
      <c r="AU341" s="184" t="s">
        <v>86</v>
      </c>
      <c r="AY341" s="18" t="s">
        <v>131</v>
      </c>
      <c r="BE341" s="185">
        <f>IF(N341="základní",J341,0)</f>
        <v>0</v>
      </c>
      <c r="BF341" s="185">
        <f>IF(N341="snížená",J341,0)</f>
        <v>0</v>
      </c>
      <c r="BG341" s="185">
        <f>IF(N341="zákl. přenesená",J341,0)</f>
        <v>0</v>
      </c>
      <c r="BH341" s="185">
        <f>IF(N341="sníž. přenesená",J341,0)</f>
        <v>0</v>
      </c>
      <c r="BI341" s="185">
        <f>IF(N341="nulová",J341,0)</f>
        <v>0</v>
      </c>
      <c r="BJ341" s="18" t="s">
        <v>84</v>
      </c>
      <c r="BK341" s="185">
        <f>ROUND(I341*H341,2)</f>
        <v>0</v>
      </c>
      <c r="BL341" s="18" t="s">
        <v>220</v>
      </c>
      <c r="BM341" s="184" t="s">
        <v>617</v>
      </c>
    </row>
    <row r="342" s="2" customFormat="1" ht="16.5" customHeight="1">
      <c r="A342" s="37"/>
      <c r="B342" s="171"/>
      <c r="C342" s="172" t="s">
        <v>473</v>
      </c>
      <c r="D342" s="172" t="s">
        <v>134</v>
      </c>
      <c r="E342" s="173" t="s">
        <v>478</v>
      </c>
      <c r="F342" s="174" t="s">
        <v>479</v>
      </c>
      <c r="G342" s="175" t="s">
        <v>145</v>
      </c>
      <c r="H342" s="176">
        <v>17.600000000000001</v>
      </c>
      <c r="I342" s="177"/>
      <c r="J342" s="178">
        <f>ROUND(I342*H342,2)</f>
        <v>0</v>
      </c>
      <c r="K342" s="179"/>
      <c r="L342" s="38"/>
      <c r="M342" s="180" t="s">
        <v>1</v>
      </c>
      <c r="N342" s="181" t="s">
        <v>41</v>
      </c>
      <c r="O342" s="76"/>
      <c r="P342" s="182">
        <f>O342*H342</f>
        <v>0</v>
      </c>
      <c r="Q342" s="182">
        <v>3.0000000000000001E-05</v>
      </c>
      <c r="R342" s="182">
        <f>Q342*H342</f>
        <v>0.00052800000000000004</v>
      </c>
      <c r="S342" s="182">
        <v>0</v>
      </c>
      <c r="T342" s="183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4" t="s">
        <v>220</v>
      </c>
      <c r="AT342" s="184" t="s">
        <v>134</v>
      </c>
      <c r="AU342" s="184" t="s">
        <v>86</v>
      </c>
      <c r="AY342" s="18" t="s">
        <v>131</v>
      </c>
      <c r="BE342" s="185">
        <f>IF(N342="základní",J342,0)</f>
        <v>0</v>
      </c>
      <c r="BF342" s="185">
        <f>IF(N342="snížená",J342,0)</f>
        <v>0</v>
      </c>
      <c r="BG342" s="185">
        <f>IF(N342="zákl. přenesená",J342,0)</f>
        <v>0</v>
      </c>
      <c r="BH342" s="185">
        <f>IF(N342="sníž. přenesená",J342,0)</f>
        <v>0</v>
      </c>
      <c r="BI342" s="185">
        <f>IF(N342="nulová",J342,0)</f>
        <v>0</v>
      </c>
      <c r="BJ342" s="18" t="s">
        <v>84</v>
      </c>
      <c r="BK342" s="185">
        <f>ROUND(I342*H342,2)</f>
        <v>0</v>
      </c>
      <c r="BL342" s="18" t="s">
        <v>220</v>
      </c>
      <c r="BM342" s="184" t="s">
        <v>618</v>
      </c>
    </row>
    <row r="343" s="13" customFormat="1">
      <c r="A343" s="13"/>
      <c r="B343" s="186"/>
      <c r="C343" s="13"/>
      <c r="D343" s="187" t="s">
        <v>140</v>
      </c>
      <c r="E343" s="188" t="s">
        <v>1</v>
      </c>
      <c r="F343" s="189" t="s">
        <v>141</v>
      </c>
      <c r="G343" s="13"/>
      <c r="H343" s="188" t="s">
        <v>1</v>
      </c>
      <c r="I343" s="190"/>
      <c r="J343" s="13"/>
      <c r="K343" s="13"/>
      <c r="L343" s="186"/>
      <c r="M343" s="191"/>
      <c r="N343" s="192"/>
      <c r="O343" s="192"/>
      <c r="P343" s="192"/>
      <c r="Q343" s="192"/>
      <c r="R343" s="192"/>
      <c r="S343" s="192"/>
      <c r="T343" s="19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88" t="s">
        <v>140</v>
      </c>
      <c r="AU343" s="188" t="s">
        <v>86</v>
      </c>
      <c r="AV343" s="13" t="s">
        <v>84</v>
      </c>
      <c r="AW343" s="13" t="s">
        <v>32</v>
      </c>
      <c r="AX343" s="13" t="s">
        <v>76</v>
      </c>
      <c r="AY343" s="188" t="s">
        <v>131</v>
      </c>
    </row>
    <row r="344" s="14" customFormat="1">
      <c r="A344" s="14"/>
      <c r="B344" s="194"/>
      <c r="C344" s="14"/>
      <c r="D344" s="187" t="s">
        <v>140</v>
      </c>
      <c r="E344" s="195" t="s">
        <v>1</v>
      </c>
      <c r="F344" s="196" t="s">
        <v>481</v>
      </c>
      <c r="G344" s="14"/>
      <c r="H344" s="197">
        <v>17.600000000000001</v>
      </c>
      <c r="I344" s="198"/>
      <c r="J344" s="14"/>
      <c r="K344" s="14"/>
      <c r="L344" s="194"/>
      <c r="M344" s="199"/>
      <c r="N344" s="200"/>
      <c r="O344" s="200"/>
      <c r="P344" s="200"/>
      <c r="Q344" s="200"/>
      <c r="R344" s="200"/>
      <c r="S344" s="200"/>
      <c r="T344" s="201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195" t="s">
        <v>140</v>
      </c>
      <c r="AU344" s="195" t="s">
        <v>86</v>
      </c>
      <c r="AV344" s="14" t="s">
        <v>86</v>
      </c>
      <c r="AW344" s="14" t="s">
        <v>32</v>
      </c>
      <c r="AX344" s="14" t="s">
        <v>84</v>
      </c>
      <c r="AY344" s="195" t="s">
        <v>131</v>
      </c>
    </row>
    <row r="345" s="2" customFormat="1" ht="16.5" customHeight="1">
      <c r="A345" s="37"/>
      <c r="B345" s="171"/>
      <c r="C345" s="172" t="s">
        <v>477</v>
      </c>
      <c r="D345" s="172" t="s">
        <v>134</v>
      </c>
      <c r="E345" s="173" t="s">
        <v>483</v>
      </c>
      <c r="F345" s="174" t="s">
        <v>484</v>
      </c>
      <c r="G345" s="175" t="s">
        <v>182</v>
      </c>
      <c r="H345" s="176">
        <v>14</v>
      </c>
      <c r="I345" s="177"/>
      <c r="J345" s="178">
        <f>ROUND(I345*H345,2)</f>
        <v>0</v>
      </c>
      <c r="K345" s="179"/>
      <c r="L345" s="38"/>
      <c r="M345" s="180" t="s">
        <v>1</v>
      </c>
      <c r="N345" s="181" t="s">
        <v>41</v>
      </c>
      <c r="O345" s="76"/>
      <c r="P345" s="182">
        <f>O345*H345</f>
        <v>0</v>
      </c>
      <c r="Q345" s="182">
        <v>0</v>
      </c>
      <c r="R345" s="182">
        <f>Q345*H345</f>
        <v>0</v>
      </c>
      <c r="S345" s="182">
        <v>0</v>
      </c>
      <c r="T345" s="183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4" t="s">
        <v>220</v>
      </c>
      <c r="AT345" s="184" t="s">
        <v>134</v>
      </c>
      <c r="AU345" s="184" t="s">
        <v>86</v>
      </c>
      <c r="AY345" s="18" t="s">
        <v>131</v>
      </c>
      <c r="BE345" s="185">
        <f>IF(N345="základní",J345,0)</f>
        <v>0</v>
      </c>
      <c r="BF345" s="185">
        <f>IF(N345="snížená",J345,0)</f>
        <v>0</v>
      </c>
      <c r="BG345" s="185">
        <f>IF(N345="zákl. přenesená",J345,0)</f>
        <v>0</v>
      </c>
      <c r="BH345" s="185">
        <f>IF(N345="sníž. přenesená",J345,0)</f>
        <v>0</v>
      </c>
      <c r="BI345" s="185">
        <f>IF(N345="nulová",J345,0)</f>
        <v>0</v>
      </c>
      <c r="BJ345" s="18" t="s">
        <v>84</v>
      </c>
      <c r="BK345" s="185">
        <f>ROUND(I345*H345,2)</f>
        <v>0</v>
      </c>
      <c r="BL345" s="18" t="s">
        <v>220</v>
      </c>
      <c r="BM345" s="184" t="s">
        <v>619</v>
      </c>
    </row>
    <row r="346" s="13" customFormat="1">
      <c r="A346" s="13"/>
      <c r="B346" s="186"/>
      <c r="C346" s="13"/>
      <c r="D346" s="187" t="s">
        <v>140</v>
      </c>
      <c r="E346" s="188" t="s">
        <v>1</v>
      </c>
      <c r="F346" s="189" t="s">
        <v>486</v>
      </c>
      <c r="G346" s="13"/>
      <c r="H346" s="188" t="s">
        <v>1</v>
      </c>
      <c r="I346" s="190"/>
      <c r="J346" s="13"/>
      <c r="K346" s="13"/>
      <c r="L346" s="186"/>
      <c r="M346" s="191"/>
      <c r="N346" s="192"/>
      <c r="O346" s="192"/>
      <c r="P346" s="192"/>
      <c r="Q346" s="192"/>
      <c r="R346" s="192"/>
      <c r="S346" s="192"/>
      <c r="T346" s="19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88" t="s">
        <v>140</v>
      </c>
      <c r="AU346" s="188" t="s">
        <v>86</v>
      </c>
      <c r="AV346" s="13" t="s">
        <v>84</v>
      </c>
      <c r="AW346" s="13" t="s">
        <v>32</v>
      </c>
      <c r="AX346" s="13" t="s">
        <v>76</v>
      </c>
      <c r="AY346" s="188" t="s">
        <v>131</v>
      </c>
    </row>
    <row r="347" s="14" customFormat="1">
      <c r="A347" s="14"/>
      <c r="B347" s="194"/>
      <c r="C347" s="14"/>
      <c r="D347" s="187" t="s">
        <v>140</v>
      </c>
      <c r="E347" s="195" t="s">
        <v>1</v>
      </c>
      <c r="F347" s="196" t="s">
        <v>148</v>
      </c>
      <c r="G347" s="14"/>
      <c r="H347" s="197">
        <v>6</v>
      </c>
      <c r="I347" s="198"/>
      <c r="J347" s="14"/>
      <c r="K347" s="14"/>
      <c r="L347" s="194"/>
      <c r="M347" s="199"/>
      <c r="N347" s="200"/>
      <c r="O347" s="200"/>
      <c r="P347" s="200"/>
      <c r="Q347" s="200"/>
      <c r="R347" s="200"/>
      <c r="S347" s="200"/>
      <c r="T347" s="201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195" t="s">
        <v>140</v>
      </c>
      <c r="AU347" s="195" t="s">
        <v>86</v>
      </c>
      <c r="AV347" s="14" t="s">
        <v>86</v>
      </c>
      <c r="AW347" s="14" t="s">
        <v>32</v>
      </c>
      <c r="AX347" s="14" t="s">
        <v>76</v>
      </c>
      <c r="AY347" s="195" t="s">
        <v>131</v>
      </c>
    </row>
    <row r="348" s="13" customFormat="1">
      <c r="A348" s="13"/>
      <c r="B348" s="186"/>
      <c r="C348" s="13"/>
      <c r="D348" s="187" t="s">
        <v>140</v>
      </c>
      <c r="E348" s="188" t="s">
        <v>1</v>
      </c>
      <c r="F348" s="189" t="s">
        <v>487</v>
      </c>
      <c r="G348" s="13"/>
      <c r="H348" s="188" t="s">
        <v>1</v>
      </c>
      <c r="I348" s="190"/>
      <c r="J348" s="13"/>
      <c r="K348" s="13"/>
      <c r="L348" s="186"/>
      <c r="M348" s="191"/>
      <c r="N348" s="192"/>
      <c r="O348" s="192"/>
      <c r="P348" s="192"/>
      <c r="Q348" s="192"/>
      <c r="R348" s="192"/>
      <c r="S348" s="192"/>
      <c r="T348" s="19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88" t="s">
        <v>140</v>
      </c>
      <c r="AU348" s="188" t="s">
        <v>86</v>
      </c>
      <c r="AV348" s="13" t="s">
        <v>84</v>
      </c>
      <c r="AW348" s="13" t="s">
        <v>32</v>
      </c>
      <c r="AX348" s="13" t="s">
        <v>76</v>
      </c>
      <c r="AY348" s="188" t="s">
        <v>131</v>
      </c>
    </row>
    <row r="349" s="14" customFormat="1">
      <c r="A349" s="14"/>
      <c r="B349" s="194"/>
      <c r="C349" s="14"/>
      <c r="D349" s="187" t="s">
        <v>140</v>
      </c>
      <c r="E349" s="195" t="s">
        <v>1</v>
      </c>
      <c r="F349" s="196" t="s">
        <v>488</v>
      </c>
      <c r="G349" s="14"/>
      <c r="H349" s="197">
        <v>8</v>
      </c>
      <c r="I349" s="198"/>
      <c r="J349" s="14"/>
      <c r="K349" s="14"/>
      <c r="L349" s="194"/>
      <c r="M349" s="199"/>
      <c r="N349" s="200"/>
      <c r="O349" s="200"/>
      <c r="P349" s="200"/>
      <c r="Q349" s="200"/>
      <c r="R349" s="200"/>
      <c r="S349" s="200"/>
      <c r="T349" s="20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195" t="s">
        <v>140</v>
      </c>
      <c r="AU349" s="195" t="s">
        <v>86</v>
      </c>
      <c r="AV349" s="14" t="s">
        <v>86</v>
      </c>
      <c r="AW349" s="14" t="s">
        <v>32</v>
      </c>
      <c r="AX349" s="14" t="s">
        <v>76</v>
      </c>
      <c r="AY349" s="195" t="s">
        <v>131</v>
      </c>
    </row>
    <row r="350" s="15" customFormat="1">
      <c r="A350" s="15"/>
      <c r="B350" s="202"/>
      <c r="C350" s="15"/>
      <c r="D350" s="187" t="s">
        <v>140</v>
      </c>
      <c r="E350" s="203" t="s">
        <v>1</v>
      </c>
      <c r="F350" s="204" t="s">
        <v>158</v>
      </c>
      <c r="G350" s="15"/>
      <c r="H350" s="205">
        <v>14</v>
      </c>
      <c r="I350" s="206"/>
      <c r="J350" s="15"/>
      <c r="K350" s="15"/>
      <c r="L350" s="202"/>
      <c r="M350" s="207"/>
      <c r="N350" s="208"/>
      <c r="O350" s="208"/>
      <c r="P350" s="208"/>
      <c r="Q350" s="208"/>
      <c r="R350" s="208"/>
      <c r="S350" s="208"/>
      <c r="T350" s="209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03" t="s">
        <v>140</v>
      </c>
      <c r="AU350" s="203" t="s">
        <v>86</v>
      </c>
      <c r="AV350" s="15" t="s">
        <v>138</v>
      </c>
      <c r="AW350" s="15" t="s">
        <v>32</v>
      </c>
      <c r="AX350" s="15" t="s">
        <v>84</v>
      </c>
      <c r="AY350" s="203" t="s">
        <v>131</v>
      </c>
    </row>
    <row r="351" s="2" customFormat="1" ht="21.75" customHeight="1">
      <c r="A351" s="37"/>
      <c r="B351" s="171"/>
      <c r="C351" s="172" t="s">
        <v>482</v>
      </c>
      <c r="D351" s="172" t="s">
        <v>134</v>
      </c>
      <c r="E351" s="173" t="s">
        <v>490</v>
      </c>
      <c r="F351" s="174" t="s">
        <v>491</v>
      </c>
      <c r="G351" s="175" t="s">
        <v>182</v>
      </c>
      <c r="H351" s="176">
        <v>4</v>
      </c>
      <c r="I351" s="177"/>
      <c r="J351" s="178">
        <f>ROUND(I351*H351,2)</f>
        <v>0</v>
      </c>
      <c r="K351" s="179"/>
      <c r="L351" s="38"/>
      <c r="M351" s="180" t="s">
        <v>1</v>
      </c>
      <c r="N351" s="181" t="s">
        <v>41</v>
      </c>
      <c r="O351" s="76"/>
      <c r="P351" s="182">
        <f>O351*H351</f>
        <v>0</v>
      </c>
      <c r="Q351" s="182">
        <v>0</v>
      </c>
      <c r="R351" s="182">
        <f>Q351*H351</f>
        <v>0</v>
      </c>
      <c r="S351" s="182">
        <v>0</v>
      </c>
      <c r="T351" s="183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84" t="s">
        <v>220</v>
      </c>
      <c r="AT351" s="184" t="s">
        <v>134</v>
      </c>
      <c r="AU351" s="184" t="s">
        <v>86</v>
      </c>
      <c r="AY351" s="18" t="s">
        <v>131</v>
      </c>
      <c r="BE351" s="185">
        <f>IF(N351="základní",J351,0)</f>
        <v>0</v>
      </c>
      <c r="BF351" s="185">
        <f>IF(N351="snížená",J351,0)</f>
        <v>0</v>
      </c>
      <c r="BG351" s="185">
        <f>IF(N351="zákl. přenesená",J351,0)</f>
        <v>0</v>
      </c>
      <c r="BH351" s="185">
        <f>IF(N351="sníž. přenesená",J351,0)</f>
        <v>0</v>
      </c>
      <c r="BI351" s="185">
        <f>IF(N351="nulová",J351,0)</f>
        <v>0</v>
      </c>
      <c r="BJ351" s="18" t="s">
        <v>84</v>
      </c>
      <c r="BK351" s="185">
        <f>ROUND(I351*H351,2)</f>
        <v>0</v>
      </c>
      <c r="BL351" s="18" t="s">
        <v>220</v>
      </c>
      <c r="BM351" s="184" t="s">
        <v>620</v>
      </c>
    </row>
    <row r="352" s="13" customFormat="1">
      <c r="A352" s="13"/>
      <c r="B352" s="186"/>
      <c r="C352" s="13"/>
      <c r="D352" s="187" t="s">
        <v>140</v>
      </c>
      <c r="E352" s="188" t="s">
        <v>1</v>
      </c>
      <c r="F352" s="189" t="s">
        <v>487</v>
      </c>
      <c r="G352" s="13"/>
      <c r="H352" s="188" t="s">
        <v>1</v>
      </c>
      <c r="I352" s="190"/>
      <c r="J352" s="13"/>
      <c r="K352" s="13"/>
      <c r="L352" s="186"/>
      <c r="M352" s="191"/>
      <c r="N352" s="192"/>
      <c r="O352" s="192"/>
      <c r="P352" s="192"/>
      <c r="Q352" s="192"/>
      <c r="R352" s="192"/>
      <c r="S352" s="192"/>
      <c r="T352" s="19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88" t="s">
        <v>140</v>
      </c>
      <c r="AU352" s="188" t="s">
        <v>86</v>
      </c>
      <c r="AV352" s="13" t="s">
        <v>84</v>
      </c>
      <c r="AW352" s="13" t="s">
        <v>32</v>
      </c>
      <c r="AX352" s="13" t="s">
        <v>76</v>
      </c>
      <c r="AY352" s="188" t="s">
        <v>131</v>
      </c>
    </row>
    <row r="353" s="14" customFormat="1">
      <c r="A353" s="14"/>
      <c r="B353" s="194"/>
      <c r="C353" s="14"/>
      <c r="D353" s="187" t="s">
        <v>140</v>
      </c>
      <c r="E353" s="195" t="s">
        <v>1</v>
      </c>
      <c r="F353" s="196" t="s">
        <v>138</v>
      </c>
      <c r="G353" s="14"/>
      <c r="H353" s="197">
        <v>4</v>
      </c>
      <c r="I353" s="198"/>
      <c r="J353" s="14"/>
      <c r="K353" s="14"/>
      <c r="L353" s="194"/>
      <c r="M353" s="199"/>
      <c r="N353" s="200"/>
      <c r="O353" s="200"/>
      <c r="P353" s="200"/>
      <c r="Q353" s="200"/>
      <c r="R353" s="200"/>
      <c r="S353" s="200"/>
      <c r="T353" s="201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195" t="s">
        <v>140</v>
      </c>
      <c r="AU353" s="195" t="s">
        <v>86</v>
      </c>
      <c r="AV353" s="14" t="s">
        <v>86</v>
      </c>
      <c r="AW353" s="14" t="s">
        <v>32</v>
      </c>
      <c r="AX353" s="14" t="s">
        <v>84</v>
      </c>
      <c r="AY353" s="195" t="s">
        <v>131</v>
      </c>
    </row>
    <row r="354" s="2" customFormat="1" ht="24.15" customHeight="1">
      <c r="A354" s="37"/>
      <c r="B354" s="171"/>
      <c r="C354" s="172" t="s">
        <v>489</v>
      </c>
      <c r="D354" s="172" t="s">
        <v>134</v>
      </c>
      <c r="E354" s="173" t="s">
        <v>494</v>
      </c>
      <c r="F354" s="174" t="s">
        <v>495</v>
      </c>
      <c r="G354" s="175" t="s">
        <v>286</v>
      </c>
      <c r="H354" s="221"/>
      <c r="I354" s="177"/>
      <c r="J354" s="178">
        <f>ROUND(I354*H354,2)</f>
        <v>0</v>
      </c>
      <c r="K354" s="179"/>
      <c r="L354" s="38"/>
      <c r="M354" s="180" t="s">
        <v>1</v>
      </c>
      <c r="N354" s="181" t="s">
        <v>41</v>
      </c>
      <c r="O354" s="76"/>
      <c r="P354" s="182">
        <f>O354*H354</f>
        <v>0</v>
      </c>
      <c r="Q354" s="182">
        <v>0</v>
      </c>
      <c r="R354" s="182">
        <f>Q354*H354</f>
        <v>0</v>
      </c>
      <c r="S354" s="182">
        <v>0</v>
      </c>
      <c r="T354" s="183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84" t="s">
        <v>220</v>
      </c>
      <c r="AT354" s="184" t="s">
        <v>134</v>
      </c>
      <c r="AU354" s="184" t="s">
        <v>86</v>
      </c>
      <c r="AY354" s="18" t="s">
        <v>131</v>
      </c>
      <c r="BE354" s="185">
        <f>IF(N354="základní",J354,0)</f>
        <v>0</v>
      </c>
      <c r="BF354" s="185">
        <f>IF(N354="snížená",J354,0)</f>
        <v>0</v>
      </c>
      <c r="BG354" s="185">
        <f>IF(N354="zákl. přenesená",J354,0)</f>
        <v>0</v>
      </c>
      <c r="BH354" s="185">
        <f>IF(N354="sníž. přenesená",J354,0)</f>
        <v>0</v>
      </c>
      <c r="BI354" s="185">
        <f>IF(N354="nulová",J354,0)</f>
        <v>0</v>
      </c>
      <c r="BJ354" s="18" t="s">
        <v>84</v>
      </c>
      <c r="BK354" s="185">
        <f>ROUND(I354*H354,2)</f>
        <v>0</v>
      </c>
      <c r="BL354" s="18" t="s">
        <v>220</v>
      </c>
      <c r="BM354" s="184" t="s">
        <v>621</v>
      </c>
    </row>
    <row r="355" s="12" customFormat="1" ht="22.8" customHeight="1">
      <c r="A355" s="12"/>
      <c r="B355" s="158"/>
      <c r="C355" s="12"/>
      <c r="D355" s="159" t="s">
        <v>75</v>
      </c>
      <c r="E355" s="169" t="s">
        <v>497</v>
      </c>
      <c r="F355" s="169" t="s">
        <v>498</v>
      </c>
      <c r="G355" s="12"/>
      <c r="H355" s="12"/>
      <c r="I355" s="161"/>
      <c r="J355" s="170">
        <f>BK355</f>
        <v>0</v>
      </c>
      <c r="K355" s="12"/>
      <c r="L355" s="158"/>
      <c r="M355" s="163"/>
      <c r="N355" s="164"/>
      <c r="O355" s="164"/>
      <c r="P355" s="165">
        <f>SUM(P356:P359)</f>
        <v>0</v>
      </c>
      <c r="Q355" s="164"/>
      <c r="R355" s="165">
        <f>SUM(R356:R359)</f>
        <v>0.00051840000000000002</v>
      </c>
      <c r="S355" s="164"/>
      <c r="T355" s="166">
        <f>SUM(T356:T359)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59" t="s">
        <v>86</v>
      </c>
      <c r="AT355" s="167" t="s">
        <v>75</v>
      </c>
      <c r="AU355" s="167" t="s">
        <v>84</v>
      </c>
      <c r="AY355" s="159" t="s">
        <v>131</v>
      </c>
      <c r="BK355" s="168">
        <f>SUM(BK356:BK359)</f>
        <v>0</v>
      </c>
    </row>
    <row r="356" s="2" customFormat="1" ht="24.15" customHeight="1">
      <c r="A356" s="37"/>
      <c r="B356" s="171"/>
      <c r="C356" s="172" t="s">
        <v>493</v>
      </c>
      <c r="D356" s="172" t="s">
        <v>134</v>
      </c>
      <c r="E356" s="173" t="s">
        <v>500</v>
      </c>
      <c r="F356" s="174" t="s">
        <v>501</v>
      </c>
      <c r="G356" s="175" t="s">
        <v>137</v>
      </c>
      <c r="H356" s="176">
        <v>2.1600000000000001</v>
      </c>
      <c r="I356" s="177"/>
      <c r="J356" s="178">
        <f>ROUND(I356*H356,2)</f>
        <v>0</v>
      </c>
      <c r="K356" s="179"/>
      <c r="L356" s="38"/>
      <c r="M356" s="180" t="s">
        <v>1</v>
      </c>
      <c r="N356" s="181" t="s">
        <v>41</v>
      </c>
      <c r="O356" s="76"/>
      <c r="P356" s="182">
        <f>O356*H356</f>
        <v>0</v>
      </c>
      <c r="Q356" s="182">
        <v>0.00012</v>
      </c>
      <c r="R356" s="182">
        <f>Q356*H356</f>
        <v>0.00025920000000000001</v>
      </c>
      <c r="S356" s="182">
        <v>0</v>
      </c>
      <c r="T356" s="183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84" t="s">
        <v>220</v>
      </c>
      <c r="AT356" s="184" t="s">
        <v>134</v>
      </c>
      <c r="AU356" s="184" t="s">
        <v>86</v>
      </c>
      <c r="AY356" s="18" t="s">
        <v>131</v>
      </c>
      <c r="BE356" s="185">
        <f>IF(N356="základní",J356,0)</f>
        <v>0</v>
      </c>
      <c r="BF356" s="185">
        <f>IF(N356="snížená",J356,0)</f>
        <v>0</v>
      </c>
      <c r="BG356" s="185">
        <f>IF(N356="zákl. přenesená",J356,0)</f>
        <v>0</v>
      </c>
      <c r="BH356" s="185">
        <f>IF(N356="sníž. přenesená",J356,0)</f>
        <v>0</v>
      </c>
      <c r="BI356" s="185">
        <f>IF(N356="nulová",J356,0)</f>
        <v>0</v>
      </c>
      <c r="BJ356" s="18" t="s">
        <v>84</v>
      </c>
      <c r="BK356" s="185">
        <f>ROUND(I356*H356,2)</f>
        <v>0</v>
      </c>
      <c r="BL356" s="18" t="s">
        <v>220</v>
      </c>
      <c r="BM356" s="184" t="s">
        <v>622</v>
      </c>
    </row>
    <row r="357" s="13" customFormat="1">
      <c r="A357" s="13"/>
      <c r="B357" s="186"/>
      <c r="C357" s="13"/>
      <c r="D357" s="187" t="s">
        <v>140</v>
      </c>
      <c r="E357" s="188" t="s">
        <v>1</v>
      </c>
      <c r="F357" s="189" t="s">
        <v>503</v>
      </c>
      <c r="G357" s="13"/>
      <c r="H357" s="188" t="s">
        <v>1</v>
      </c>
      <c r="I357" s="190"/>
      <c r="J357" s="13"/>
      <c r="K357" s="13"/>
      <c r="L357" s="186"/>
      <c r="M357" s="191"/>
      <c r="N357" s="192"/>
      <c r="O357" s="192"/>
      <c r="P357" s="192"/>
      <c r="Q357" s="192"/>
      <c r="R357" s="192"/>
      <c r="S357" s="192"/>
      <c r="T357" s="19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8" t="s">
        <v>140</v>
      </c>
      <c r="AU357" s="188" t="s">
        <v>86</v>
      </c>
      <c r="AV357" s="13" t="s">
        <v>84</v>
      </c>
      <c r="AW357" s="13" t="s">
        <v>32</v>
      </c>
      <c r="AX357" s="13" t="s">
        <v>76</v>
      </c>
      <c r="AY357" s="188" t="s">
        <v>131</v>
      </c>
    </row>
    <row r="358" s="14" customFormat="1">
      <c r="A358" s="14"/>
      <c r="B358" s="194"/>
      <c r="C358" s="14"/>
      <c r="D358" s="187" t="s">
        <v>140</v>
      </c>
      <c r="E358" s="195" t="s">
        <v>1</v>
      </c>
      <c r="F358" s="196" t="s">
        <v>504</v>
      </c>
      <c r="G358" s="14"/>
      <c r="H358" s="197">
        <v>2.1600000000000001</v>
      </c>
      <c r="I358" s="198"/>
      <c r="J358" s="14"/>
      <c r="K358" s="14"/>
      <c r="L358" s="194"/>
      <c r="M358" s="199"/>
      <c r="N358" s="200"/>
      <c r="O358" s="200"/>
      <c r="P358" s="200"/>
      <c r="Q358" s="200"/>
      <c r="R358" s="200"/>
      <c r="S358" s="200"/>
      <c r="T358" s="20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195" t="s">
        <v>140</v>
      </c>
      <c r="AU358" s="195" t="s">
        <v>86</v>
      </c>
      <c r="AV358" s="14" t="s">
        <v>86</v>
      </c>
      <c r="AW358" s="14" t="s">
        <v>32</v>
      </c>
      <c r="AX358" s="14" t="s">
        <v>84</v>
      </c>
      <c r="AY358" s="195" t="s">
        <v>131</v>
      </c>
    </row>
    <row r="359" s="2" customFormat="1" ht="24.15" customHeight="1">
      <c r="A359" s="37"/>
      <c r="B359" s="171"/>
      <c r="C359" s="172" t="s">
        <v>499</v>
      </c>
      <c r="D359" s="172" t="s">
        <v>134</v>
      </c>
      <c r="E359" s="173" t="s">
        <v>506</v>
      </c>
      <c r="F359" s="174" t="s">
        <v>507</v>
      </c>
      <c r="G359" s="175" t="s">
        <v>137</v>
      </c>
      <c r="H359" s="176">
        <v>2.1600000000000001</v>
      </c>
      <c r="I359" s="177"/>
      <c r="J359" s="178">
        <f>ROUND(I359*H359,2)</f>
        <v>0</v>
      </c>
      <c r="K359" s="179"/>
      <c r="L359" s="38"/>
      <c r="M359" s="180" t="s">
        <v>1</v>
      </c>
      <c r="N359" s="181" t="s">
        <v>41</v>
      </c>
      <c r="O359" s="76"/>
      <c r="P359" s="182">
        <f>O359*H359</f>
        <v>0</v>
      </c>
      <c r="Q359" s="182">
        <v>0.00012</v>
      </c>
      <c r="R359" s="182">
        <f>Q359*H359</f>
        <v>0.00025920000000000001</v>
      </c>
      <c r="S359" s="182">
        <v>0</v>
      </c>
      <c r="T359" s="183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84" t="s">
        <v>220</v>
      </c>
      <c r="AT359" s="184" t="s">
        <v>134</v>
      </c>
      <c r="AU359" s="184" t="s">
        <v>86</v>
      </c>
      <c r="AY359" s="18" t="s">
        <v>131</v>
      </c>
      <c r="BE359" s="185">
        <f>IF(N359="základní",J359,0)</f>
        <v>0</v>
      </c>
      <c r="BF359" s="185">
        <f>IF(N359="snížená",J359,0)</f>
        <v>0</v>
      </c>
      <c r="BG359" s="185">
        <f>IF(N359="zákl. přenesená",J359,0)</f>
        <v>0</v>
      </c>
      <c r="BH359" s="185">
        <f>IF(N359="sníž. přenesená",J359,0)</f>
        <v>0</v>
      </c>
      <c r="BI359" s="185">
        <f>IF(N359="nulová",J359,0)</f>
        <v>0</v>
      </c>
      <c r="BJ359" s="18" t="s">
        <v>84</v>
      </c>
      <c r="BK359" s="185">
        <f>ROUND(I359*H359,2)</f>
        <v>0</v>
      </c>
      <c r="BL359" s="18" t="s">
        <v>220</v>
      </c>
      <c r="BM359" s="184" t="s">
        <v>623</v>
      </c>
    </row>
    <row r="360" s="12" customFormat="1" ht="22.8" customHeight="1">
      <c r="A360" s="12"/>
      <c r="B360" s="158"/>
      <c r="C360" s="12"/>
      <c r="D360" s="159" t="s">
        <v>75</v>
      </c>
      <c r="E360" s="169" t="s">
        <v>509</v>
      </c>
      <c r="F360" s="169" t="s">
        <v>510</v>
      </c>
      <c r="G360" s="12"/>
      <c r="H360" s="12"/>
      <c r="I360" s="161"/>
      <c r="J360" s="170">
        <f>BK360</f>
        <v>0</v>
      </c>
      <c r="K360" s="12"/>
      <c r="L360" s="158"/>
      <c r="M360" s="163"/>
      <c r="N360" s="164"/>
      <c r="O360" s="164"/>
      <c r="P360" s="165">
        <f>SUM(P361:P385)</f>
        <v>0</v>
      </c>
      <c r="Q360" s="164"/>
      <c r="R360" s="165">
        <f>SUM(R361:R385)</f>
        <v>0.21994558</v>
      </c>
      <c r="S360" s="164"/>
      <c r="T360" s="166">
        <f>SUM(T361:T385)</f>
        <v>0.042892840000000002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159" t="s">
        <v>86</v>
      </c>
      <c r="AT360" s="167" t="s">
        <v>75</v>
      </c>
      <c r="AU360" s="167" t="s">
        <v>84</v>
      </c>
      <c r="AY360" s="159" t="s">
        <v>131</v>
      </c>
      <c r="BK360" s="168">
        <f>SUM(BK361:BK385)</f>
        <v>0</v>
      </c>
    </row>
    <row r="361" s="2" customFormat="1" ht="16.5" customHeight="1">
      <c r="A361" s="37"/>
      <c r="B361" s="171"/>
      <c r="C361" s="172" t="s">
        <v>505</v>
      </c>
      <c r="D361" s="172" t="s">
        <v>134</v>
      </c>
      <c r="E361" s="173" t="s">
        <v>512</v>
      </c>
      <c r="F361" s="174" t="s">
        <v>513</v>
      </c>
      <c r="G361" s="175" t="s">
        <v>137</v>
      </c>
      <c r="H361" s="176">
        <v>138.364</v>
      </c>
      <c r="I361" s="177"/>
      <c r="J361" s="178">
        <f>ROUND(I361*H361,2)</f>
        <v>0</v>
      </c>
      <c r="K361" s="179"/>
      <c r="L361" s="38"/>
      <c r="M361" s="180" t="s">
        <v>1</v>
      </c>
      <c r="N361" s="181" t="s">
        <v>41</v>
      </c>
      <c r="O361" s="76"/>
      <c r="P361" s="182">
        <f>O361*H361</f>
        <v>0</v>
      </c>
      <c r="Q361" s="182">
        <v>0.001</v>
      </c>
      <c r="R361" s="182">
        <f>Q361*H361</f>
        <v>0.13836400000000002</v>
      </c>
      <c r="S361" s="182">
        <v>0.00031</v>
      </c>
      <c r="T361" s="183">
        <f>S361*H361</f>
        <v>0.042892840000000002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84" t="s">
        <v>220</v>
      </c>
      <c r="AT361" s="184" t="s">
        <v>134</v>
      </c>
      <c r="AU361" s="184" t="s">
        <v>86</v>
      </c>
      <c r="AY361" s="18" t="s">
        <v>131</v>
      </c>
      <c r="BE361" s="185">
        <f>IF(N361="základní",J361,0)</f>
        <v>0</v>
      </c>
      <c r="BF361" s="185">
        <f>IF(N361="snížená",J361,0)</f>
        <v>0</v>
      </c>
      <c r="BG361" s="185">
        <f>IF(N361="zákl. přenesená",J361,0)</f>
        <v>0</v>
      </c>
      <c r="BH361" s="185">
        <f>IF(N361="sníž. přenesená",J361,0)</f>
        <v>0</v>
      </c>
      <c r="BI361" s="185">
        <f>IF(N361="nulová",J361,0)</f>
        <v>0</v>
      </c>
      <c r="BJ361" s="18" t="s">
        <v>84</v>
      </c>
      <c r="BK361" s="185">
        <f>ROUND(I361*H361,2)</f>
        <v>0</v>
      </c>
      <c r="BL361" s="18" t="s">
        <v>220</v>
      </c>
      <c r="BM361" s="184" t="s">
        <v>624</v>
      </c>
    </row>
    <row r="362" s="13" customFormat="1">
      <c r="A362" s="13"/>
      <c r="B362" s="186"/>
      <c r="C362" s="13"/>
      <c r="D362" s="187" t="s">
        <v>140</v>
      </c>
      <c r="E362" s="188" t="s">
        <v>1</v>
      </c>
      <c r="F362" s="189" t="s">
        <v>545</v>
      </c>
      <c r="G362" s="13"/>
      <c r="H362" s="188" t="s">
        <v>1</v>
      </c>
      <c r="I362" s="190"/>
      <c r="J362" s="13"/>
      <c r="K362" s="13"/>
      <c r="L362" s="186"/>
      <c r="M362" s="191"/>
      <c r="N362" s="192"/>
      <c r="O362" s="192"/>
      <c r="P362" s="192"/>
      <c r="Q362" s="192"/>
      <c r="R362" s="192"/>
      <c r="S362" s="192"/>
      <c r="T362" s="19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188" t="s">
        <v>140</v>
      </c>
      <c r="AU362" s="188" t="s">
        <v>86</v>
      </c>
      <c r="AV362" s="13" t="s">
        <v>84</v>
      </c>
      <c r="AW362" s="13" t="s">
        <v>32</v>
      </c>
      <c r="AX362" s="13" t="s">
        <v>76</v>
      </c>
      <c r="AY362" s="188" t="s">
        <v>131</v>
      </c>
    </row>
    <row r="363" s="14" customFormat="1">
      <c r="A363" s="14"/>
      <c r="B363" s="194"/>
      <c r="C363" s="14"/>
      <c r="D363" s="187" t="s">
        <v>140</v>
      </c>
      <c r="E363" s="195" t="s">
        <v>1</v>
      </c>
      <c r="F363" s="196" t="s">
        <v>519</v>
      </c>
      <c r="G363" s="14"/>
      <c r="H363" s="197">
        <v>17.77</v>
      </c>
      <c r="I363" s="198"/>
      <c r="J363" s="14"/>
      <c r="K363" s="14"/>
      <c r="L363" s="194"/>
      <c r="M363" s="199"/>
      <c r="N363" s="200"/>
      <c r="O363" s="200"/>
      <c r="P363" s="200"/>
      <c r="Q363" s="200"/>
      <c r="R363" s="200"/>
      <c r="S363" s="200"/>
      <c r="T363" s="201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195" t="s">
        <v>140</v>
      </c>
      <c r="AU363" s="195" t="s">
        <v>86</v>
      </c>
      <c r="AV363" s="14" t="s">
        <v>86</v>
      </c>
      <c r="AW363" s="14" t="s">
        <v>32</v>
      </c>
      <c r="AX363" s="14" t="s">
        <v>76</v>
      </c>
      <c r="AY363" s="195" t="s">
        <v>131</v>
      </c>
    </row>
    <row r="364" s="14" customFormat="1">
      <c r="A364" s="14"/>
      <c r="B364" s="194"/>
      <c r="C364" s="14"/>
      <c r="D364" s="187" t="s">
        <v>140</v>
      </c>
      <c r="E364" s="195" t="s">
        <v>1</v>
      </c>
      <c r="F364" s="196" t="s">
        <v>520</v>
      </c>
      <c r="G364" s="14"/>
      <c r="H364" s="197">
        <v>45.908999999999999</v>
      </c>
      <c r="I364" s="198"/>
      <c r="J364" s="14"/>
      <c r="K364" s="14"/>
      <c r="L364" s="194"/>
      <c r="M364" s="199"/>
      <c r="N364" s="200"/>
      <c r="O364" s="200"/>
      <c r="P364" s="200"/>
      <c r="Q364" s="200"/>
      <c r="R364" s="200"/>
      <c r="S364" s="200"/>
      <c r="T364" s="201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195" t="s">
        <v>140</v>
      </c>
      <c r="AU364" s="195" t="s">
        <v>86</v>
      </c>
      <c r="AV364" s="14" t="s">
        <v>86</v>
      </c>
      <c r="AW364" s="14" t="s">
        <v>32</v>
      </c>
      <c r="AX364" s="14" t="s">
        <v>76</v>
      </c>
      <c r="AY364" s="195" t="s">
        <v>131</v>
      </c>
    </row>
    <row r="365" s="13" customFormat="1">
      <c r="A365" s="13"/>
      <c r="B365" s="186"/>
      <c r="C365" s="13"/>
      <c r="D365" s="187" t="s">
        <v>140</v>
      </c>
      <c r="E365" s="188" t="s">
        <v>1</v>
      </c>
      <c r="F365" s="189" t="s">
        <v>541</v>
      </c>
      <c r="G365" s="13"/>
      <c r="H365" s="188" t="s">
        <v>1</v>
      </c>
      <c r="I365" s="190"/>
      <c r="J365" s="13"/>
      <c r="K365" s="13"/>
      <c r="L365" s="186"/>
      <c r="M365" s="191"/>
      <c r="N365" s="192"/>
      <c r="O365" s="192"/>
      <c r="P365" s="192"/>
      <c r="Q365" s="192"/>
      <c r="R365" s="192"/>
      <c r="S365" s="192"/>
      <c r="T365" s="19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8" t="s">
        <v>140</v>
      </c>
      <c r="AU365" s="188" t="s">
        <v>86</v>
      </c>
      <c r="AV365" s="13" t="s">
        <v>84</v>
      </c>
      <c r="AW365" s="13" t="s">
        <v>32</v>
      </c>
      <c r="AX365" s="13" t="s">
        <v>76</v>
      </c>
      <c r="AY365" s="188" t="s">
        <v>131</v>
      </c>
    </row>
    <row r="366" s="14" customFormat="1">
      <c r="A366" s="14"/>
      <c r="B366" s="194"/>
      <c r="C366" s="14"/>
      <c r="D366" s="187" t="s">
        <v>140</v>
      </c>
      <c r="E366" s="195" t="s">
        <v>1</v>
      </c>
      <c r="F366" s="196" t="s">
        <v>517</v>
      </c>
      <c r="G366" s="14"/>
      <c r="H366" s="197">
        <v>18.504000000000001</v>
      </c>
      <c r="I366" s="198"/>
      <c r="J366" s="14"/>
      <c r="K366" s="14"/>
      <c r="L366" s="194"/>
      <c r="M366" s="199"/>
      <c r="N366" s="200"/>
      <c r="O366" s="200"/>
      <c r="P366" s="200"/>
      <c r="Q366" s="200"/>
      <c r="R366" s="200"/>
      <c r="S366" s="200"/>
      <c r="T366" s="201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195" t="s">
        <v>140</v>
      </c>
      <c r="AU366" s="195" t="s">
        <v>86</v>
      </c>
      <c r="AV366" s="14" t="s">
        <v>86</v>
      </c>
      <c r="AW366" s="14" t="s">
        <v>32</v>
      </c>
      <c r="AX366" s="14" t="s">
        <v>76</v>
      </c>
      <c r="AY366" s="195" t="s">
        <v>131</v>
      </c>
    </row>
    <row r="367" s="14" customFormat="1">
      <c r="A367" s="14"/>
      <c r="B367" s="194"/>
      <c r="C367" s="14"/>
      <c r="D367" s="187" t="s">
        <v>140</v>
      </c>
      <c r="E367" s="195" t="s">
        <v>1</v>
      </c>
      <c r="F367" s="196" t="s">
        <v>518</v>
      </c>
      <c r="G367" s="14"/>
      <c r="H367" s="197">
        <v>7.04</v>
      </c>
      <c r="I367" s="198"/>
      <c r="J367" s="14"/>
      <c r="K367" s="14"/>
      <c r="L367" s="194"/>
      <c r="M367" s="199"/>
      <c r="N367" s="200"/>
      <c r="O367" s="200"/>
      <c r="P367" s="200"/>
      <c r="Q367" s="200"/>
      <c r="R367" s="200"/>
      <c r="S367" s="200"/>
      <c r="T367" s="20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195" t="s">
        <v>140</v>
      </c>
      <c r="AU367" s="195" t="s">
        <v>86</v>
      </c>
      <c r="AV367" s="14" t="s">
        <v>86</v>
      </c>
      <c r="AW367" s="14" t="s">
        <v>32</v>
      </c>
      <c r="AX367" s="14" t="s">
        <v>76</v>
      </c>
      <c r="AY367" s="195" t="s">
        <v>131</v>
      </c>
    </row>
    <row r="368" s="13" customFormat="1">
      <c r="A368" s="13"/>
      <c r="B368" s="186"/>
      <c r="C368" s="13"/>
      <c r="D368" s="187" t="s">
        <v>140</v>
      </c>
      <c r="E368" s="188" t="s">
        <v>1</v>
      </c>
      <c r="F368" s="189" t="s">
        <v>544</v>
      </c>
      <c r="G368" s="13"/>
      <c r="H368" s="188" t="s">
        <v>1</v>
      </c>
      <c r="I368" s="190"/>
      <c r="J368" s="13"/>
      <c r="K368" s="13"/>
      <c r="L368" s="186"/>
      <c r="M368" s="191"/>
      <c r="N368" s="192"/>
      <c r="O368" s="192"/>
      <c r="P368" s="192"/>
      <c r="Q368" s="192"/>
      <c r="R368" s="192"/>
      <c r="S368" s="192"/>
      <c r="T368" s="19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88" t="s">
        <v>140</v>
      </c>
      <c r="AU368" s="188" t="s">
        <v>86</v>
      </c>
      <c r="AV368" s="13" t="s">
        <v>84</v>
      </c>
      <c r="AW368" s="13" t="s">
        <v>32</v>
      </c>
      <c r="AX368" s="13" t="s">
        <v>76</v>
      </c>
      <c r="AY368" s="188" t="s">
        <v>131</v>
      </c>
    </row>
    <row r="369" s="14" customFormat="1">
      <c r="A369" s="14"/>
      <c r="B369" s="194"/>
      <c r="C369" s="14"/>
      <c r="D369" s="187" t="s">
        <v>140</v>
      </c>
      <c r="E369" s="195" t="s">
        <v>1</v>
      </c>
      <c r="F369" s="196" t="s">
        <v>625</v>
      </c>
      <c r="G369" s="14"/>
      <c r="H369" s="197">
        <v>17.201000000000001</v>
      </c>
      <c r="I369" s="198"/>
      <c r="J369" s="14"/>
      <c r="K369" s="14"/>
      <c r="L369" s="194"/>
      <c r="M369" s="199"/>
      <c r="N369" s="200"/>
      <c r="O369" s="200"/>
      <c r="P369" s="200"/>
      <c r="Q369" s="200"/>
      <c r="R369" s="200"/>
      <c r="S369" s="200"/>
      <c r="T369" s="201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195" t="s">
        <v>140</v>
      </c>
      <c r="AU369" s="195" t="s">
        <v>86</v>
      </c>
      <c r="AV369" s="14" t="s">
        <v>86</v>
      </c>
      <c r="AW369" s="14" t="s">
        <v>32</v>
      </c>
      <c r="AX369" s="14" t="s">
        <v>76</v>
      </c>
      <c r="AY369" s="195" t="s">
        <v>131</v>
      </c>
    </row>
    <row r="370" s="14" customFormat="1">
      <c r="A370" s="14"/>
      <c r="B370" s="194"/>
      <c r="C370" s="14"/>
      <c r="D370" s="187" t="s">
        <v>140</v>
      </c>
      <c r="E370" s="195" t="s">
        <v>1</v>
      </c>
      <c r="F370" s="196" t="s">
        <v>626</v>
      </c>
      <c r="G370" s="14"/>
      <c r="H370" s="197">
        <v>44.652999999999999</v>
      </c>
      <c r="I370" s="198"/>
      <c r="J370" s="14"/>
      <c r="K370" s="14"/>
      <c r="L370" s="194"/>
      <c r="M370" s="199"/>
      <c r="N370" s="200"/>
      <c r="O370" s="200"/>
      <c r="P370" s="200"/>
      <c r="Q370" s="200"/>
      <c r="R370" s="200"/>
      <c r="S370" s="200"/>
      <c r="T370" s="201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195" t="s">
        <v>140</v>
      </c>
      <c r="AU370" s="195" t="s">
        <v>86</v>
      </c>
      <c r="AV370" s="14" t="s">
        <v>86</v>
      </c>
      <c r="AW370" s="14" t="s">
        <v>32</v>
      </c>
      <c r="AX370" s="14" t="s">
        <v>76</v>
      </c>
      <c r="AY370" s="195" t="s">
        <v>131</v>
      </c>
    </row>
    <row r="371" s="13" customFormat="1">
      <c r="A371" s="13"/>
      <c r="B371" s="186"/>
      <c r="C371" s="13"/>
      <c r="D371" s="187" t="s">
        <v>140</v>
      </c>
      <c r="E371" s="188" t="s">
        <v>1</v>
      </c>
      <c r="F371" s="189" t="s">
        <v>521</v>
      </c>
      <c r="G371" s="13"/>
      <c r="H371" s="188" t="s">
        <v>1</v>
      </c>
      <c r="I371" s="190"/>
      <c r="J371" s="13"/>
      <c r="K371" s="13"/>
      <c r="L371" s="186"/>
      <c r="M371" s="191"/>
      <c r="N371" s="192"/>
      <c r="O371" s="192"/>
      <c r="P371" s="192"/>
      <c r="Q371" s="192"/>
      <c r="R371" s="192"/>
      <c r="S371" s="192"/>
      <c r="T371" s="19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88" t="s">
        <v>140</v>
      </c>
      <c r="AU371" s="188" t="s">
        <v>86</v>
      </c>
      <c r="AV371" s="13" t="s">
        <v>84</v>
      </c>
      <c r="AW371" s="13" t="s">
        <v>32</v>
      </c>
      <c r="AX371" s="13" t="s">
        <v>76</v>
      </c>
      <c r="AY371" s="188" t="s">
        <v>131</v>
      </c>
    </row>
    <row r="372" s="14" customFormat="1">
      <c r="A372" s="14"/>
      <c r="B372" s="194"/>
      <c r="C372" s="14"/>
      <c r="D372" s="187" t="s">
        <v>140</v>
      </c>
      <c r="E372" s="195" t="s">
        <v>1</v>
      </c>
      <c r="F372" s="196" t="s">
        <v>522</v>
      </c>
      <c r="G372" s="14"/>
      <c r="H372" s="197">
        <v>-12.712999999999999</v>
      </c>
      <c r="I372" s="198"/>
      <c r="J372" s="14"/>
      <c r="K372" s="14"/>
      <c r="L372" s="194"/>
      <c r="M372" s="199"/>
      <c r="N372" s="200"/>
      <c r="O372" s="200"/>
      <c r="P372" s="200"/>
      <c r="Q372" s="200"/>
      <c r="R372" s="200"/>
      <c r="S372" s="200"/>
      <c r="T372" s="201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195" t="s">
        <v>140</v>
      </c>
      <c r="AU372" s="195" t="s">
        <v>86</v>
      </c>
      <c r="AV372" s="14" t="s">
        <v>86</v>
      </c>
      <c r="AW372" s="14" t="s">
        <v>32</v>
      </c>
      <c r="AX372" s="14" t="s">
        <v>76</v>
      </c>
      <c r="AY372" s="195" t="s">
        <v>131</v>
      </c>
    </row>
    <row r="373" s="15" customFormat="1">
      <c r="A373" s="15"/>
      <c r="B373" s="202"/>
      <c r="C373" s="15"/>
      <c r="D373" s="187" t="s">
        <v>140</v>
      </c>
      <c r="E373" s="203" t="s">
        <v>1</v>
      </c>
      <c r="F373" s="204" t="s">
        <v>158</v>
      </c>
      <c r="G373" s="15"/>
      <c r="H373" s="205">
        <v>138.364</v>
      </c>
      <c r="I373" s="206"/>
      <c r="J373" s="15"/>
      <c r="K373" s="15"/>
      <c r="L373" s="202"/>
      <c r="M373" s="207"/>
      <c r="N373" s="208"/>
      <c r="O373" s="208"/>
      <c r="P373" s="208"/>
      <c r="Q373" s="208"/>
      <c r="R373" s="208"/>
      <c r="S373" s="208"/>
      <c r="T373" s="209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03" t="s">
        <v>140</v>
      </c>
      <c r="AU373" s="203" t="s">
        <v>86</v>
      </c>
      <c r="AV373" s="15" t="s">
        <v>138</v>
      </c>
      <c r="AW373" s="15" t="s">
        <v>32</v>
      </c>
      <c r="AX373" s="15" t="s">
        <v>84</v>
      </c>
      <c r="AY373" s="203" t="s">
        <v>131</v>
      </c>
    </row>
    <row r="374" s="2" customFormat="1" ht="24.15" customHeight="1">
      <c r="A374" s="37"/>
      <c r="B374" s="171"/>
      <c r="C374" s="172" t="s">
        <v>511</v>
      </c>
      <c r="D374" s="172" t="s">
        <v>134</v>
      </c>
      <c r="E374" s="173" t="s">
        <v>524</v>
      </c>
      <c r="F374" s="174" t="s">
        <v>525</v>
      </c>
      <c r="G374" s="175" t="s">
        <v>137</v>
      </c>
      <c r="H374" s="176">
        <v>151.077</v>
      </c>
      <c r="I374" s="177"/>
      <c r="J374" s="178">
        <f>ROUND(I374*H374,2)</f>
        <v>0</v>
      </c>
      <c r="K374" s="179"/>
      <c r="L374" s="38"/>
      <c r="M374" s="180" t="s">
        <v>1</v>
      </c>
      <c r="N374" s="181" t="s">
        <v>41</v>
      </c>
      <c r="O374" s="76"/>
      <c r="P374" s="182">
        <f>O374*H374</f>
        <v>0</v>
      </c>
      <c r="Q374" s="182">
        <v>0.00021000000000000001</v>
      </c>
      <c r="R374" s="182">
        <f>Q374*H374</f>
        <v>0.031726169999999998</v>
      </c>
      <c r="S374" s="182">
        <v>0</v>
      </c>
      <c r="T374" s="183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84" t="s">
        <v>220</v>
      </c>
      <c r="AT374" s="184" t="s">
        <v>134</v>
      </c>
      <c r="AU374" s="184" t="s">
        <v>86</v>
      </c>
      <c r="AY374" s="18" t="s">
        <v>131</v>
      </c>
      <c r="BE374" s="185">
        <f>IF(N374="základní",J374,0)</f>
        <v>0</v>
      </c>
      <c r="BF374" s="185">
        <f>IF(N374="snížená",J374,0)</f>
        <v>0</v>
      </c>
      <c r="BG374" s="185">
        <f>IF(N374="zákl. přenesená",J374,0)</f>
        <v>0</v>
      </c>
      <c r="BH374" s="185">
        <f>IF(N374="sníž. přenesená",J374,0)</f>
        <v>0</v>
      </c>
      <c r="BI374" s="185">
        <f>IF(N374="nulová",J374,0)</f>
        <v>0</v>
      </c>
      <c r="BJ374" s="18" t="s">
        <v>84</v>
      </c>
      <c r="BK374" s="185">
        <f>ROUND(I374*H374,2)</f>
        <v>0</v>
      </c>
      <c r="BL374" s="18" t="s">
        <v>220</v>
      </c>
      <c r="BM374" s="184" t="s">
        <v>627</v>
      </c>
    </row>
    <row r="375" s="13" customFormat="1">
      <c r="A375" s="13"/>
      <c r="B375" s="186"/>
      <c r="C375" s="13"/>
      <c r="D375" s="187" t="s">
        <v>140</v>
      </c>
      <c r="E375" s="188" t="s">
        <v>1</v>
      </c>
      <c r="F375" s="189" t="s">
        <v>545</v>
      </c>
      <c r="G375" s="13"/>
      <c r="H375" s="188" t="s">
        <v>1</v>
      </c>
      <c r="I375" s="190"/>
      <c r="J375" s="13"/>
      <c r="K375" s="13"/>
      <c r="L375" s="186"/>
      <c r="M375" s="191"/>
      <c r="N375" s="192"/>
      <c r="O375" s="192"/>
      <c r="P375" s="192"/>
      <c r="Q375" s="192"/>
      <c r="R375" s="192"/>
      <c r="S375" s="192"/>
      <c r="T375" s="19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88" t="s">
        <v>140</v>
      </c>
      <c r="AU375" s="188" t="s">
        <v>86</v>
      </c>
      <c r="AV375" s="13" t="s">
        <v>84</v>
      </c>
      <c r="AW375" s="13" t="s">
        <v>32</v>
      </c>
      <c r="AX375" s="13" t="s">
        <v>76</v>
      </c>
      <c r="AY375" s="188" t="s">
        <v>131</v>
      </c>
    </row>
    <row r="376" s="14" customFormat="1">
      <c r="A376" s="14"/>
      <c r="B376" s="194"/>
      <c r="C376" s="14"/>
      <c r="D376" s="187" t="s">
        <v>140</v>
      </c>
      <c r="E376" s="195" t="s">
        <v>1</v>
      </c>
      <c r="F376" s="196" t="s">
        <v>519</v>
      </c>
      <c r="G376" s="14"/>
      <c r="H376" s="197">
        <v>17.77</v>
      </c>
      <c r="I376" s="198"/>
      <c r="J376" s="14"/>
      <c r="K376" s="14"/>
      <c r="L376" s="194"/>
      <c r="M376" s="199"/>
      <c r="N376" s="200"/>
      <c r="O376" s="200"/>
      <c r="P376" s="200"/>
      <c r="Q376" s="200"/>
      <c r="R376" s="200"/>
      <c r="S376" s="200"/>
      <c r="T376" s="20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195" t="s">
        <v>140</v>
      </c>
      <c r="AU376" s="195" t="s">
        <v>86</v>
      </c>
      <c r="AV376" s="14" t="s">
        <v>86</v>
      </c>
      <c r="AW376" s="14" t="s">
        <v>32</v>
      </c>
      <c r="AX376" s="14" t="s">
        <v>76</v>
      </c>
      <c r="AY376" s="195" t="s">
        <v>131</v>
      </c>
    </row>
    <row r="377" s="14" customFormat="1">
      <c r="A377" s="14"/>
      <c r="B377" s="194"/>
      <c r="C377" s="14"/>
      <c r="D377" s="187" t="s">
        <v>140</v>
      </c>
      <c r="E377" s="195" t="s">
        <v>1</v>
      </c>
      <c r="F377" s="196" t="s">
        <v>520</v>
      </c>
      <c r="G377" s="14"/>
      <c r="H377" s="197">
        <v>45.908999999999999</v>
      </c>
      <c r="I377" s="198"/>
      <c r="J377" s="14"/>
      <c r="K377" s="14"/>
      <c r="L377" s="194"/>
      <c r="M377" s="199"/>
      <c r="N377" s="200"/>
      <c r="O377" s="200"/>
      <c r="P377" s="200"/>
      <c r="Q377" s="200"/>
      <c r="R377" s="200"/>
      <c r="S377" s="200"/>
      <c r="T377" s="201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195" t="s">
        <v>140</v>
      </c>
      <c r="AU377" s="195" t="s">
        <v>86</v>
      </c>
      <c r="AV377" s="14" t="s">
        <v>86</v>
      </c>
      <c r="AW377" s="14" t="s">
        <v>32</v>
      </c>
      <c r="AX377" s="14" t="s">
        <v>76</v>
      </c>
      <c r="AY377" s="195" t="s">
        <v>131</v>
      </c>
    </row>
    <row r="378" s="13" customFormat="1">
      <c r="A378" s="13"/>
      <c r="B378" s="186"/>
      <c r="C378" s="13"/>
      <c r="D378" s="187" t="s">
        <v>140</v>
      </c>
      <c r="E378" s="188" t="s">
        <v>1</v>
      </c>
      <c r="F378" s="189" t="s">
        <v>541</v>
      </c>
      <c r="G378" s="13"/>
      <c r="H378" s="188" t="s">
        <v>1</v>
      </c>
      <c r="I378" s="190"/>
      <c r="J378" s="13"/>
      <c r="K378" s="13"/>
      <c r="L378" s="186"/>
      <c r="M378" s="191"/>
      <c r="N378" s="192"/>
      <c r="O378" s="192"/>
      <c r="P378" s="192"/>
      <c r="Q378" s="192"/>
      <c r="R378" s="192"/>
      <c r="S378" s="192"/>
      <c r="T378" s="19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88" t="s">
        <v>140</v>
      </c>
      <c r="AU378" s="188" t="s">
        <v>86</v>
      </c>
      <c r="AV378" s="13" t="s">
        <v>84</v>
      </c>
      <c r="AW378" s="13" t="s">
        <v>32</v>
      </c>
      <c r="AX378" s="13" t="s">
        <v>76</v>
      </c>
      <c r="AY378" s="188" t="s">
        <v>131</v>
      </c>
    </row>
    <row r="379" s="14" customFormat="1">
      <c r="A379" s="14"/>
      <c r="B379" s="194"/>
      <c r="C379" s="14"/>
      <c r="D379" s="187" t="s">
        <v>140</v>
      </c>
      <c r="E379" s="195" t="s">
        <v>1</v>
      </c>
      <c r="F379" s="196" t="s">
        <v>517</v>
      </c>
      <c r="G379" s="14"/>
      <c r="H379" s="197">
        <v>18.504000000000001</v>
      </c>
      <c r="I379" s="198"/>
      <c r="J379" s="14"/>
      <c r="K379" s="14"/>
      <c r="L379" s="194"/>
      <c r="M379" s="199"/>
      <c r="N379" s="200"/>
      <c r="O379" s="200"/>
      <c r="P379" s="200"/>
      <c r="Q379" s="200"/>
      <c r="R379" s="200"/>
      <c r="S379" s="200"/>
      <c r="T379" s="20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195" t="s">
        <v>140</v>
      </c>
      <c r="AU379" s="195" t="s">
        <v>86</v>
      </c>
      <c r="AV379" s="14" t="s">
        <v>86</v>
      </c>
      <c r="AW379" s="14" t="s">
        <v>32</v>
      </c>
      <c r="AX379" s="14" t="s">
        <v>76</v>
      </c>
      <c r="AY379" s="195" t="s">
        <v>131</v>
      </c>
    </row>
    <row r="380" s="14" customFormat="1">
      <c r="A380" s="14"/>
      <c r="B380" s="194"/>
      <c r="C380" s="14"/>
      <c r="D380" s="187" t="s">
        <v>140</v>
      </c>
      <c r="E380" s="195" t="s">
        <v>1</v>
      </c>
      <c r="F380" s="196" t="s">
        <v>518</v>
      </c>
      <c r="G380" s="14"/>
      <c r="H380" s="197">
        <v>7.04</v>
      </c>
      <c r="I380" s="198"/>
      <c r="J380" s="14"/>
      <c r="K380" s="14"/>
      <c r="L380" s="194"/>
      <c r="M380" s="199"/>
      <c r="N380" s="200"/>
      <c r="O380" s="200"/>
      <c r="P380" s="200"/>
      <c r="Q380" s="200"/>
      <c r="R380" s="200"/>
      <c r="S380" s="200"/>
      <c r="T380" s="20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195" t="s">
        <v>140</v>
      </c>
      <c r="AU380" s="195" t="s">
        <v>86</v>
      </c>
      <c r="AV380" s="14" t="s">
        <v>86</v>
      </c>
      <c r="AW380" s="14" t="s">
        <v>32</v>
      </c>
      <c r="AX380" s="14" t="s">
        <v>76</v>
      </c>
      <c r="AY380" s="195" t="s">
        <v>131</v>
      </c>
    </row>
    <row r="381" s="13" customFormat="1">
      <c r="A381" s="13"/>
      <c r="B381" s="186"/>
      <c r="C381" s="13"/>
      <c r="D381" s="187" t="s">
        <v>140</v>
      </c>
      <c r="E381" s="188" t="s">
        <v>1</v>
      </c>
      <c r="F381" s="189" t="s">
        <v>544</v>
      </c>
      <c r="G381" s="13"/>
      <c r="H381" s="188" t="s">
        <v>1</v>
      </c>
      <c r="I381" s="190"/>
      <c r="J381" s="13"/>
      <c r="K381" s="13"/>
      <c r="L381" s="186"/>
      <c r="M381" s="191"/>
      <c r="N381" s="192"/>
      <c r="O381" s="192"/>
      <c r="P381" s="192"/>
      <c r="Q381" s="192"/>
      <c r="R381" s="192"/>
      <c r="S381" s="192"/>
      <c r="T381" s="19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88" t="s">
        <v>140</v>
      </c>
      <c r="AU381" s="188" t="s">
        <v>86</v>
      </c>
      <c r="AV381" s="13" t="s">
        <v>84</v>
      </c>
      <c r="AW381" s="13" t="s">
        <v>32</v>
      </c>
      <c r="AX381" s="13" t="s">
        <v>76</v>
      </c>
      <c r="AY381" s="188" t="s">
        <v>131</v>
      </c>
    </row>
    <row r="382" s="14" customFormat="1">
      <c r="A382" s="14"/>
      <c r="B382" s="194"/>
      <c r="C382" s="14"/>
      <c r="D382" s="187" t="s">
        <v>140</v>
      </c>
      <c r="E382" s="195" t="s">
        <v>1</v>
      </c>
      <c r="F382" s="196" t="s">
        <v>625</v>
      </c>
      <c r="G382" s="14"/>
      <c r="H382" s="197">
        <v>17.201000000000001</v>
      </c>
      <c r="I382" s="198"/>
      <c r="J382" s="14"/>
      <c r="K382" s="14"/>
      <c r="L382" s="194"/>
      <c r="M382" s="199"/>
      <c r="N382" s="200"/>
      <c r="O382" s="200"/>
      <c r="P382" s="200"/>
      <c r="Q382" s="200"/>
      <c r="R382" s="200"/>
      <c r="S382" s="200"/>
      <c r="T382" s="20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195" t="s">
        <v>140</v>
      </c>
      <c r="AU382" s="195" t="s">
        <v>86</v>
      </c>
      <c r="AV382" s="14" t="s">
        <v>86</v>
      </c>
      <c r="AW382" s="14" t="s">
        <v>32</v>
      </c>
      <c r="AX382" s="14" t="s">
        <v>76</v>
      </c>
      <c r="AY382" s="195" t="s">
        <v>131</v>
      </c>
    </row>
    <row r="383" s="14" customFormat="1">
      <c r="A383" s="14"/>
      <c r="B383" s="194"/>
      <c r="C383" s="14"/>
      <c r="D383" s="187" t="s">
        <v>140</v>
      </c>
      <c r="E383" s="195" t="s">
        <v>1</v>
      </c>
      <c r="F383" s="196" t="s">
        <v>626</v>
      </c>
      <c r="G383" s="14"/>
      <c r="H383" s="197">
        <v>44.652999999999999</v>
      </c>
      <c r="I383" s="198"/>
      <c r="J383" s="14"/>
      <c r="K383" s="14"/>
      <c r="L383" s="194"/>
      <c r="M383" s="199"/>
      <c r="N383" s="200"/>
      <c r="O383" s="200"/>
      <c r="P383" s="200"/>
      <c r="Q383" s="200"/>
      <c r="R383" s="200"/>
      <c r="S383" s="200"/>
      <c r="T383" s="20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195" t="s">
        <v>140</v>
      </c>
      <c r="AU383" s="195" t="s">
        <v>86</v>
      </c>
      <c r="AV383" s="14" t="s">
        <v>86</v>
      </c>
      <c r="AW383" s="14" t="s">
        <v>32</v>
      </c>
      <c r="AX383" s="14" t="s">
        <v>76</v>
      </c>
      <c r="AY383" s="195" t="s">
        <v>131</v>
      </c>
    </row>
    <row r="384" s="15" customFormat="1">
      <c r="A384" s="15"/>
      <c r="B384" s="202"/>
      <c r="C384" s="15"/>
      <c r="D384" s="187" t="s">
        <v>140</v>
      </c>
      <c r="E384" s="203" t="s">
        <v>1</v>
      </c>
      <c r="F384" s="204" t="s">
        <v>158</v>
      </c>
      <c r="G384" s="15"/>
      <c r="H384" s="205">
        <v>151.077</v>
      </c>
      <c r="I384" s="206"/>
      <c r="J384" s="15"/>
      <c r="K384" s="15"/>
      <c r="L384" s="202"/>
      <c r="M384" s="207"/>
      <c r="N384" s="208"/>
      <c r="O384" s="208"/>
      <c r="P384" s="208"/>
      <c r="Q384" s="208"/>
      <c r="R384" s="208"/>
      <c r="S384" s="208"/>
      <c r="T384" s="209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03" t="s">
        <v>140</v>
      </c>
      <c r="AU384" s="203" t="s">
        <v>86</v>
      </c>
      <c r="AV384" s="15" t="s">
        <v>138</v>
      </c>
      <c r="AW384" s="15" t="s">
        <v>32</v>
      </c>
      <c r="AX384" s="15" t="s">
        <v>84</v>
      </c>
      <c r="AY384" s="203" t="s">
        <v>131</v>
      </c>
    </row>
    <row r="385" s="2" customFormat="1" ht="24.15" customHeight="1">
      <c r="A385" s="37"/>
      <c r="B385" s="171"/>
      <c r="C385" s="172" t="s">
        <v>523</v>
      </c>
      <c r="D385" s="172" t="s">
        <v>134</v>
      </c>
      <c r="E385" s="173" t="s">
        <v>528</v>
      </c>
      <c r="F385" s="174" t="s">
        <v>529</v>
      </c>
      <c r="G385" s="175" t="s">
        <v>137</v>
      </c>
      <c r="H385" s="176">
        <v>151.077</v>
      </c>
      <c r="I385" s="177"/>
      <c r="J385" s="178">
        <f>ROUND(I385*H385,2)</f>
        <v>0</v>
      </c>
      <c r="K385" s="179"/>
      <c r="L385" s="38"/>
      <c r="M385" s="180" t="s">
        <v>1</v>
      </c>
      <c r="N385" s="181" t="s">
        <v>41</v>
      </c>
      <c r="O385" s="76"/>
      <c r="P385" s="182">
        <f>O385*H385</f>
        <v>0</v>
      </c>
      <c r="Q385" s="182">
        <v>0.00033</v>
      </c>
      <c r="R385" s="182">
        <f>Q385*H385</f>
        <v>0.049855409999999996</v>
      </c>
      <c r="S385" s="182">
        <v>0</v>
      </c>
      <c r="T385" s="183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84" t="s">
        <v>220</v>
      </c>
      <c r="AT385" s="184" t="s">
        <v>134</v>
      </c>
      <c r="AU385" s="184" t="s">
        <v>86</v>
      </c>
      <c r="AY385" s="18" t="s">
        <v>131</v>
      </c>
      <c r="BE385" s="185">
        <f>IF(N385="základní",J385,0)</f>
        <v>0</v>
      </c>
      <c r="BF385" s="185">
        <f>IF(N385="snížená",J385,0)</f>
        <v>0</v>
      </c>
      <c r="BG385" s="185">
        <f>IF(N385="zákl. přenesená",J385,0)</f>
        <v>0</v>
      </c>
      <c r="BH385" s="185">
        <f>IF(N385="sníž. přenesená",J385,0)</f>
        <v>0</v>
      </c>
      <c r="BI385" s="185">
        <f>IF(N385="nulová",J385,0)</f>
        <v>0</v>
      </c>
      <c r="BJ385" s="18" t="s">
        <v>84</v>
      </c>
      <c r="BK385" s="185">
        <f>ROUND(I385*H385,2)</f>
        <v>0</v>
      </c>
      <c r="BL385" s="18" t="s">
        <v>220</v>
      </c>
      <c r="BM385" s="184" t="s">
        <v>628</v>
      </c>
    </row>
    <row r="386" s="12" customFormat="1" ht="25.92" customHeight="1">
      <c r="A386" s="12"/>
      <c r="B386" s="158"/>
      <c r="C386" s="12"/>
      <c r="D386" s="159" t="s">
        <v>75</v>
      </c>
      <c r="E386" s="160" t="s">
        <v>531</v>
      </c>
      <c r="F386" s="160" t="s">
        <v>532</v>
      </c>
      <c r="G386" s="12"/>
      <c r="H386" s="12"/>
      <c r="I386" s="161"/>
      <c r="J386" s="162">
        <f>BK386</f>
        <v>0</v>
      </c>
      <c r="K386" s="12"/>
      <c r="L386" s="158"/>
      <c r="M386" s="163"/>
      <c r="N386" s="164"/>
      <c r="O386" s="164"/>
      <c r="P386" s="165">
        <f>P387</f>
        <v>0</v>
      </c>
      <c r="Q386" s="164"/>
      <c r="R386" s="165">
        <f>R387</f>
        <v>0</v>
      </c>
      <c r="S386" s="164"/>
      <c r="T386" s="166">
        <f>T387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159" t="s">
        <v>162</v>
      </c>
      <c r="AT386" s="167" t="s">
        <v>75</v>
      </c>
      <c r="AU386" s="167" t="s">
        <v>76</v>
      </c>
      <c r="AY386" s="159" t="s">
        <v>131</v>
      </c>
      <c r="BK386" s="168">
        <f>BK387</f>
        <v>0</v>
      </c>
    </row>
    <row r="387" s="12" customFormat="1" ht="22.8" customHeight="1">
      <c r="A387" s="12"/>
      <c r="B387" s="158"/>
      <c r="C387" s="12"/>
      <c r="D387" s="159" t="s">
        <v>75</v>
      </c>
      <c r="E387" s="169" t="s">
        <v>533</v>
      </c>
      <c r="F387" s="169" t="s">
        <v>534</v>
      </c>
      <c r="G387" s="12"/>
      <c r="H387" s="12"/>
      <c r="I387" s="161"/>
      <c r="J387" s="170">
        <f>BK387</f>
        <v>0</v>
      </c>
      <c r="K387" s="12"/>
      <c r="L387" s="158"/>
      <c r="M387" s="163"/>
      <c r="N387" s="164"/>
      <c r="O387" s="164"/>
      <c r="P387" s="165">
        <f>P388</f>
        <v>0</v>
      </c>
      <c r="Q387" s="164"/>
      <c r="R387" s="165">
        <f>R388</f>
        <v>0</v>
      </c>
      <c r="S387" s="164"/>
      <c r="T387" s="166">
        <f>T388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159" t="s">
        <v>162</v>
      </c>
      <c r="AT387" s="167" t="s">
        <v>75</v>
      </c>
      <c r="AU387" s="167" t="s">
        <v>84</v>
      </c>
      <c r="AY387" s="159" t="s">
        <v>131</v>
      </c>
      <c r="BK387" s="168">
        <f>BK388</f>
        <v>0</v>
      </c>
    </row>
    <row r="388" s="2" customFormat="1" ht="16.5" customHeight="1">
      <c r="A388" s="37"/>
      <c r="B388" s="171"/>
      <c r="C388" s="172" t="s">
        <v>527</v>
      </c>
      <c r="D388" s="172" t="s">
        <v>134</v>
      </c>
      <c r="E388" s="173" t="s">
        <v>536</v>
      </c>
      <c r="F388" s="174" t="s">
        <v>534</v>
      </c>
      <c r="G388" s="175" t="s">
        <v>256</v>
      </c>
      <c r="H388" s="176">
        <v>1</v>
      </c>
      <c r="I388" s="177"/>
      <c r="J388" s="178">
        <f>ROUND(I388*H388,2)</f>
        <v>0</v>
      </c>
      <c r="K388" s="179"/>
      <c r="L388" s="38"/>
      <c r="M388" s="222" t="s">
        <v>1</v>
      </c>
      <c r="N388" s="223" t="s">
        <v>41</v>
      </c>
      <c r="O388" s="224"/>
      <c r="P388" s="225">
        <f>O388*H388</f>
        <v>0</v>
      </c>
      <c r="Q388" s="225">
        <v>0</v>
      </c>
      <c r="R388" s="225">
        <f>Q388*H388</f>
        <v>0</v>
      </c>
      <c r="S388" s="225">
        <v>0</v>
      </c>
      <c r="T388" s="226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84" t="s">
        <v>537</v>
      </c>
      <c r="AT388" s="184" t="s">
        <v>134</v>
      </c>
      <c r="AU388" s="184" t="s">
        <v>86</v>
      </c>
      <c r="AY388" s="18" t="s">
        <v>131</v>
      </c>
      <c r="BE388" s="185">
        <f>IF(N388="základní",J388,0)</f>
        <v>0</v>
      </c>
      <c r="BF388" s="185">
        <f>IF(N388="snížená",J388,0)</f>
        <v>0</v>
      </c>
      <c r="BG388" s="185">
        <f>IF(N388="zákl. přenesená",J388,0)</f>
        <v>0</v>
      </c>
      <c r="BH388" s="185">
        <f>IF(N388="sníž. přenesená",J388,0)</f>
        <v>0</v>
      </c>
      <c r="BI388" s="185">
        <f>IF(N388="nulová",J388,0)</f>
        <v>0</v>
      </c>
      <c r="BJ388" s="18" t="s">
        <v>84</v>
      </c>
      <c r="BK388" s="185">
        <f>ROUND(I388*H388,2)</f>
        <v>0</v>
      </c>
      <c r="BL388" s="18" t="s">
        <v>537</v>
      </c>
      <c r="BM388" s="184" t="s">
        <v>629</v>
      </c>
    </row>
    <row r="389" s="2" customFormat="1" ht="6.96" customHeight="1">
      <c r="A389" s="37"/>
      <c r="B389" s="59"/>
      <c r="C389" s="60"/>
      <c r="D389" s="60"/>
      <c r="E389" s="60"/>
      <c r="F389" s="60"/>
      <c r="G389" s="60"/>
      <c r="H389" s="60"/>
      <c r="I389" s="60"/>
      <c r="J389" s="60"/>
      <c r="K389" s="60"/>
      <c r="L389" s="38"/>
      <c r="M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</row>
  </sheetData>
  <autoFilter ref="C133:K388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DESKTOP-O7TS77F\PC</dc:creator>
  <cp:lastModifiedBy>DESKTOP-O7TS77F\PC</cp:lastModifiedBy>
  <dcterms:created xsi:type="dcterms:W3CDTF">2023-12-14T09:40:34Z</dcterms:created>
  <dcterms:modified xsi:type="dcterms:W3CDTF">2023-12-14T09:40:37Z</dcterms:modified>
</cp:coreProperties>
</file>