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6 – Přeložka chladící vody" sheetId="12" r:id="rId3"/>
    <sheet name="SO 07 – Přeložka užitkové vody" sheetId="13" r:id="rId4"/>
    <sheet name="SO 08 - Přeložka dešť. kanal." sheetId="14" r:id="rId5"/>
  </sheets>
  <externalReferences>
    <externalReference r:id="rId6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06 – Přeložka chladící vody'!$1:$7</definedName>
    <definedName name="_xlnm.Print_Titles" localSheetId="3">'SO 07 – Přeložka užitkové vody'!$1:$7</definedName>
    <definedName name="_xlnm.Print_Titles" localSheetId="4">'SO 08 - Přeložka dešť. kanal.'!$1:$7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06 – Přeložka chladící vody'!$A$1:$X$91</definedName>
    <definedName name="_xlnm.Print_Area" localSheetId="3">'SO 07 – Přeložka užitkové vody'!$A$1:$X$105</definedName>
    <definedName name="_xlnm.Print_Area" localSheetId="4">'SO 08 - Přeložka dešť. kanal.'!$A$1:$X$63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I9" i="14"/>
  <c r="K9" i="14"/>
  <c r="M9" i="14"/>
  <c r="O9" i="14"/>
  <c r="Q9" i="14"/>
  <c r="V9" i="14"/>
  <c r="G10" i="14"/>
  <c r="I10" i="14"/>
  <c r="K10" i="14"/>
  <c r="O10" i="14"/>
  <c r="Q10" i="14"/>
  <c r="V10" i="14"/>
  <c r="G12" i="14"/>
  <c r="I12" i="14"/>
  <c r="K12" i="14"/>
  <c r="M12" i="14"/>
  <c r="O12" i="14"/>
  <c r="Q12" i="14"/>
  <c r="V12" i="14"/>
  <c r="G14" i="14"/>
  <c r="M14" i="14" s="1"/>
  <c r="I14" i="14"/>
  <c r="K14" i="14"/>
  <c r="O14" i="14"/>
  <c r="Q14" i="14"/>
  <c r="V14" i="14"/>
  <c r="G16" i="14"/>
  <c r="M16" i="14" s="1"/>
  <c r="I16" i="14"/>
  <c r="K16" i="14"/>
  <c r="O16" i="14"/>
  <c r="Q16" i="14"/>
  <c r="V16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V27" i="14"/>
  <c r="G28" i="14"/>
  <c r="G27" i="14" s="1"/>
  <c r="I28" i="14"/>
  <c r="I27" i="14" s="1"/>
  <c r="K28" i="14"/>
  <c r="K27" i="14" s="1"/>
  <c r="M28" i="14"/>
  <c r="M27" i="14" s="1"/>
  <c r="O28" i="14"/>
  <c r="O27" i="14" s="1"/>
  <c r="Q28" i="14"/>
  <c r="Q27" i="14" s="1"/>
  <c r="V28" i="14"/>
  <c r="G29" i="14"/>
  <c r="G30" i="14"/>
  <c r="I30" i="14"/>
  <c r="K30" i="14"/>
  <c r="M30" i="14"/>
  <c r="O30" i="14"/>
  <c r="Q30" i="14"/>
  <c r="V30" i="14"/>
  <c r="G31" i="14"/>
  <c r="M31" i="14" s="1"/>
  <c r="I31" i="14"/>
  <c r="K31" i="14"/>
  <c r="O31" i="14"/>
  <c r="O29" i="14" s="1"/>
  <c r="Q31" i="14"/>
  <c r="V31" i="14"/>
  <c r="G33" i="14"/>
  <c r="M33" i="14" s="1"/>
  <c r="I33" i="14"/>
  <c r="K33" i="14"/>
  <c r="O33" i="14"/>
  <c r="Q33" i="14"/>
  <c r="V33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1" i="14"/>
  <c r="M41" i="14" s="1"/>
  <c r="I41" i="14"/>
  <c r="K41" i="14"/>
  <c r="O41" i="14"/>
  <c r="Q41" i="14"/>
  <c r="V41" i="14"/>
  <c r="G42" i="14"/>
  <c r="I42" i="14"/>
  <c r="K42" i="14"/>
  <c r="O42" i="14"/>
  <c r="Q42" i="14"/>
  <c r="V42" i="14"/>
  <c r="V40" i="14" s="1"/>
  <c r="G43" i="14"/>
  <c r="I43" i="14"/>
  <c r="K43" i="14"/>
  <c r="M43" i="14"/>
  <c r="O43" i="14"/>
  <c r="Q43" i="14"/>
  <c r="V43" i="14"/>
  <c r="G45" i="14"/>
  <c r="M45" i="14" s="1"/>
  <c r="I45" i="14"/>
  <c r="K45" i="14"/>
  <c r="O45" i="14"/>
  <c r="Q45" i="14"/>
  <c r="V45" i="14"/>
  <c r="G47" i="14"/>
  <c r="M47" i="14" s="1"/>
  <c r="I47" i="14"/>
  <c r="K47" i="14"/>
  <c r="K46" i="14" s="1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AD53" i="14"/>
  <c r="F43" i="1" s="1"/>
  <c r="AZ77" i="13"/>
  <c r="AZ75" i="13"/>
  <c r="G9" i="13"/>
  <c r="M9" i="13" s="1"/>
  <c r="I9" i="13"/>
  <c r="K9" i="13"/>
  <c r="O9" i="13"/>
  <c r="Q9" i="13"/>
  <c r="V9" i="13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8" i="13"/>
  <c r="M18" i="13" s="1"/>
  <c r="I18" i="13"/>
  <c r="K18" i="13"/>
  <c r="O18" i="13"/>
  <c r="Q18" i="13"/>
  <c r="V18" i="13"/>
  <c r="G21" i="13"/>
  <c r="M21" i="13" s="1"/>
  <c r="I21" i="13"/>
  <c r="K21" i="13"/>
  <c r="O21" i="13"/>
  <c r="Q21" i="13"/>
  <c r="V21" i="13"/>
  <c r="G24" i="13"/>
  <c r="M24" i="13" s="1"/>
  <c r="I24" i="13"/>
  <c r="K24" i="13"/>
  <c r="O24" i="13"/>
  <c r="Q24" i="13"/>
  <c r="V24" i="13"/>
  <c r="G27" i="13"/>
  <c r="M27" i="13" s="1"/>
  <c r="I27" i="13"/>
  <c r="K27" i="13"/>
  <c r="O27" i="13"/>
  <c r="Q27" i="13"/>
  <c r="V27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V37" i="13"/>
  <c r="G38" i="13"/>
  <c r="M38" i="13" s="1"/>
  <c r="M37" i="13" s="1"/>
  <c r="I38" i="13"/>
  <c r="I37" i="13" s="1"/>
  <c r="K38" i="13"/>
  <c r="K37" i="13" s="1"/>
  <c r="O38" i="13"/>
  <c r="O37" i="13" s="1"/>
  <c r="Q38" i="13"/>
  <c r="Q37" i="13" s="1"/>
  <c r="V38" i="13"/>
  <c r="G43" i="13"/>
  <c r="G42" i="13" s="1"/>
  <c r="I43" i="13"/>
  <c r="I42" i="13" s="1"/>
  <c r="K43" i="13"/>
  <c r="O43" i="13"/>
  <c r="O42" i="13" s="1"/>
  <c r="Q43" i="13"/>
  <c r="Q42" i="13" s="1"/>
  <c r="V43" i="13"/>
  <c r="G45" i="13"/>
  <c r="I45" i="13"/>
  <c r="K45" i="13"/>
  <c r="M45" i="13"/>
  <c r="O45" i="13"/>
  <c r="Q45" i="13"/>
  <c r="V45" i="13"/>
  <c r="G47" i="13"/>
  <c r="M47" i="13" s="1"/>
  <c r="M46" i="13" s="1"/>
  <c r="I47" i="13"/>
  <c r="I46" i="13" s="1"/>
  <c r="K47" i="13"/>
  <c r="K46" i="13" s="1"/>
  <c r="O47" i="13"/>
  <c r="O46" i="13" s="1"/>
  <c r="Q47" i="13"/>
  <c r="Q46" i="13" s="1"/>
  <c r="V47" i="13"/>
  <c r="V46" i="13" s="1"/>
  <c r="G49" i="13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2" i="13"/>
  <c r="M72" i="13" s="1"/>
  <c r="M71" i="13" s="1"/>
  <c r="I72" i="13"/>
  <c r="I71" i="13" s="1"/>
  <c r="K72" i="13"/>
  <c r="K71" i="13" s="1"/>
  <c r="O72" i="13"/>
  <c r="O71" i="13" s="1"/>
  <c r="Q72" i="13"/>
  <c r="Q71" i="13" s="1"/>
  <c r="V72" i="13"/>
  <c r="V71" i="13" s="1"/>
  <c r="K73" i="13"/>
  <c r="O73" i="13"/>
  <c r="V73" i="13"/>
  <c r="G74" i="13"/>
  <c r="G73" i="13" s="1"/>
  <c r="I74" i="13"/>
  <c r="I73" i="13" s="1"/>
  <c r="K74" i="13"/>
  <c r="M74" i="13"/>
  <c r="M73" i="13" s="1"/>
  <c r="O74" i="13"/>
  <c r="Q74" i="13"/>
  <c r="Q73" i="13" s="1"/>
  <c r="V74" i="13"/>
  <c r="G79" i="13"/>
  <c r="M79" i="13" s="1"/>
  <c r="I79" i="13"/>
  <c r="K79" i="13"/>
  <c r="O79" i="13"/>
  <c r="O78" i="13" s="1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V82" i="13" s="1"/>
  <c r="G85" i="13"/>
  <c r="I85" i="13"/>
  <c r="K85" i="13"/>
  <c r="M85" i="13"/>
  <c r="O85" i="13"/>
  <c r="Q85" i="13"/>
  <c r="V85" i="13"/>
  <c r="G87" i="13"/>
  <c r="AE95" i="13" s="1"/>
  <c r="G42" i="1" s="1"/>
  <c r="I87" i="13"/>
  <c r="K87" i="13"/>
  <c r="O87" i="13"/>
  <c r="Q87" i="13"/>
  <c r="V87" i="13"/>
  <c r="G89" i="13"/>
  <c r="M89" i="13" s="1"/>
  <c r="I89" i="13"/>
  <c r="K89" i="13"/>
  <c r="K88" i="13" s="1"/>
  <c r="O89" i="13"/>
  <c r="Q89" i="13"/>
  <c r="V89" i="13"/>
  <c r="G90" i="13"/>
  <c r="M90" i="13" s="1"/>
  <c r="I90" i="13"/>
  <c r="K90" i="13"/>
  <c r="O90" i="13"/>
  <c r="Q90" i="13"/>
  <c r="V90" i="13"/>
  <c r="G91" i="13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AD95" i="13"/>
  <c r="F42" i="1" s="1"/>
  <c r="I42" i="1" s="1"/>
  <c r="AZ68" i="12"/>
  <c r="AZ66" i="12"/>
  <c r="AZ58" i="12"/>
  <c r="AZ53" i="12"/>
  <c r="AZ50" i="12"/>
  <c r="AZ47" i="12"/>
  <c r="AZ44" i="12"/>
  <c r="G9" i="12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G29" i="12" s="1"/>
  <c r="I30" i="12"/>
  <c r="I29" i="12" s="1"/>
  <c r="K30" i="12"/>
  <c r="K29" i="12" s="1"/>
  <c r="O30" i="12"/>
  <c r="O29" i="12" s="1"/>
  <c r="Q30" i="12"/>
  <c r="Q29" i="12" s="1"/>
  <c r="V30" i="12"/>
  <c r="V29" i="12" s="1"/>
  <c r="G35" i="12"/>
  <c r="M35" i="12" s="1"/>
  <c r="I35" i="12"/>
  <c r="K35" i="12"/>
  <c r="O35" i="12"/>
  <c r="Q35" i="12"/>
  <c r="V35" i="12"/>
  <c r="G36" i="12"/>
  <c r="I36" i="12"/>
  <c r="K36" i="12"/>
  <c r="O36" i="12"/>
  <c r="O34" i="12" s="1"/>
  <c r="Q36" i="12"/>
  <c r="V36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V61" i="12"/>
  <c r="G62" i="12"/>
  <c r="G61" i="12" s="1"/>
  <c r="I62" i="12"/>
  <c r="I61" i="12" s="1"/>
  <c r="K62" i="12"/>
  <c r="K61" i="12" s="1"/>
  <c r="M62" i="12"/>
  <c r="M61" i="12" s="1"/>
  <c r="O62" i="12"/>
  <c r="O61" i="12" s="1"/>
  <c r="Q62" i="12"/>
  <c r="Q61" i="12" s="1"/>
  <c r="V62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O63" i="12" s="1"/>
  <c r="Q65" i="12"/>
  <c r="V65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AD81" i="12"/>
  <c r="F40" i="1" s="1"/>
  <c r="I20" i="1"/>
  <c r="I17" i="1"/>
  <c r="H44" i="1"/>
  <c r="Q46" i="14" l="1"/>
  <c r="I46" i="14"/>
  <c r="O46" i="14"/>
  <c r="Q40" i="14"/>
  <c r="I40" i="14"/>
  <c r="O34" i="14"/>
  <c r="G8" i="14"/>
  <c r="AE53" i="14"/>
  <c r="G43" i="1" s="1"/>
  <c r="I43" i="1" s="1"/>
  <c r="V46" i="14"/>
  <c r="G40" i="14"/>
  <c r="K34" i="14"/>
  <c r="Q34" i="14"/>
  <c r="I34" i="14"/>
  <c r="K29" i="14"/>
  <c r="Q29" i="14"/>
  <c r="I29" i="14"/>
  <c r="K8" i="14"/>
  <c r="O8" i="14"/>
  <c r="K40" i="14"/>
  <c r="O40" i="14"/>
  <c r="V34" i="14"/>
  <c r="V29" i="14"/>
  <c r="V8" i="14"/>
  <c r="Q8" i="14"/>
  <c r="I8" i="14"/>
  <c r="Q88" i="13"/>
  <c r="K82" i="13"/>
  <c r="Q82" i="13"/>
  <c r="V78" i="13"/>
  <c r="G71" i="13"/>
  <c r="I56" i="1" s="1"/>
  <c r="V48" i="13"/>
  <c r="K48" i="13"/>
  <c r="Q48" i="13"/>
  <c r="M43" i="13"/>
  <c r="M42" i="13" s="1"/>
  <c r="K8" i="13"/>
  <c r="G78" i="13"/>
  <c r="O48" i="13"/>
  <c r="G48" i="13"/>
  <c r="G46" i="13"/>
  <c r="I54" i="1" s="1"/>
  <c r="V42" i="13"/>
  <c r="K42" i="13"/>
  <c r="V8" i="13"/>
  <c r="I8" i="13"/>
  <c r="G88" i="13"/>
  <c r="V88" i="13"/>
  <c r="O82" i="13"/>
  <c r="I78" i="13"/>
  <c r="M49" i="13"/>
  <c r="Q8" i="13"/>
  <c r="I88" i="13"/>
  <c r="O88" i="13"/>
  <c r="I82" i="13"/>
  <c r="K78" i="13"/>
  <c r="Q78" i="13"/>
  <c r="I48" i="13"/>
  <c r="O8" i="13"/>
  <c r="I74" i="12"/>
  <c r="G63" i="12"/>
  <c r="I57" i="1" s="1"/>
  <c r="G34" i="12"/>
  <c r="I53" i="1" s="1"/>
  <c r="K34" i="12"/>
  <c r="V69" i="12"/>
  <c r="G38" i="12"/>
  <c r="M36" i="12"/>
  <c r="M34" i="12" s="1"/>
  <c r="V34" i="12"/>
  <c r="Q74" i="12"/>
  <c r="Q38" i="12"/>
  <c r="G8" i="12"/>
  <c r="V8" i="12"/>
  <c r="I8" i="12"/>
  <c r="F39" i="1"/>
  <c r="F41" i="1"/>
  <c r="O74" i="12"/>
  <c r="Q69" i="12"/>
  <c r="G69" i="12"/>
  <c r="K63" i="12"/>
  <c r="Q63" i="12"/>
  <c r="I63" i="12"/>
  <c r="O38" i="12"/>
  <c r="Q34" i="12"/>
  <c r="I34" i="12"/>
  <c r="O8" i="12"/>
  <c r="Q8" i="12"/>
  <c r="I69" i="12"/>
  <c r="G74" i="12"/>
  <c r="O69" i="12"/>
  <c r="V63" i="12"/>
  <c r="K38" i="12"/>
  <c r="V74" i="12"/>
  <c r="K74" i="12"/>
  <c r="K69" i="12"/>
  <c r="V38" i="12"/>
  <c r="I38" i="12"/>
  <c r="K8" i="12"/>
  <c r="M46" i="14"/>
  <c r="M34" i="14"/>
  <c r="M29" i="14"/>
  <c r="G46" i="14"/>
  <c r="G34" i="14"/>
  <c r="M42" i="14"/>
  <c r="M40" i="14" s="1"/>
  <c r="M10" i="14"/>
  <c r="M8" i="14" s="1"/>
  <c r="M48" i="13"/>
  <c r="M8" i="13"/>
  <c r="M78" i="13"/>
  <c r="G37" i="13"/>
  <c r="I52" i="1" s="1"/>
  <c r="G82" i="13"/>
  <c r="I59" i="1" s="1"/>
  <c r="G8" i="13"/>
  <c r="M91" i="13"/>
  <c r="M88" i="13" s="1"/>
  <c r="M87" i="13"/>
  <c r="M82" i="13" s="1"/>
  <c r="M74" i="12"/>
  <c r="M63" i="12"/>
  <c r="AE81" i="12"/>
  <c r="M70" i="12"/>
  <c r="M69" i="12" s="1"/>
  <c r="M42" i="12"/>
  <c r="M38" i="12" s="1"/>
  <c r="M30" i="12"/>
  <c r="M29" i="12" s="1"/>
  <c r="M11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53" i="14" l="1"/>
  <c r="I58" i="1"/>
  <c r="I18" i="1" s="1"/>
  <c r="I60" i="1"/>
  <c r="I19" i="1" s="1"/>
  <c r="I55" i="1"/>
  <c r="G95" i="13"/>
  <c r="I51" i="1"/>
  <c r="G81" i="12"/>
  <c r="G40" i="1"/>
  <c r="I40" i="1" s="1"/>
  <c r="G41" i="1"/>
  <c r="I41" i="1" s="1"/>
  <c r="G39" i="1"/>
  <c r="G44" i="1" s="1"/>
  <c r="G25" i="1" s="1"/>
  <c r="F44" i="1"/>
  <c r="G23" i="1" s="1"/>
  <c r="A27" i="1" l="1"/>
  <c r="A28" i="1" s="1"/>
  <c r="G28" i="1" s="1"/>
  <c r="G27" i="1" s="1"/>
  <c r="G29" i="1" s="1"/>
  <c r="I39" i="1"/>
  <c r="I44" i="1" s="1"/>
  <c r="J41" i="1" s="1"/>
  <c r="I16" i="1"/>
  <c r="I21" i="1" s="1"/>
  <c r="I61" i="1"/>
  <c r="J39" i="1" l="1"/>
  <c r="J44" i="1" s="1"/>
  <c r="J42" i="1"/>
  <c r="J43" i="1"/>
  <c r="J40" i="1"/>
  <c r="J60" i="1"/>
  <c r="J57" i="1"/>
  <c r="J56" i="1"/>
  <c r="J51" i="1"/>
  <c r="J59" i="1"/>
  <c r="J58" i="1"/>
  <c r="J55" i="1"/>
  <c r="J52" i="1"/>
  <c r="J53" i="1"/>
  <c r="J54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Barbora Kohotová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Barbora Kohotová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Barbora Kohotová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<sst xmlns="http://schemas.openxmlformats.org/spreadsheetml/2006/main" count="1319" uniqueCount="336">
  <si>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</si>
  <si>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</si>
  <si>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</si>
  <si>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</si>
  <si>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</si>
  <si>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</si>
  <si>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</si>
  <si>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</si>
  <si>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</si>
  <si>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</si>
  <si>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</si>
  <si>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</si>
  <si>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</si>
  <si>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</si>
  <si>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</si>
  <si>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</si>
  <si>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</si>
  <si>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</si>
  <si>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</si>
  <si>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</si>
  <si>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</si>
  <si>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</si>
  <si>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</si>
  <si>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</si>
  <si>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</si>
  <si>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</si>
  <si>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</si>
  <si>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</si>
  <si>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</si>
  <si>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</si>
  <si>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</si>
  <si>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</si>
  <si>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</si>
  <si>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</si>
  <si>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</si>
  <si>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</si>
  <si>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</si>
  <si>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</si>
  <si>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</si>
  <si>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</si>
  <si>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</si>
  <si>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 xml:space="preserve"> </t>
  </si>
  <si>
    <t>1</t>
  </si>
  <si>
    <t>Stavba</t>
  </si>
  <si>
    <t>SO 06</t>
  </si>
  <si>
    <t xml:space="preserve">SO 06 – Přeložka chladící vody  </t>
  </si>
  <si>
    <t>SO 07</t>
  </si>
  <si>
    <t>SO 07 – Přeložka užitkové vody</t>
  </si>
  <si>
    <t>SO 08</t>
  </si>
  <si>
    <t>SO 08 – Přeložka dešťové kanalizace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</si>
  <si>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</si>
  <si>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</si>
  <si>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</si>
  <si>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</si>
  <si>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</si>
  <si>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</si>
  <si>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</si>
  <si>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</si>
  <si>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</si>
  <si>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</si>
  <si>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</si>
  <si>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</si>
  <si>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</si>
  <si>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96</t>
  </si>
  <si>
    <t>Bourání konstrukcí</t>
  </si>
  <si>
    <t>J</t>
  </si>
  <si>
    <t>Jiné</t>
  </si>
  <si>
    <t>Z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</si>
  <si>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</si>
  <si>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</si>
  <si>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</si>
  <si>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</si>
  <si>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</si>
  <si>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</si>
  <si>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</si>
  <si>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</si>
  <si>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</si>
  <si>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</si>
  <si>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</si>
  <si>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</si>
  <si>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</si>
  <si>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</si>
  <si>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</si>
  <si>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</si>
  <si>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</si>
  <si>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</si>
  <si>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</si>
  <si>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</si>
  <si>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</si>
  <si>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</si>
  <si>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</si>
  <si>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</si>
  <si>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</si>
  <si>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</si>
  <si>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</si>
  <si>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</si>
  <si>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</si>
  <si>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</si>
  <si>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Stav položky</t>
  </si>
  <si>
    <t>Díl:</t>
  </si>
  <si>
    <t>DIL</t>
  </si>
  <si>
    <t>115101201</t>
  </si>
  <si>
    <t>Čerpání vody na výšku do 10 m, přítok do 500 l/min</t>
  </si>
  <si>
    <t>h</t>
  </si>
  <si>
    <t>RTS 25/ I</t>
  </si>
  <si>
    <t>Běžná</t>
  </si>
  <si>
    <t>POL1_</t>
  </si>
  <si>
    <t>115101301</t>
  </si>
  <si>
    <t>Pohotovost čerp.soupravy, výška 10 m, přítok 500 l</t>
  </si>
  <si>
    <t>den</t>
  </si>
  <si>
    <t>182001111</t>
  </si>
  <si>
    <t>Plošná úprava terénu, nerovnosti do 10 cm v rovině</t>
  </si>
  <si>
    <t>m2</t>
  </si>
  <si>
    <t>132201210R00T2</t>
  </si>
  <si>
    <t>Hloubení rýh š.do 200 cm hor.3 do 50 m3,STROJNĚ 80%</t>
  </si>
  <si>
    <t>m3</t>
  </si>
  <si>
    <t>Vlastní</t>
  </si>
  <si>
    <t>Indiv</t>
  </si>
  <si>
    <t>Důležitá</t>
  </si>
  <si>
    <t>(1,00*2,20*22)*0,80</t>
  </si>
  <si>
    <t>VV</t>
  </si>
  <si>
    <t>139601102R00T2</t>
  </si>
  <si>
    <t>Ruční výkop jam, rýh a šachet v hornině tř. 3 20%</t>
  </si>
  <si>
    <t>POP</t>
  </si>
  <si>
    <t>(1,00*2,20*22)*0,20</t>
  </si>
  <si>
    <t>161101101</t>
  </si>
  <si>
    <t>Svislé přemístění výkopku z hor.1-4 do 2,5 m</t>
  </si>
  <si>
    <t>(1,00*2,20*22)</t>
  </si>
  <si>
    <t>162701105</t>
  </si>
  <si>
    <t>Vodorovné přemístění výkopku z hor.1-4 do 10000 m</t>
  </si>
  <si>
    <t>(1,00*0,80*22)</t>
  </si>
  <si>
    <t>199000005</t>
  </si>
  <si>
    <t>Poplatek za skládku zeminy 1- 4, č. dle katal. odpadů 17 05 04</t>
  </si>
  <si>
    <t>t</t>
  </si>
  <si>
    <t>(1,00*0,80*22)*1,7</t>
  </si>
  <si>
    <t>175101101</t>
  </si>
  <si>
    <t>Obsyp potrubí bez prohození sypaniny s dodáním štěrkopísku frakce 0 - 22 mm</t>
  </si>
  <si>
    <t>(1,00*0,70*22)</t>
  </si>
  <si>
    <t>180400020RA0T2</t>
  </si>
  <si>
    <t>Založení trávníku s dodáním osiva</t>
  </si>
  <si>
    <t>POL2_</t>
  </si>
  <si>
    <t>174101101</t>
  </si>
  <si>
    <t>Zásyp jam, rýh, šachet se zhutněním</t>
  </si>
  <si>
    <t>(1,00*1,40*22)</t>
  </si>
  <si>
    <t>151101101</t>
  </si>
  <si>
    <t>Pažení a rozepření stěn rýh - příložné - hl.do 2 m</t>
  </si>
  <si>
    <t>151101111</t>
  </si>
  <si>
    <t>Odstranění pažení stěn rýh - příložné - hl. do 2 m</t>
  </si>
  <si>
    <t>275321411R00T2</t>
  </si>
  <si>
    <t xml:space="preserve">Zapravení prostupů ŽB stěnou - vodotěsné provedení </t>
  </si>
  <si>
    <t>kus</t>
  </si>
  <si>
    <t>- INTEGROVANÉ TĚSNĚNÍ DO PRACOVNÍ SPÁRY - BOBTNAJÍCÍ TĚSNÍCÍ TMEL - POLYURETANOVÝ</t>
  </si>
  <si>
    <t>- ZATMELIT TRVALE PRUŽNÝM TMELEM POLYURETAN, POPŘ. SILIKON</t>
  </si>
  <si>
    <t>- EXPANZNÍ CEMENTOVÁ ZÁLIVKOVÁ HMOTA</t>
  </si>
  <si>
    <t>451315111</t>
  </si>
  <si>
    <t>Podkladní vrstva z betonu prostého C 25/30 do 10cm</t>
  </si>
  <si>
    <t>451572111</t>
  </si>
  <si>
    <t>Lože pod potrubí z kameniva těženého 0 - 4 mm</t>
  </si>
  <si>
    <t>(1,00*0,10*22)</t>
  </si>
  <si>
    <t>286147871RT1M</t>
  </si>
  <si>
    <t>Montáž trubky kanalizační PP SN16 500 x 19,1 x 1000 mm</t>
  </si>
  <si>
    <t>286147871RT1</t>
  </si>
  <si>
    <t>Trubka kanalizační PP SN16 500 x 22,8 x 1000 mm ČSN 1852</t>
  </si>
  <si>
    <t>POL3_</t>
  </si>
  <si>
    <t>28614676.ART1M</t>
  </si>
  <si>
    <t>Montáž kolene DN500 - 45°</t>
  </si>
  <si>
    <t>28614676.ART1</t>
  </si>
  <si>
    <t>Koleno DN500 - 45°</t>
  </si>
  <si>
    <t>894421112</t>
  </si>
  <si>
    <t>Osazení betonových dílců šachet do 1,4 t</t>
  </si>
  <si>
    <t>Místo standartního těsnění bude použito těsnění vůči zaolejovaným vodám - NBR těsnění odolné ropným látkám.</t>
  </si>
  <si>
    <t>59224367.ART1</t>
  </si>
  <si>
    <t>TBZ-Q.1 500/1000</t>
  </si>
  <si>
    <t>894421111</t>
  </si>
  <si>
    <t>Osazení betonových dílců šachet do 0,5 t</t>
  </si>
  <si>
    <t>59224329.ART2</t>
  </si>
  <si>
    <t>TBR-Q.1 1000x625/600/120 SPK</t>
  </si>
  <si>
    <t>59224349RT3</t>
  </si>
  <si>
    <t xml:space="preserve">TBW-Q.1 100/600/120 </t>
  </si>
  <si>
    <t>59224348.ART2</t>
  </si>
  <si>
    <t>TBW-Q.1 80/600/120</t>
  </si>
  <si>
    <t>899103111</t>
  </si>
  <si>
    <t>Osazení poklopu s rámem do 150 kg</t>
  </si>
  <si>
    <t>55340323RT3</t>
  </si>
  <si>
    <t>D 400 B-1 D400</t>
  </si>
  <si>
    <t>59224373.ARM</t>
  </si>
  <si>
    <t>Montáž těsnění elastomerového pro šachtové díly EMT DN 1000</t>
  </si>
  <si>
    <t>59224373.A</t>
  </si>
  <si>
    <t>Těsnění elastomerové pro šachtové díly EMT DN 1000</t>
  </si>
  <si>
    <t>SPCM</t>
  </si>
  <si>
    <t>230170016</t>
  </si>
  <si>
    <t>Zkouška těsnosti potrubí, DN 400 - 500</t>
  </si>
  <si>
    <t>m</t>
  </si>
  <si>
    <t>961055111R00T1</t>
  </si>
  <si>
    <t>Vybourání prostupů do ŽB zdí tl. 250 mm</t>
  </si>
  <si>
    <t>725659852T2</t>
  </si>
  <si>
    <t>Pronájem techniky pro manipulaci a montáž potrubí a šachet</t>
  </si>
  <si>
    <t>kpl</t>
  </si>
  <si>
    <t>725659635T2</t>
  </si>
  <si>
    <t>Zkoušky hutnicí</t>
  </si>
  <si>
    <t>Během výstavby budou provedeny hutnící zkoušky obsypů a zásypů v místech uložení vodovodu v komunikaci v rozsahu 1 zkoušky na 100 bm výkopu. Přesné místo a rozsah provedení zkoušek určí zástupce provozovatele. Ověření míry zhutnění bude provedeno rázovou zatěžovací zkouškou lehkou dynamickou deskou. Četnost hutnících zkoušek je dána TP 146 tab. 5 – kategorie kontroly 4.</t>
  </si>
  <si>
    <t/>
  </si>
  <si>
    <t>Předepsána míra zhutnění zásypu je 45 MPa. V závislosti na místních podmínkách může zástupe investora a provozovatele přiměřeně požadovanou hodnotu upravit.</t>
  </si>
  <si>
    <t>566845748T3</t>
  </si>
  <si>
    <t>Kamerová prohlídka s kontrolou spádu po montáži potrubí</t>
  </si>
  <si>
    <t>5.3</t>
  </si>
  <si>
    <t>Doprava materiálu, přesun hmot</t>
  </si>
  <si>
    <t>5.4</t>
  </si>
  <si>
    <t>Jiné materiály, montáž, atd., neuvedené výše, ale které je nutné zahrnout do celkového rozsahu prací podle výkresů a praxe dodavatele. Prosím, uveďte podrobný technický popis a cenovou kalkulaci.</t>
  </si>
  <si>
    <t>566845748T1</t>
  </si>
  <si>
    <t xml:space="preserve">Napojení, uvedení do provozu </t>
  </si>
  <si>
    <t>005111020R</t>
  </si>
  <si>
    <t>Vytyčení stavby</t>
  </si>
  <si>
    <t>Soubor</t>
  </si>
  <si>
    <t>POL99_2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</si>
  <si>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</si>
  <si>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</si>
  <si>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</si>
  <si>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</si>
  <si>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</si>
  <si>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</si>
  <si>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005124010RT2</t>
  </si>
  <si>
    <t>Koordinační činnost</t>
  </si>
  <si>
    <t>SUM</t>
  </si>
  <si>
    <t>Poznámky uchazeče k zadání</t>
  </si>
  <si>
    <t>POPUZIV</t>
  </si>
  <si>
    <t>END</t>
  </si>
  <si>
    <t>113151119R00T1</t>
  </si>
  <si>
    <t>Fréz.živič.krytu pl.do 500 m2,tl.10cm</t>
  </si>
  <si>
    <t>RTS 24/ II</t>
  </si>
  <si>
    <t>113107220</t>
  </si>
  <si>
    <t>Odstranění asfaltobetonové vozovky, plocha do 50 m2</t>
  </si>
  <si>
    <t>Nedokončená</t>
  </si>
  <si>
    <t>Asfalt : (1,00*1,50*10)*0,80</t>
  </si>
  <si>
    <t>Travnatá plocha : (1,00*1,50*18)*0,80</t>
  </si>
  <si>
    <t>Asfalt : (1,00*1,50*10)*0,20</t>
  </si>
  <si>
    <t>Travnatá plocha : (1,00*1,50*18)*0,20</t>
  </si>
  <si>
    <t>Asfalt : (1,00*1,50*10)</t>
  </si>
  <si>
    <t>Travnatá plocha : (1,00*1,50*18)</t>
  </si>
  <si>
    <t>Travnatá plocha : (1,00*1,10*18)</t>
  </si>
  <si>
    <t>Asfalt : (1,00*1,50*10)*1,7</t>
  </si>
  <si>
    <t>Travnatá plocha : (1,00*1,10*18)*1,7</t>
  </si>
  <si>
    <t>Asfalt : (1,00*0,30*10)</t>
  </si>
  <si>
    <t>Travnatá plocha : (1,00*0,30*18)</t>
  </si>
  <si>
    <t>174100050</t>
  </si>
  <si>
    <t>Zásyp jam, rýh a šachet štěrkopískem dovoz štěrkopísku ze vzdálenosti 15 km</t>
  </si>
  <si>
    <t>Asfalt : (1,00*1,10*10)</t>
  </si>
  <si>
    <t>(1,00*0,10*28)</t>
  </si>
  <si>
    <t>452311131R00T2</t>
  </si>
  <si>
    <t>Desky podkladní poklopu pro tel. soupravy</t>
  </si>
  <si>
    <t>577000006RA0T1</t>
  </si>
  <si>
    <t xml:space="preserve">Komunikace s krytem asfaltobetonovým </t>
  </si>
  <si>
    <t>230180041R00T1</t>
  </si>
  <si>
    <t>Montáž trub z plastických hmot PE, PP, 160 x14,6</t>
  </si>
  <si>
    <t>286136768RT2</t>
  </si>
  <si>
    <t>Trubka vodovodní PE 100 RC, rozměr 160 x 14,6 mm, SDR 11</t>
  </si>
  <si>
    <t>31947220RT1M</t>
  </si>
  <si>
    <t>Montáž příruby přivařovací točivé PN 16 DN 150</t>
  </si>
  <si>
    <t>31947220RT1</t>
  </si>
  <si>
    <t>Příruba přivařovací točivá PN 16 DN 150</t>
  </si>
  <si>
    <t>28653767RT2M</t>
  </si>
  <si>
    <t xml:space="preserve">Montáž lemového nákružku d 160 mm PE 100 SDR 17 </t>
  </si>
  <si>
    <t>28653767RT2</t>
  </si>
  <si>
    <t>Lemový nákružek d 160 mm PE 100 SDR 11</t>
  </si>
  <si>
    <t>286538114RT1</t>
  </si>
  <si>
    <t>Montáž elektrokolene 45° 160 mm PN16/SDR11</t>
  </si>
  <si>
    <t>Elektrokoleno 45° 160 mm PN16/SDR11</t>
  </si>
  <si>
    <t>28613108.MRT1M</t>
  </si>
  <si>
    <t xml:space="preserve">Montáž elektrospojky d 160 mm SDR 11 PE 100 </t>
  </si>
  <si>
    <t>28613108.MRT1</t>
  </si>
  <si>
    <t xml:space="preserve">Elektrospojka d 160 mm SDR 11 PE 100 </t>
  </si>
  <si>
    <t>42228314RT1M</t>
  </si>
  <si>
    <t>Montáž šoupěte DN 150, PN16, (GGG)</t>
  </si>
  <si>
    <t>42228314RT1</t>
  </si>
  <si>
    <t>Šoupě DN 150, PN16, (GGG)</t>
  </si>
  <si>
    <t>230220001R00T2</t>
  </si>
  <si>
    <t xml:space="preserve">Montáž zemní soupravy pro šoupátka </t>
  </si>
  <si>
    <t>42293255RT1</t>
  </si>
  <si>
    <t>Souprava zemní teleskopická pro šoupě DN 150</t>
  </si>
  <si>
    <t>899401112</t>
  </si>
  <si>
    <t>Osazení poklopů litinových šoupátkových</t>
  </si>
  <si>
    <t>42200750RT2</t>
  </si>
  <si>
    <t>Poklop šoupátkový, GGG-PLAST/litina</t>
  </si>
  <si>
    <t>dle toho, jak prostor bude využíván (litina/plast)</t>
  </si>
  <si>
    <t>30999642T2M</t>
  </si>
  <si>
    <t xml:space="preserve">Montáž přírubového spoje  DN150  </t>
  </si>
  <si>
    <t xml:space="preserve">kus   </t>
  </si>
  <si>
    <t>30999642T2</t>
  </si>
  <si>
    <t xml:space="preserve">Přírubový spoj  DN150  </t>
  </si>
  <si>
    <t>899731113</t>
  </si>
  <si>
    <t>Vodič signalizační CYY 4 mm2</t>
  </si>
  <si>
    <t>899721112R00T2</t>
  </si>
  <si>
    <t>Fólie výstražná z PVC modrá, šířka 30 cm ,,VODOVOD"</t>
  </si>
  <si>
    <t>230170014</t>
  </si>
  <si>
    <t>Zkouška těsnosti potrubí, DN 150 - 200</t>
  </si>
  <si>
    <t>979095312</t>
  </si>
  <si>
    <t>Naložení a složení suti</t>
  </si>
  <si>
    <t>979082213</t>
  </si>
  <si>
    <t>Vodorovná doprava suti po suchu do 1 km</t>
  </si>
  <si>
    <t>979082319</t>
  </si>
  <si>
    <t>Příplatek k vodor.dopravě po suchu, dalších 1000 m</t>
  </si>
  <si>
    <t>9*10</t>
  </si>
  <si>
    <t>979990121R00T5</t>
  </si>
  <si>
    <t xml:space="preserve">Poplatek za uložení suti - asfalt </t>
  </si>
  <si>
    <t>(1,00*1,50*12)*0,80</t>
  </si>
  <si>
    <t>(1,00*1,50*12)*0,20</t>
  </si>
  <si>
    <t>(1,00*1,50*12)</t>
  </si>
  <si>
    <t>(1,00*0,60*12)</t>
  </si>
  <si>
    <t>(1,00*0,60*12)*1,7</t>
  </si>
  <si>
    <t>(1,00*0,50*12)</t>
  </si>
  <si>
    <t>(1,00*0,90*12)</t>
  </si>
  <si>
    <t>151101101R00T1</t>
  </si>
  <si>
    <t>Pažení a rozepření stěn rýh - příložné - hl.do 3 m</t>
  </si>
  <si>
    <t>151101111R00T2</t>
  </si>
  <si>
    <t>Odstranění pažení stěn rýh - příložné - hl. do 3 m</t>
  </si>
  <si>
    <t>970051300R00T2</t>
  </si>
  <si>
    <t>Jádrová návrtávka do stávajícího betonového potrubí DN 500, pro potrubí DN 200</t>
  </si>
  <si>
    <t>899623151R00T1</t>
  </si>
  <si>
    <t>Obetonování spoje cca 0.4x0.4x0.2 m betonem</t>
  </si>
  <si>
    <t>(1,00*0,10*12)</t>
  </si>
  <si>
    <t>2563518547T1</t>
  </si>
  <si>
    <t>Zapravení prostupu průchodky speciální sanační maltou na kanalizace</t>
  </si>
  <si>
    <t>286147831RT2M</t>
  </si>
  <si>
    <t>Montáž trubky kanalizační PP SN16 200 x 7,7 x 1000 mm ČSN 1852</t>
  </si>
  <si>
    <t>286147831RT2</t>
  </si>
  <si>
    <t>Trubka kanalizační PP SN16 200 x 7,7 x 1000 mm ČSN 1852</t>
  </si>
  <si>
    <t>28654604RT2M</t>
  </si>
  <si>
    <t>Montáž kolene kanalizačního PP DN 200/45°</t>
  </si>
  <si>
    <t>28654604RT2</t>
  </si>
  <si>
    <t>Koleno kanalizační PP DN 200/45°</t>
  </si>
  <si>
    <t>Přechod z betonového potrubí na PP potrubí</t>
  </si>
  <si>
    <t>ALFAGEN - Chladící vody – Přeložky sítí</t>
  </si>
  <si>
    <t>SO 06 – Přeložka chladící vody, SO 07 – Přeložka užitkové vody, SO 08 – Přeložka dešťové kanalizace</t>
  </si>
  <si>
    <t>AL INVEST Břidličná, a.s.</t>
  </si>
  <si>
    <t>Bruntálská 167</t>
  </si>
  <si>
    <t>793 51 Břidličná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</si>
</sst>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1" fillId="2" borderId="18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view="pageBreakPreview" topLeftCell="B16" zoomScale="75" zoomScaleNormal="100" zoomScaleSheetLayoutView="75" workbookViewId="0">
      <selection activeCell="C2" sqref="C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09" t="s">
        <v>24</v>
      </c>
      <c r="C2" s="265" t="s">
        <v>331</v>
      </c>
      <c r="D2" s="265"/>
      <c r="E2" s="265"/>
      <c r="F2" s="265"/>
      <c r="G2" s="265"/>
      <c r="H2" s="265"/>
      <c r="I2" s="265"/>
      <c r="J2" s="266"/>
      <c r="O2" s="1"/>
    </row>
    <row r="3" spans="1:15" ht="27" hidden="1" customHeight="1" x14ac:dyDescent="0.2">
      <c r="A3" s="2"/>
      <c r="B3" s="111"/>
      <c r="C3" s="110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267" t="s">
        <v>332</v>
      </c>
      <c r="D4" s="267"/>
      <c r="E4" s="267"/>
      <c r="F4" s="267"/>
      <c r="G4" s="267"/>
      <c r="H4" s="267"/>
      <c r="I4" s="267"/>
      <c r="J4" s="268"/>
    </row>
    <row r="5" spans="1:15" ht="24" customHeight="1" x14ac:dyDescent="0.2">
      <c r="A5" s="2"/>
      <c r="B5" s="31" t="s">
        <v>23</v>
      </c>
      <c r="D5" s="92" t="s">
        <v>333</v>
      </c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 t="s">
        <v>334</v>
      </c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91" t="s">
        <v>335</v>
      </c>
      <c r="E7" s="91"/>
      <c r="F7" s="91"/>
      <c r="G7" s="91"/>
      <c r="H7" s="24"/>
      <c r="I7" s="23"/>
      <c r="J7" s="34"/>
    </row>
    <row r="8" spans="1:15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x14ac:dyDescent="0.2">
      <c r="A9" s="2"/>
      <c r="B9" s="2"/>
      <c r="D9" s="51"/>
      <c r="H9" s="18" t="s">
        <v>36</v>
      </c>
      <c r="I9" s="22"/>
      <c r="J9" s="8"/>
    </row>
    <row r="10" spans="1:15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17"/>
      <c r="E11" s="117"/>
      <c r="F11" s="117"/>
      <c r="G11" s="117"/>
      <c r="H11" s="18" t="s">
        <v>40</v>
      </c>
      <c r="I11" s="122"/>
      <c r="J11" s="8"/>
    </row>
    <row r="12" spans="1:15" ht="15.75" customHeight="1" x14ac:dyDescent="0.2">
      <c r="A12" s="2"/>
      <c r="B12" s="28"/>
      <c r="C12" s="55"/>
      <c r="D12" s="118"/>
      <c r="E12" s="118"/>
      <c r="F12" s="118"/>
      <c r="G12" s="118"/>
      <c r="H12" s="18" t="s">
        <v>36</v>
      </c>
      <c r="I12" s="122"/>
      <c r="J12" s="8"/>
    </row>
    <row r="13" spans="1:15" ht="15.75" customHeight="1" x14ac:dyDescent="0.2">
      <c r="A13" s="2"/>
      <c r="B13" s="29"/>
      <c r="C13" s="56"/>
      <c r="D13" s="121"/>
      <c r="E13" s="119"/>
      <c r="F13" s="120"/>
      <c r="G13" s="1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87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SUMIF(F51:F60,A16,I51:I60)+SUMIF(F51:F60,"PSU",I51:I60)</f>
        <v>0</v>
      </c>
      <c r="J16" s="84"/>
    </row>
    <row r="17" spans="1:10" ht="23.25" customHeight="1" x14ac:dyDescent="0.2">
      <c r="A17" s="187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SUMIF(F51:F60,A17,I51:I60)</f>
        <v>0</v>
      </c>
      <c r="J17" s="84"/>
    </row>
    <row r="18" spans="1:10" ht="23.25" customHeight="1" x14ac:dyDescent="0.2">
      <c r="A18" s="187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SUMIF(F51:F60,A18,I51:I60)</f>
        <v>0</v>
      </c>
      <c r="J18" s="84"/>
    </row>
    <row r="19" spans="1:10" ht="23.25" customHeight="1" x14ac:dyDescent="0.2">
      <c r="A19" s="187" t="s">
        <v>72</v>
      </c>
      <c r="B19" s="38" t="s">
        <v>29</v>
      </c>
      <c r="C19" s="62"/>
      <c r="D19" s="63"/>
      <c r="E19" s="82"/>
      <c r="F19" s="83"/>
      <c r="G19" s="82"/>
      <c r="H19" s="83"/>
      <c r="I19" s="82">
        <f>SUMIF(F51:F60,A19,I51:I60)</f>
        <v>0</v>
      </c>
      <c r="J19" s="84"/>
    </row>
    <row r="20" spans="1:10" ht="23.25" customHeight="1" x14ac:dyDescent="0.2">
      <c r="A20" s="187" t="s">
        <v>73</v>
      </c>
      <c r="B20" s="38" t="s">
        <v>30</v>
      </c>
      <c r="C20" s="62"/>
      <c r="D20" s="63"/>
      <c r="E20" s="82"/>
      <c r="F20" s="83"/>
      <c r="G20" s="82"/>
      <c r="H20" s="83"/>
      <c r="I20" s="82">
        <f>SUMIF(F51:F60,A20,I51:I60)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6">
        <f>I23*E23/100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I25*E25/100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56" t="s">
        <v>25</v>
      </c>
      <c r="C28" s="157"/>
      <c r="D28" s="157"/>
      <c r="E28" s="158"/>
      <c r="F28" s="159"/>
      <c r="G28" s="160">
        <f>IF(A28&gt;50, ROUNDUP(A27, 0), ROUNDDOWN(A27, 0))</f>
        <v>0</v>
      </c>
      <c r="H28" s="160"/>
      <c r="I28" s="160"/>
      <c r="J28" s="161" t="str">
        <f t="shared" si="0"/>
        <v>CZK</v>
      </c>
    </row>
    <row r="29" spans="1:10" ht="27.75" hidden="1" customHeight="1" thickBot="1" x14ac:dyDescent="0.25">
      <c r="A29" s="2"/>
      <c r="B29" s="156" t="s">
        <v>37</v>
      </c>
      <c r="C29" s="162"/>
      <c r="D29" s="162"/>
      <c r="E29" s="162"/>
      <c r="F29" s="163"/>
      <c r="G29" s="164">
        <f>ZakladDPHSni+DPHSni+ZakladDPHZakl+DPHZakl+Zaokrouhleni</f>
        <v>0</v>
      </c>
      <c r="H29" s="164"/>
      <c r="I29" s="164"/>
      <c r="J29" s="16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1" t="s">
        <v>41</v>
      </c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25" t="s">
        <v>17</v>
      </c>
      <c r="C37" s="126"/>
      <c r="D37" s="126"/>
      <c r="E37" s="126"/>
      <c r="F37" s="127"/>
      <c r="G37" s="127"/>
      <c r="H37" s="127"/>
      <c r="I37" s="127"/>
      <c r="J37" s="128"/>
    </row>
    <row r="38" spans="1:10" ht="25.5" customHeight="1" x14ac:dyDescent="0.2">
      <c r="A38" s="124" t="s">
        <v>39</v>
      </c>
      <c r="B38" s="129" t="s">
        <v>18</v>
      </c>
      <c r="C38" s="130" t="s">
        <v>6</v>
      </c>
      <c r="D38" s="130"/>
      <c r="E38" s="130"/>
      <c r="F38" s="131" t="str">
        <f>B23</f>
        <v>Základ pro sníženou DPH</v>
      </c>
      <c r="G38" s="131" t="str">
        <f>B25</f>
        <v>Základ pro základní DPH</v>
      </c>
      <c r="H38" s="132" t="s">
        <v>19</v>
      </c>
      <c r="I38" s="133" t="s">
        <v>1</v>
      </c>
      <c r="J38" s="134" t="s">
        <v>0</v>
      </c>
    </row>
    <row r="39" spans="1:10" ht="25.5" hidden="1" customHeight="1" x14ac:dyDescent="0.2">
      <c r="A39" s="124">
        <v>1</v>
      </c>
      <c r="B39" s="135" t="s">
        <v>43</v>
      </c>
      <c r="C39" s="136"/>
      <c r="D39" s="136"/>
      <c r="E39" s="136"/>
      <c r="F39" s="137">
        <f>'SO 06 – Přeložka chladící vody'!AD81+'SO 07 – Přeložka užitkové vody'!AD95+'SO 08 - Přeložka dešť. kanal.'!AD53</f>
        <v>0</v>
      </c>
      <c r="G39" s="138">
        <f>'SO 06 – Přeložka chladící vody'!AE81+'SO 07 – Přeložka užitkové vody'!AE95+'SO 08 - Přeložka dešť. kanal.'!AE53</f>
        <v>0</v>
      </c>
      <c r="H39" s="139"/>
      <c r="I39" s="140">
        <f>F39+G39+H39</f>
        <v>0</v>
      </c>
      <c r="J39" s="141" t="str">
        <f>IF(CenaCelkemVypocet=0,"",I39/CenaCelkemVypocet*100)</f>
        <v/>
      </c>
    </row>
    <row r="40" spans="1:10" ht="25.5" customHeight="1" x14ac:dyDescent="0.2">
      <c r="A40" s="124">
        <v>2</v>
      </c>
      <c r="B40" s="142"/>
      <c r="C40" s="143"/>
      <c r="D40" s="143"/>
      <c r="E40" s="143"/>
      <c r="F40" s="144">
        <f>'SO 06 – Přeložka chladící vody'!AD81+'SO 07 – Přeložka užitkové vody'!AD95+'SO 08 - Přeložka dešť. kanal.'!AD53</f>
        <v>0</v>
      </c>
      <c r="G40" s="145">
        <f>'SO 06 – Přeložka chladící vody'!AE81+'SO 07 – Přeložka užitkové vody'!AE95+'SO 08 - Přeložka dešť. kanal.'!AE53</f>
        <v>0</v>
      </c>
      <c r="H40" s="145"/>
      <c r="I40" s="146">
        <f>F40+G40+H40</f>
        <v>0</v>
      </c>
      <c r="J40" s="147" t="str">
        <f>IF(CenaCelkemVypocet=0,"",I40/CenaCelkemVypocet*100)</f>
        <v/>
      </c>
    </row>
    <row r="41" spans="1:10" ht="25.5" customHeight="1" x14ac:dyDescent="0.2">
      <c r="A41" s="124">
        <v>3</v>
      </c>
      <c r="B41" s="148" t="s">
        <v>44</v>
      </c>
      <c r="C41" s="136" t="s">
        <v>45</v>
      </c>
      <c r="D41" s="136"/>
      <c r="E41" s="136"/>
      <c r="F41" s="149">
        <f>'SO 06 – Přeložka chladící vody'!AD81</f>
        <v>0</v>
      </c>
      <c r="G41" s="139">
        <f>'SO 06 – Přeložka chladící vody'!AE81</f>
        <v>0</v>
      </c>
      <c r="H41" s="139"/>
      <c r="I41" s="140">
        <f>F41+G41+H41</f>
        <v>0</v>
      </c>
      <c r="J41" s="141" t="str">
        <f>IF(CenaCelkemVypocet=0,"",I41/CenaCelkemVypocet*100)</f>
        <v/>
      </c>
    </row>
    <row r="42" spans="1:10" ht="25.5" customHeight="1" x14ac:dyDescent="0.2">
      <c r="A42" s="124">
        <v>3</v>
      </c>
      <c r="B42" s="148" t="s">
        <v>46</v>
      </c>
      <c r="C42" s="136" t="s">
        <v>47</v>
      </c>
      <c r="D42" s="136"/>
      <c r="E42" s="136"/>
      <c r="F42" s="149">
        <f>'SO 07 – Přeložka užitkové vody'!AD95</f>
        <v>0</v>
      </c>
      <c r="G42" s="139">
        <f>'SO 07 – Přeložka užitkové vody'!AE95</f>
        <v>0</v>
      </c>
      <c r="H42" s="139"/>
      <c r="I42" s="140">
        <f>F42+G42+H42</f>
        <v>0</v>
      </c>
      <c r="J42" s="141" t="str">
        <f>IF(CenaCelkemVypocet=0,"",I42/CenaCelkemVypocet*100)</f>
        <v/>
      </c>
    </row>
    <row r="43" spans="1:10" ht="25.5" customHeight="1" x14ac:dyDescent="0.2">
      <c r="A43" s="124">
        <v>3</v>
      </c>
      <c r="B43" s="148" t="s">
        <v>48</v>
      </c>
      <c r="C43" s="136" t="s">
        <v>49</v>
      </c>
      <c r="D43" s="136"/>
      <c r="E43" s="136"/>
      <c r="F43" s="149">
        <f>'SO 08 - Přeložka dešť. kanal.'!AD53</f>
        <v>0</v>
      </c>
      <c r="G43" s="139">
        <f>'SO 08 - Přeložka dešť. kanal.'!AE53</f>
        <v>0</v>
      </c>
      <c r="H43" s="139"/>
      <c r="I43" s="140">
        <f>F43+G43+H43</f>
        <v>0</v>
      </c>
      <c r="J43" s="141" t="str">
        <f>IF(CenaCelkemVypocet=0,"",I43/CenaCelkemVypocet*100)</f>
        <v/>
      </c>
    </row>
    <row r="44" spans="1:10" ht="25.5" customHeight="1" x14ac:dyDescent="0.2">
      <c r="A44" s="124"/>
      <c r="B44" s="150" t="s">
        <v>50</v>
      </c>
      <c r="C44" s="151"/>
      <c r="D44" s="151"/>
      <c r="E44" s="151"/>
      <c r="F44" s="152">
        <f>SUMIF(A39:A43,"=1",F39:F43)</f>
        <v>0</v>
      </c>
      <c r="G44" s="153">
        <f>SUMIF(A39:A43,"=1",G39:G43)</f>
        <v>0</v>
      </c>
      <c r="H44" s="153">
        <f>SUMIF(A39:A43,"=1",H39:H43)</f>
        <v>0</v>
      </c>
      <c r="I44" s="154">
        <f>SUMIF(A39:A43,"=1",I39:I43)</f>
        <v>0</v>
      </c>
      <c r="J44" s="155">
        <f>SUMIF(A39:A43,"=1",J39:J43)</f>
        <v>0</v>
      </c>
    </row>
    <row r="48" spans="1:10" ht="15.75" x14ac:dyDescent="0.25">
      <c r="B48" s="166" t="s">
        <v>52</v>
      </c>
    </row>
    <row r="50" spans="1:10" ht="25.5" customHeight="1" x14ac:dyDescent="0.2">
      <c r="A50" s="168"/>
      <c r="B50" s="171" t="s">
        <v>18</v>
      </c>
      <c r="C50" s="171" t="s">
        <v>6</v>
      </c>
      <c r="D50" s="172"/>
      <c r="E50" s="172"/>
      <c r="F50" s="173" t="s">
        <v>53</v>
      </c>
      <c r="G50" s="173"/>
      <c r="H50" s="173"/>
      <c r="I50" s="173" t="s">
        <v>31</v>
      </c>
      <c r="J50" s="173" t="s">
        <v>0</v>
      </c>
    </row>
    <row r="51" spans="1:10" ht="36.75" customHeight="1" x14ac:dyDescent="0.2">
      <c r="A51" s="169"/>
      <c r="B51" s="174" t="s">
        <v>42</v>
      </c>
      <c r="C51" s="175" t="s">
        <v>54</v>
      </c>
      <c r="D51" s="176"/>
      <c r="E51" s="176"/>
      <c r="F51" s="183" t="s">
        <v>26</v>
      </c>
      <c r="G51" s="184"/>
      <c r="H51" s="184"/>
      <c r="I51" s="184">
        <f>'SO 06 – Přeložka chladící vody'!G8+'SO 07 – Přeložka užitkové vody'!G8+'SO 08 - Přeložka dešť. kanal.'!G8</f>
        <v>0</v>
      </c>
      <c r="J51" s="180" t="str">
        <f>IF(I61=0,"",I51/I61*100)</f>
        <v/>
      </c>
    </row>
    <row r="52" spans="1:10" ht="36.75" customHeight="1" x14ac:dyDescent="0.2">
      <c r="A52" s="169"/>
      <c r="B52" s="174" t="s">
        <v>55</v>
      </c>
      <c r="C52" s="175" t="s">
        <v>56</v>
      </c>
      <c r="D52" s="176"/>
      <c r="E52" s="176"/>
      <c r="F52" s="183" t="s">
        <v>26</v>
      </c>
      <c r="G52" s="184"/>
      <c r="H52" s="184"/>
      <c r="I52" s="184">
        <f>'SO 06 – Přeložka chladící vody'!G29+'SO 07 – Přeložka užitkové vody'!G37+'SO 08 - Přeložka dešť. kanal.'!G27</f>
        <v>0</v>
      </c>
      <c r="J52" s="180" t="str">
        <f>IF(I61=0,"",I52/I61*100)</f>
        <v/>
      </c>
    </row>
    <row r="53" spans="1:10" ht="36.75" customHeight="1" x14ac:dyDescent="0.2">
      <c r="A53" s="169"/>
      <c r="B53" s="174" t="s">
        <v>57</v>
      </c>
      <c r="C53" s="175" t="s">
        <v>58</v>
      </c>
      <c r="D53" s="176"/>
      <c r="E53" s="176"/>
      <c r="F53" s="183" t="s">
        <v>26</v>
      </c>
      <c r="G53" s="184"/>
      <c r="H53" s="184"/>
      <c r="I53" s="184">
        <f>'SO 06 – Přeložka chladící vody'!G34+'SO 07 – Přeložka užitkové vody'!G42+'SO 08 - Přeložka dešť. kanal.'!G29</f>
        <v>0</v>
      </c>
      <c r="J53" s="180" t="str">
        <f>IF(I61=0,"",I53/I61*100)</f>
        <v/>
      </c>
    </row>
    <row r="54" spans="1:10" ht="36.75" customHeight="1" x14ac:dyDescent="0.2">
      <c r="A54" s="169"/>
      <c r="B54" s="174" t="s">
        <v>59</v>
      </c>
      <c r="C54" s="175" t="s">
        <v>60</v>
      </c>
      <c r="D54" s="176"/>
      <c r="E54" s="176"/>
      <c r="F54" s="183" t="s">
        <v>26</v>
      </c>
      <c r="G54" s="184"/>
      <c r="H54" s="184"/>
      <c r="I54" s="184">
        <f>'SO 07 – Přeložka užitkové vody'!G46</f>
        <v>0</v>
      </c>
      <c r="J54" s="180" t="str">
        <f>IF(I61=0,"",I54/I61*100)</f>
        <v/>
      </c>
    </row>
    <row r="55" spans="1:10" ht="36.75" customHeight="1" x14ac:dyDescent="0.2">
      <c r="A55" s="169"/>
      <c r="B55" s="174" t="s">
        <v>61</v>
      </c>
      <c r="C55" s="175" t="s">
        <v>62</v>
      </c>
      <c r="D55" s="176"/>
      <c r="E55" s="176"/>
      <c r="F55" s="183" t="s">
        <v>26</v>
      </c>
      <c r="G55" s="184"/>
      <c r="H55" s="184"/>
      <c r="I55" s="184">
        <f>'SO 06 – Přeložka chladící vody'!G38+'SO 07 – Přeložka užitkové vody'!G48+'SO 08 - Přeložka dešť. kanal.'!G34</f>
        <v>0</v>
      </c>
      <c r="J55" s="180" t="str">
        <f>IF(I61=0,"",I55/I61*100)</f>
        <v/>
      </c>
    </row>
    <row r="56" spans="1:10" ht="36.75" customHeight="1" x14ac:dyDescent="0.2">
      <c r="A56" s="169"/>
      <c r="B56" s="174" t="s">
        <v>63</v>
      </c>
      <c r="C56" s="175" t="s">
        <v>64</v>
      </c>
      <c r="D56" s="176"/>
      <c r="E56" s="176"/>
      <c r="F56" s="183" t="s">
        <v>26</v>
      </c>
      <c r="G56" s="184"/>
      <c r="H56" s="184"/>
      <c r="I56" s="184">
        <f>'SO 06 – Přeložka chladící vody'!G61+'SO 07 – Přeložka užitkové vody'!G71</f>
        <v>0</v>
      </c>
      <c r="J56" s="180" t="str">
        <f>IF(I61=0,"",I56/I61*100)</f>
        <v/>
      </c>
    </row>
    <row r="57" spans="1:10" ht="36.75" customHeight="1" x14ac:dyDescent="0.2">
      <c r="A57" s="169"/>
      <c r="B57" s="174" t="s">
        <v>65</v>
      </c>
      <c r="C57" s="175" t="s">
        <v>66</v>
      </c>
      <c r="D57" s="176"/>
      <c r="E57" s="176"/>
      <c r="F57" s="183" t="s">
        <v>28</v>
      </c>
      <c r="G57" s="184"/>
      <c r="H57" s="184"/>
      <c r="I57" s="184">
        <f>'SO 06 – Přeložka chladící vody'!G63+'SO 07 – Přeložka užitkové vody'!G73</f>
        <v>0</v>
      </c>
      <c r="J57" s="180" t="str">
        <f>IF(I61=0,"",I57/I61*100)</f>
        <v/>
      </c>
    </row>
    <row r="58" spans="1:10" ht="36.75" customHeight="1" x14ac:dyDescent="0.2">
      <c r="A58" s="169"/>
      <c r="B58" s="174" t="s">
        <v>67</v>
      </c>
      <c r="C58" s="175" t="s">
        <v>68</v>
      </c>
      <c r="D58" s="176"/>
      <c r="E58" s="176"/>
      <c r="F58" s="183" t="s">
        <v>28</v>
      </c>
      <c r="G58" s="184"/>
      <c r="H58" s="184"/>
      <c r="I58" s="184">
        <f>'SO 06 – Přeložka chladící vody'!G69+'SO 07 – Přeložka užitkové vody'!G78+'SO 08 - Přeložka dešť. kanal.'!G40</f>
        <v>0</v>
      </c>
      <c r="J58" s="180" t="str">
        <f>IF(I61=0,"",I58/I61*100)</f>
        <v/>
      </c>
    </row>
    <row r="59" spans="1:10" ht="36.75" customHeight="1" x14ac:dyDescent="0.2">
      <c r="A59" s="169"/>
      <c r="B59" s="174" t="s">
        <v>69</v>
      </c>
      <c r="C59" s="175" t="s">
        <v>70</v>
      </c>
      <c r="D59" s="176"/>
      <c r="E59" s="176"/>
      <c r="F59" s="183" t="s">
        <v>71</v>
      </c>
      <c r="G59" s="184"/>
      <c r="H59" s="184"/>
      <c r="I59" s="184">
        <f>'SO 07 – Přeložka užitkové vody'!G82</f>
        <v>0</v>
      </c>
      <c r="J59" s="180" t="str">
        <f>IF(I61=0,"",I59/I61*100)</f>
        <v/>
      </c>
    </row>
    <row r="60" spans="1:10" ht="36.75" customHeight="1" x14ac:dyDescent="0.2">
      <c r="A60" s="169"/>
      <c r="B60" s="174" t="s">
        <v>72</v>
      </c>
      <c r="C60" s="175" t="s">
        <v>29</v>
      </c>
      <c r="D60" s="176"/>
      <c r="E60" s="176"/>
      <c r="F60" s="183" t="s">
        <v>72</v>
      </c>
      <c r="G60" s="184"/>
      <c r="H60" s="184"/>
      <c r="I60" s="184">
        <f>'SO 06 – Přeložka chladící vody'!G74+'SO 07 – Přeložka užitkové vody'!G88+'SO 08 - Přeložka dešť. kanal.'!G46</f>
        <v>0</v>
      </c>
      <c r="J60" s="180" t="str">
        <f>IF(I61=0,"",I60/I61*100)</f>
        <v/>
      </c>
    </row>
    <row r="61" spans="1:10" ht="25.5" customHeight="1" x14ac:dyDescent="0.2">
      <c r="A61" s="170"/>
      <c r="B61" s="177" t="s">
        <v>1</v>
      </c>
      <c r="C61" s="178"/>
      <c r="D61" s="179"/>
      <c r="E61" s="179"/>
      <c r="F61" s="185"/>
      <c r="G61" s="186"/>
      <c r="H61" s="186"/>
      <c r="I61" s="186">
        <f>SUM(I51:I60)</f>
        <v>0</v>
      </c>
      <c r="J61" s="181">
        <f>SUM(J51:J60)</f>
        <v>0</v>
      </c>
    </row>
    <row r="62" spans="1:10" x14ac:dyDescent="0.2">
      <c r="F62" s="123"/>
      <c r="G62" s="123"/>
      <c r="H62" s="123"/>
      <c r="I62" s="123"/>
      <c r="J62" s="182"/>
    </row>
    <row r="63" spans="1:10" x14ac:dyDescent="0.2">
      <c r="F63" s="123"/>
      <c r="G63" s="123"/>
      <c r="H63" s="123"/>
      <c r="I63" s="123"/>
      <c r="J63" s="182"/>
    </row>
    <row r="64" spans="1:10" x14ac:dyDescent="0.2">
      <c r="F64" s="123"/>
      <c r="G64" s="123"/>
      <c r="H64" s="123"/>
      <c r="I64" s="123"/>
      <c r="J64" s="1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2:J2"/>
    <mergeCell ref="C4:J4"/>
    <mergeCell ref="D7:G7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G16:H16"/>
    <mergeCell ref="G17:H17"/>
    <mergeCell ref="E16:F16"/>
    <mergeCell ref="E13:G13"/>
    <mergeCell ref="D5:G5"/>
    <mergeCell ref="D6:G6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6"/>
  <sheetViews>
    <sheetView workbookViewId="0">
      <pane ySplit="7" topLeftCell="A8" activePane="bottomLeft" state="frozen"/>
      <selection pane="bottomLeft" activeCell="E9" sqref="E9"/>
    </sheetView>
  </sheetViews>
  <sheetFormatPr defaultRowHeight="12.75" outlineLevelRow="3" x14ac:dyDescent="0.2"/>
  <cols>
    <col min="1" max="1" width="3.42578125" customWidth="1"/>
    <col min="2" max="2" width="12.5703125" style="167" customWidth="1"/>
    <col min="3" max="3" width="38.28515625" style="16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8" max="28" width="0" hidden="1" customWidth="1"/>
    <col min="30" max="40" width="0" hidden="1" customWidth="1"/>
    <col min="52" max="52" width="73.7109375" customWidth="1"/>
  </cols>
  <sheetData>
    <row r="1" spans="1:59" ht="15.75" customHeight="1" x14ac:dyDescent="0.25">
      <c r="A1" s="188" t="s">
        <v>7</v>
      </c>
      <c r="B1" s="188"/>
      <c r="C1" s="188"/>
      <c r="D1" s="188"/>
      <c r="E1" s="188"/>
      <c r="F1" s="188"/>
      <c r="G1" s="188"/>
      <c r="AF1" t="s">
        <v>74</v>
      </c>
    </row>
    <row r="2" spans="1:59" ht="24.95" customHeight="1" x14ac:dyDescent="0.2">
      <c r="A2" s="189" t="s">
        <v>8</v>
      </c>
      <c r="B2" s="49"/>
      <c r="C2" s="192" t="s">
        <v>331</v>
      </c>
      <c r="D2" s="190"/>
      <c r="E2" s="190"/>
      <c r="F2" s="190"/>
      <c r="G2" s="191"/>
      <c r="AF2" t="s">
        <v>75</v>
      </c>
    </row>
    <row r="3" spans="1:59" ht="24.95" customHeight="1" x14ac:dyDescent="0.2">
      <c r="A3" s="189" t="s">
        <v>9</v>
      </c>
      <c r="B3" s="49"/>
      <c r="C3" s="192"/>
      <c r="D3" s="190"/>
      <c r="E3" s="190"/>
      <c r="F3" s="190"/>
      <c r="G3" s="191"/>
      <c r="AB3" s="167" t="s">
        <v>75</v>
      </c>
      <c r="AF3" t="s">
        <v>76</v>
      </c>
    </row>
    <row r="4" spans="1:59" ht="24.95" customHeight="1" x14ac:dyDescent="0.2">
      <c r="A4" s="193" t="s">
        <v>10</v>
      </c>
      <c r="B4" s="194" t="s">
        <v>44</v>
      </c>
      <c r="C4" s="195" t="s">
        <v>45</v>
      </c>
      <c r="D4" s="196"/>
      <c r="E4" s="196"/>
      <c r="F4" s="196"/>
      <c r="G4" s="197"/>
      <c r="AF4" t="s">
        <v>77</v>
      </c>
    </row>
    <row r="5" spans="1:59" x14ac:dyDescent="0.2">
      <c r="D5" s="10"/>
    </row>
    <row r="6" spans="1:59" ht="38.25" x14ac:dyDescent="0.2">
      <c r="A6" s="199" t="s">
        <v>78</v>
      </c>
      <c r="B6" s="201" t="s">
        <v>79</v>
      </c>
      <c r="C6" s="201" t="s">
        <v>80</v>
      </c>
      <c r="D6" s="200" t="s">
        <v>81</v>
      </c>
      <c r="E6" s="199" t="s">
        <v>82</v>
      </c>
      <c r="F6" s="198" t="s">
        <v>83</v>
      </c>
      <c r="G6" s="199" t="s">
        <v>31</v>
      </c>
      <c r="H6" s="202" t="s">
        <v>32</v>
      </c>
      <c r="I6" s="202" t="s">
        <v>84</v>
      </c>
      <c r="J6" s="202" t="s">
        <v>33</v>
      </c>
      <c r="K6" s="202" t="s">
        <v>85</v>
      </c>
      <c r="L6" s="202" t="s">
        <v>86</v>
      </c>
      <c r="M6" s="202" t="s">
        <v>87</v>
      </c>
      <c r="N6" s="202" t="s">
        <v>88</v>
      </c>
      <c r="O6" s="202" t="s">
        <v>89</v>
      </c>
      <c r="P6" s="202" t="s">
        <v>90</v>
      </c>
      <c r="Q6" s="202" t="s">
        <v>91</v>
      </c>
      <c r="R6" s="202" t="s">
        <v>92</v>
      </c>
      <c r="S6" s="202" t="s">
        <v>93</v>
      </c>
      <c r="T6" s="202" t="s">
        <v>94</v>
      </c>
      <c r="U6" s="202" t="s">
        <v>95</v>
      </c>
      <c r="V6" s="202" t="s">
        <v>96</v>
      </c>
      <c r="W6" s="202" t="s">
        <v>97</v>
      </c>
      <c r="X6" s="202" t="s">
        <v>98</v>
      </c>
    </row>
    <row r="7" spans="1:59" hidden="1" x14ac:dyDescent="0.2">
      <c r="A7" s="3"/>
      <c r="B7" s="4"/>
      <c r="C7" s="4"/>
      <c r="D7" s="6"/>
      <c r="E7" s="204"/>
      <c r="F7" s="205"/>
      <c r="G7" s="205"/>
      <c r="H7" s="205"/>
      <c r="I7" s="205"/>
      <c r="J7" s="205"/>
      <c r="K7" s="205"/>
      <c r="L7" s="205"/>
      <c r="M7" s="205"/>
      <c r="N7" s="204"/>
      <c r="O7" s="204"/>
      <c r="P7" s="204"/>
      <c r="Q7" s="204"/>
      <c r="R7" s="205"/>
      <c r="S7" s="205"/>
      <c r="T7" s="205"/>
      <c r="U7" s="205"/>
      <c r="V7" s="205"/>
      <c r="W7" s="205"/>
      <c r="X7" s="205"/>
    </row>
    <row r="8" spans="1:59" x14ac:dyDescent="0.2">
      <c r="A8" s="230" t="s">
        <v>99</v>
      </c>
      <c r="B8" s="231" t="s">
        <v>42</v>
      </c>
      <c r="C8" s="251" t="s">
        <v>54</v>
      </c>
      <c r="D8" s="232"/>
      <c r="E8" s="233"/>
      <c r="F8" s="234"/>
      <c r="G8" s="234">
        <f>SUMIF(AF9:AF28,"&lt;&gt;NOR",G9:G28)</f>
        <v>0</v>
      </c>
      <c r="H8" s="234"/>
      <c r="I8" s="234">
        <f>SUM(I9:I28)</f>
        <v>0</v>
      </c>
      <c r="J8" s="234"/>
      <c r="K8" s="234">
        <f>SUM(K9:K28)</f>
        <v>0</v>
      </c>
      <c r="L8" s="234"/>
      <c r="M8" s="234">
        <f>SUM(M9:M28)</f>
        <v>0</v>
      </c>
      <c r="N8" s="233"/>
      <c r="O8" s="233">
        <f>SUM(O9:O28)</f>
        <v>26.27</v>
      </c>
      <c r="P8" s="233"/>
      <c r="Q8" s="233">
        <f>SUM(Q9:Q28)</f>
        <v>0</v>
      </c>
      <c r="R8" s="234"/>
      <c r="S8" s="234"/>
      <c r="T8" s="234"/>
      <c r="U8" s="234"/>
      <c r="V8" s="234">
        <f>SUM(V9:V28)</f>
        <v>139.73999999999998</v>
      </c>
      <c r="W8" s="234"/>
      <c r="X8" s="229"/>
      <c r="AF8" t="s">
        <v>100</v>
      </c>
    </row>
    <row r="9" spans="1:59" outlineLevel="1" x14ac:dyDescent="0.2">
      <c r="A9" s="242">
        <v>1</v>
      </c>
      <c r="B9" s="243" t="s">
        <v>101</v>
      </c>
      <c r="C9" s="252" t="s">
        <v>102</v>
      </c>
      <c r="D9" s="244" t="s">
        <v>103</v>
      </c>
      <c r="E9" s="245">
        <v>48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/>
      <c r="S9" s="247" t="s">
        <v>104</v>
      </c>
      <c r="T9" s="247" t="s">
        <v>104</v>
      </c>
      <c r="U9" s="247">
        <v>0.20300000000000001</v>
      </c>
      <c r="V9" s="247">
        <f>ROUND(E9*U9,2)</f>
        <v>9.74</v>
      </c>
      <c r="W9" s="247"/>
      <c r="X9" s="223" t="s">
        <v>105</v>
      </c>
      <c r="Y9" s="203"/>
      <c r="Z9" s="203"/>
      <c r="AA9" s="203"/>
      <c r="AB9" s="203"/>
      <c r="AC9" s="203"/>
      <c r="AD9" s="203"/>
      <c r="AE9" s="203"/>
      <c r="AF9" s="203" t="s">
        <v>106</v>
      </c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</row>
    <row r="10" spans="1:59" outlineLevel="1" x14ac:dyDescent="0.2">
      <c r="A10" s="242">
        <v>2</v>
      </c>
      <c r="B10" s="243" t="s">
        <v>107</v>
      </c>
      <c r="C10" s="252" t="s">
        <v>108</v>
      </c>
      <c r="D10" s="244" t="s">
        <v>109</v>
      </c>
      <c r="E10" s="245">
        <v>5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5">
        <v>0</v>
      </c>
      <c r="O10" s="245">
        <f>ROUND(E10*N10,2)</f>
        <v>0</v>
      </c>
      <c r="P10" s="245">
        <v>0</v>
      </c>
      <c r="Q10" s="245">
        <f>ROUND(E10*P10,2)</f>
        <v>0</v>
      </c>
      <c r="R10" s="247"/>
      <c r="S10" s="247" t="s">
        <v>104</v>
      </c>
      <c r="T10" s="247" t="s">
        <v>104</v>
      </c>
      <c r="U10" s="247">
        <v>0</v>
      </c>
      <c r="V10" s="247">
        <f>ROUND(E10*U10,2)</f>
        <v>0</v>
      </c>
      <c r="W10" s="247"/>
      <c r="X10" s="223" t="s">
        <v>105</v>
      </c>
      <c r="Y10" s="203"/>
      <c r="Z10" s="203"/>
      <c r="AA10" s="203"/>
      <c r="AB10" s="203"/>
      <c r="AC10" s="203"/>
      <c r="AD10" s="203"/>
      <c r="AE10" s="203"/>
      <c r="AF10" s="203" t="s">
        <v>106</v>
      </c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</row>
    <row r="11" spans="1:59" outlineLevel="1" x14ac:dyDescent="0.2">
      <c r="A11" s="242">
        <v>3</v>
      </c>
      <c r="B11" s="243" t="s">
        <v>110</v>
      </c>
      <c r="C11" s="252" t="s">
        <v>111</v>
      </c>
      <c r="D11" s="244" t="s">
        <v>112</v>
      </c>
      <c r="E11" s="245">
        <v>30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5">
        <v>0</v>
      </c>
      <c r="O11" s="245">
        <f>ROUND(E11*N11,2)</f>
        <v>0</v>
      </c>
      <c r="P11" s="245">
        <v>0</v>
      </c>
      <c r="Q11" s="245">
        <f>ROUND(E11*P11,2)</f>
        <v>0</v>
      </c>
      <c r="R11" s="247"/>
      <c r="S11" s="247" t="s">
        <v>104</v>
      </c>
      <c r="T11" s="247" t="s">
        <v>104</v>
      </c>
      <c r="U11" s="247">
        <v>0.09</v>
      </c>
      <c r="V11" s="247">
        <f>ROUND(E11*U11,2)</f>
        <v>2.7</v>
      </c>
      <c r="W11" s="247"/>
      <c r="X11" s="223" t="s">
        <v>105</v>
      </c>
      <c r="Y11" s="203"/>
      <c r="Z11" s="203"/>
      <c r="AA11" s="203"/>
      <c r="AB11" s="203"/>
      <c r="AC11" s="203"/>
      <c r="AD11" s="203"/>
      <c r="AE11" s="203"/>
      <c r="AF11" s="203" t="s">
        <v>106</v>
      </c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</row>
    <row r="12" spans="1:59" ht="22.5" outlineLevel="1" x14ac:dyDescent="0.2">
      <c r="A12" s="236">
        <v>4</v>
      </c>
      <c r="B12" s="237" t="s">
        <v>113</v>
      </c>
      <c r="C12" s="253" t="s">
        <v>114</v>
      </c>
      <c r="D12" s="238" t="s">
        <v>115</v>
      </c>
      <c r="E12" s="239">
        <v>38.72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116</v>
      </c>
      <c r="T12" s="241" t="s">
        <v>117</v>
      </c>
      <c r="U12" s="241">
        <v>0.36499999999999999</v>
      </c>
      <c r="V12" s="241">
        <f>ROUND(E12*U12,2)</f>
        <v>14.13</v>
      </c>
      <c r="W12" s="241"/>
      <c r="X12" s="223" t="s">
        <v>118</v>
      </c>
      <c r="Y12" s="203"/>
      <c r="Z12" s="203"/>
      <c r="AA12" s="203"/>
      <c r="AB12" s="203"/>
      <c r="AC12" s="203"/>
      <c r="AD12" s="203"/>
      <c r="AE12" s="203"/>
      <c r="AF12" s="203" t="s">
        <v>106</v>
      </c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</row>
    <row r="13" spans="1:59" outlineLevel="2" x14ac:dyDescent="0.2">
      <c r="A13" s="220"/>
      <c r="B13" s="221"/>
      <c r="C13" s="254" t="s">
        <v>119</v>
      </c>
      <c r="D13" s="224"/>
      <c r="E13" s="225">
        <v>38.72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03"/>
      <c r="Z13" s="203"/>
      <c r="AA13" s="203"/>
      <c r="AB13" s="203"/>
      <c r="AC13" s="203"/>
      <c r="AD13" s="203"/>
      <c r="AE13" s="203"/>
      <c r="AF13" s="203" t="s">
        <v>120</v>
      </c>
      <c r="AG13" s="203">
        <v>0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</row>
    <row r="14" spans="1:59" outlineLevel="1" x14ac:dyDescent="0.2">
      <c r="A14" s="236">
        <v>5</v>
      </c>
      <c r="B14" s="237" t="s">
        <v>121</v>
      </c>
      <c r="C14" s="253" t="s">
        <v>122</v>
      </c>
      <c r="D14" s="238" t="s">
        <v>115</v>
      </c>
      <c r="E14" s="239">
        <v>9.68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116</v>
      </c>
      <c r="T14" s="241" t="s">
        <v>117</v>
      </c>
      <c r="U14" s="241">
        <v>3.5329999999999999</v>
      </c>
      <c r="V14" s="241">
        <f>ROUND(E14*U14,2)</f>
        <v>34.200000000000003</v>
      </c>
      <c r="W14" s="241"/>
      <c r="X14" s="223" t="s">
        <v>118</v>
      </c>
      <c r="Y14" s="203"/>
      <c r="Z14" s="203"/>
      <c r="AA14" s="203"/>
      <c r="AB14" s="203"/>
      <c r="AC14" s="203"/>
      <c r="AD14" s="203"/>
      <c r="AE14" s="203"/>
      <c r="AF14" s="203" t="s">
        <v>106</v>
      </c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</row>
    <row r="15" spans="1:59" outlineLevel="2" x14ac:dyDescent="0.2">
      <c r="A15" s="220"/>
      <c r="B15" s="221"/>
      <c r="C15" s="254" t="s">
        <v>124</v>
      </c>
      <c r="D15" s="224"/>
      <c r="E15" s="225">
        <v>9.68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03"/>
      <c r="Z15" s="203"/>
      <c r="AA15" s="203"/>
      <c r="AB15" s="203"/>
      <c r="AC15" s="203"/>
      <c r="AD15" s="203"/>
      <c r="AE15" s="203"/>
      <c r="AF15" s="203" t="s">
        <v>120</v>
      </c>
      <c r="AG15" s="203">
        <v>0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</row>
    <row r="16" spans="1:59" outlineLevel="1" x14ac:dyDescent="0.2">
      <c r="A16" s="236">
        <v>6</v>
      </c>
      <c r="B16" s="237" t="s">
        <v>125</v>
      </c>
      <c r="C16" s="253" t="s">
        <v>126</v>
      </c>
      <c r="D16" s="238" t="s">
        <v>115</v>
      </c>
      <c r="E16" s="239">
        <v>48.4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104</v>
      </c>
      <c r="T16" s="241" t="s">
        <v>104</v>
      </c>
      <c r="U16" s="241">
        <v>0.34499999999999997</v>
      </c>
      <c r="V16" s="241">
        <f>ROUND(E16*U16,2)</f>
        <v>16.7</v>
      </c>
      <c r="W16" s="241"/>
      <c r="X16" s="223" t="s">
        <v>118</v>
      </c>
      <c r="Y16" s="203"/>
      <c r="Z16" s="203"/>
      <c r="AA16" s="203"/>
      <c r="AB16" s="203"/>
      <c r="AC16" s="203"/>
      <c r="AD16" s="203"/>
      <c r="AE16" s="203"/>
      <c r="AF16" s="203" t="s">
        <v>106</v>
      </c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</row>
    <row r="17" spans="1:59" outlineLevel="2" x14ac:dyDescent="0.2">
      <c r="A17" s="220"/>
      <c r="B17" s="221"/>
      <c r="C17" s="254" t="s">
        <v>127</v>
      </c>
      <c r="D17" s="224"/>
      <c r="E17" s="225">
        <v>48.4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03"/>
      <c r="Z17" s="203"/>
      <c r="AA17" s="203"/>
      <c r="AB17" s="203"/>
      <c r="AC17" s="203"/>
      <c r="AD17" s="203"/>
      <c r="AE17" s="203"/>
      <c r="AF17" s="203" t="s">
        <v>120</v>
      </c>
      <c r="AG17" s="203">
        <v>0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</row>
    <row r="18" spans="1:59" ht="22.5" outlineLevel="1" x14ac:dyDescent="0.2">
      <c r="A18" s="236">
        <v>7</v>
      </c>
      <c r="B18" s="237" t="s">
        <v>128</v>
      </c>
      <c r="C18" s="253" t="s">
        <v>129</v>
      </c>
      <c r="D18" s="238" t="s">
        <v>115</v>
      </c>
      <c r="E18" s="239">
        <v>17.600000000000001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104</v>
      </c>
      <c r="T18" s="241" t="s">
        <v>104</v>
      </c>
      <c r="U18" s="241">
        <v>1.0999999999999999E-2</v>
      </c>
      <c r="V18" s="241">
        <f>ROUND(E18*U18,2)</f>
        <v>0.19</v>
      </c>
      <c r="W18" s="241"/>
      <c r="X18" s="223" t="s">
        <v>118</v>
      </c>
      <c r="Y18" s="203"/>
      <c r="Z18" s="203"/>
      <c r="AA18" s="203"/>
      <c r="AB18" s="203"/>
      <c r="AC18" s="203"/>
      <c r="AD18" s="203"/>
      <c r="AE18" s="203"/>
      <c r="AF18" s="203" t="s">
        <v>106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</row>
    <row r="19" spans="1:59" outlineLevel="2" x14ac:dyDescent="0.2">
      <c r="A19" s="220"/>
      <c r="B19" s="221"/>
      <c r="C19" s="254" t="s">
        <v>130</v>
      </c>
      <c r="D19" s="224"/>
      <c r="E19" s="225">
        <v>17.600000000000001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03"/>
      <c r="Z19" s="203"/>
      <c r="AA19" s="203"/>
      <c r="AB19" s="203"/>
      <c r="AC19" s="203"/>
      <c r="AD19" s="203"/>
      <c r="AE19" s="203"/>
      <c r="AF19" s="203" t="s">
        <v>120</v>
      </c>
      <c r="AG19" s="203">
        <v>0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</row>
    <row r="20" spans="1:59" ht="22.5" outlineLevel="1" x14ac:dyDescent="0.2">
      <c r="A20" s="236">
        <v>8</v>
      </c>
      <c r="B20" s="237" t="s">
        <v>131</v>
      </c>
      <c r="C20" s="253" t="s">
        <v>132</v>
      </c>
      <c r="D20" s="238" t="s">
        <v>133</v>
      </c>
      <c r="E20" s="239">
        <v>29.92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/>
      <c r="S20" s="241" t="s">
        <v>104</v>
      </c>
      <c r="T20" s="241" t="s">
        <v>104</v>
      </c>
      <c r="U20" s="241">
        <v>0</v>
      </c>
      <c r="V20" s="241">
        <f>ROUND(E20*U20,2)</f>
        <v>0</v>
      </c>
      <c r="W20" s="241"/>
      <c r="X20" s="223" t="s">
        <v>118</v>
      </c>
      <c r="Y20" s="203"/>
      <c r="Z20" s="203"/>
      <c r="AA20" s="203"/>
      <c r="AB20" s="203"/>
      <c r="AC20" s="203"/>
      <c r="AD20" s="203"/>
      <c r="AE20" s="203"/>
      <c r="AF20" s="203" t="s">
        <v>106</v>
      </c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</row>
    <row r="21" spans="1:59" outlineLevel="2" x14ac:dyDescent="0.2">
      <c r="A21" s="220"/>
      <c r="B21" s="221"/>
      <c r="C21" s="254" t="s">
        <v>134</v>
      </c>
      <c r="D21" s="224"/>
      <c r="E21" s="225">
        <v>29.92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03"/>
      <c r="Z21" s="203"/>
      <c r="AA21" s="203"/>
      <c r="AB21" s="203"/>
      <c r="AC21" s="203"/>
      <c r="AD21" s="203"/>
      <c r="AE21" s="203"/>
      <c r="AF21" s="203" t="s">
        <v>120</v>
      </c>
      <c r="AG21" s="203">
        <v>0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</row>
    <row r="22" spans="1:59" ht="22.5" outlineLevel="1" x14ac:dyDescent="0.2">
      <c r="A22" s="236">
        <v>9</v>
      </c>
      <c r="B22" s="237" t="s">
        <v>135</v>
      </c>
      <c r="C22" s="253" t="s">
        <v>136</v>
      </c>
      <c r="D22" s="238" t="s">
        <v>115</v>
      </c>
      <c r="E22" s="239">
        <v>15.4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1.7</v>
      </c>
      <c r="O22" s="239">
        <f>ROUND(E22*N22,2)</f>
        <v>26.18</v>
      </c>
      <c r="P22" s="239">
        <v>0</v>
      </c>
      <c r="Q22" s="239">
        <f>ROUND(E22*P22,2)</f>
        <v>0</v>
      </c>
      <c r="R22" s="241"/>
      <c r="S22" s="241" t="s">
        <v>104</v>
      </c>
      <c r="T22" s="241" t="s">
        <v>104</v>
      </c>
      <c r="U22" s="241">
        <v>1.587</v>
      </c>
      <c r="V22" s="241">
        <f>ROUND(E22*U22,2)</f>
        <v>24.44</v>
      </c>
      <c r="W22" s="241"/>
      <c r="X22" s="223" t="s">
        <v>118</v>
      </c>
      <c r="Y22" s="203"/>
      <c r="Z22" s="203"/>
      <c r="AA22" s="203"/>
      <c r="AB22" s="203"/>
      <c r="AC22" s="203"/>
      <c r="AD22" s="203"/>
      <c r="AE22" s="203"/>
      <c r="AF22" s="203" t="s">
        <v>106</v>
      </c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</row>
    <row r="23" spans="1:59" outlineLevel="2" x14ac:dyDescent="0.2">
      <c r="A23" s="220"/>
      <c r="B23" s="221"/>
      <c r="C23" s="254" t="s">
        <v>137</v>
      </c>
      <c r="D23" s="224"/>
      <c r="E23" s="225">
        <v>15.4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03"/>
      <c r="Z23" s="203"/>
      <c r="AA23" s="203"/>
      <c r="AB23" s="203"/>
      <c r="AC23" s="203"/>
      <c r="AD23" s="203"/>
      <c r="AE23" s="203"/>
      <c r="AF23" s="203" t="s">
        <v>120</v>
      </c>
      <c r="AG23" s="203">
        <v>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</row>
    <row r="24" spans="1:59" outlineLevel="1" x14ac:dyDescent="0.2">
      <c r="A24" s="242">
        <v>10</v>
      </c>
      <c r="B24" s="243" t="s">
        <v>138</v>
      </c>
      <c r="C24" s="252" t="s">
        <v>139</v>
      </c>
      <c r="D24" s="244" t="s">
        <v>112</v>
      </c>
      <c r="E24" s="245">
        <v>30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5">
        <v>3.0000000000000001E-5</v>
      </c>
      <c r="O24" s="245">
        <f>ROUND(E24*N24,2)</f>
        <v>0</v>
      </c>
      <c r="P24" s="245">
        <v>0</v>
      </c>
      <c r="Q24" s="245">
        <f>ROUND(E24*P24,2)</f>
        <v>0</v>
      </c>
      <c r="R24" s="247"/>
      <c r="S24" s="247" t="s">
        <v>116</v>
      </c>
      <c r="T24" s="247" t="s">
        <v>104</v>
      </c>
      <c r="U24" s="247">
        <v>0.06</v>
      </c>
      <c r="V24" s="247">
        <f>ROUND(E24*U24,2)</f>
        <v>1.8</v>
      </c>
      <c r="W24" s="247"/>
      <c r="X24" s="223" t="s">
        <v>118</v>
      </c>
      <c r="Y24" s="203"/>
      <c r="Z24" s="203"/>
      <c r="AA24" s="203"/>
      <c r="AB24" s="203"/>
      <c r="AC24" s="203"/>
      <c r="AD24" s="203"/>
      <c r="AE24" s="203"/>
      <c r="AF24" s="203" t="s">
        <v>140</v>
      </c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</row>
    <row r="25" spans="1:59" outlineLevel="1" x14ac:dyDescent="0.2">
      <c r="A25" s="236">
        <v>11</v>
      </c>
      <c r="B25" s="237" t="s">
        <v>141</v>
      </c>
      <c r="C25" s="253" t="s">
        <v>142</v>
      </c>
      <c r="D25" s="238" t="s">
        <v>115</v>
      </c>
      <c r="E25" s="239">
        <v>30.8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41"/>
      <c r="S25" s="241" t="s">
        <v>104</v>
      </c>
      <c r="T25" s="241" t="s">
        <v>104</v>
      </c>
      <c r="U25" s="241">
        <v>0.20200000000000001</v>
      </c>
      <c r="V25" s="241">
        <f>ROUND(E25*U25,2)</f>
        <v>6.22</v>
      </c>
      <c r="W25" s="241"/>
      <c r="X25" s="223" t="s">
        <v>118</v>
      </c>
      <c r="Y25" s="203"/>
      <c r="Z25" s="203"/>
      <c r="AA25" s="203"/>
      <c r="AB25" s="203"/>
      <c r="AC25" s="203"/>
      <c r="AD25" s="203"/>
      <c r="AE25" s="203"/>
      <c r="AF25" s="203" t="s">
        <v>106</v>
      </c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</row>
    <row r="26" spans="1:59" outlineLevel="2" x14ac:dyDescent="0.2">
      <c r="A26" s="220"/>
      <c r="B26" s="221"/>
      <c r="C26" s="254" t="s">
        <v>143</v>
      </c>
      <c r="D26" s="224"/>
      <c r="E26" s="225">
        <v>30.8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03"/>
      <c r="Z26" s="203"/>
      <c r="AA26" s="203"/>
      <c r="AB26" s="203"/>
      <c r="AC26" s="203"/>
      <c r="AD26" s="203"/>
      <c r="AE26" s="203"/>
      <c r="AF26" s="203" t="s">
        <v>120</v>
      </c>
      <c r="AG26" s="203">
        <v>0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</row>
    <row r="27" spans="1:59" outlineLevel="1" x14ac:dyDescent="0.2">
      <c r="A27" s="242">
        <v>12</v>
      </c>
      <c r="B27" s="243" t="s">
        <v>144</v>
      </c>
      <c r="C27" s="252" t="s">
        <v>145</v>
      </c>
      <c r="D27" s="244" t="s">
        <v>112</v>
      </c>
      <c r="E27" s="245">
        <v>96.8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9.7999999999999997E-4</v>
      </c>
      <c r="O27" s="245">
        <f>ROUND(E27*N27,2)</f>
        <v>0.09</v>
      </c>
      <c r="P27" s="245">
        <v>0</v>
      </c>
      <c r="Q27" s="245">
        <f>ROUND(E27*P27,2)</f>
        <v>0</v>
      </c>
      <c r="R27" s="247"/>
      <c r="S27" s="247" t="s">
        <v>104</v>
      </c>
      <c r="T27" s="247" t="s">
        <v>104</v>
      </c>
      <c r="U27" s="247">
        <v>0.23599999999999999</v>
      </c>
      <c r="V27" s="247">
        <f>ROUND(E27*U27,2)</f>
        <v>22.84</v>
      </c>
      <c r="W27" s="247"/>
      <c r="X27" s="223" t="s">
        <v>118</v>
      </c>
      <c r="Y27" s="203"/>
      <c r="Z27" s="203"/>
      <c r="AA27" s="203"/>
      <c r="AB27" s="203"/>
      <c r="AC27" s="203"/>
      <c r="AD27" s="203"/>
      <c r="AE27" s="203"/>
      <c r="AF27" s="203" t="s">
        <v>106</v>
      </c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</row>
    <row r="28" spans="1:59" outlineLevel="1" x14ac:dyDescent="0.2">
      <c r="A28" s="242">
        <v>13</v>
      </c>
      <c r="B28" s="243" t="s">
        <v>146</v>
      </c>
      <c r="C28" s="252" t="s">
        <v>147</v>
      </c>
      <c r="D28" s="244" t="s">
        <v>112</v>
      </c>
      <c r="E28" s="245">
        <v>96.8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5">
        <v>0</v>
      </c>
      <c r="O28" s="245">
        <f>ROUND(E28*N28,2)</f>
        <v>0</v>
      </c>
      <c r="P28" s="245">
        <v>0</v>
      </c>
      <c r="Q28" s="245">
        <f>ROUND(E28*P28,2)</f>
        <v>0</v>
      </c>
      <c r="R28" s="247"/>
      <c r="S28" s="247" t="s">
        <v>104</v>
      </c>
      <c r="T28" s="247" t="s">
        <v>104</v>
      </c>
      <c r="U28" s="247">
        <v>7.0000000000000007E-2</v>
      </c>
      <c r="V28" s="247">
        <f>ROUND(E28*U28,2)</f>
        <v>6.78</v>
      </c>
      <c r="W28" s="247"/>
      <c r="X28" s="223" t="s">
        <v>118</v>
      </c>
      <c r="Y28" s="203"/>
      <c r="Z28" s="203"/>
      <c r="AA28" s="203"/>
      <c r="AB28" s="203"/>
      <c r="AC28" s="203"/>
      <c r="AD28" s="203"/>
      <c r="AE28" s="203"/>
      <c r="AF28" s="203" t="s">
        <v>106</v>
      </c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</row>
    <row r="29" spans="1:59" x14ac:dyDescent="0.2">
      <c r="A29" s="230" t="s">
        <v>99</v>
      </c>
      <c r="B29" s="231" t="s">
        <v>55</v>
      </c>
      <c r="C29" s="251" t="s">
        <v>56</v>
      </c>
      <c r="D29" s="232"/>
      <c r="E29" s="233"/>
      <c r="F29" s="234"/>
      <c r="G29" s="234">
        <f>SUMIF(AF30:AF33,"&lt;&gt;NOR",G30:G33)</f>
        <v>0</v>
      </c>
      <c r="H29" s="234"/>
      <c r="I29" s="234">
        <f>SUM(I30:I33)</f>
        <v>0</v>
      </c>
      <c r="J29" s="234"/>
      <c r="K29" s="234">
        <f>SUM(K30:K33)</f>
        <v>0</v>
      </c>
      <c r="L29" s="234"/>
      <c r="M29" s="234">
        <f>SUM(M30:M33)</f>
        <v>0</v>
      </c>
      <c r="N29" s="233"/>
      <c r="O29" s="233">
        <f>SUM(O30:O33)</f>
        <v>5.05</v>
      </c>
      <c r="P29" s="233"/>
      <c r="Q29" s="233">
        <f>SUM(Q30:Q33)</f>
        <v>0</v>
      </c>
      <c r="R29" s="234"/>
      <c r="S29" s="234"/>
      <c r="T29" s="234"/>
      <c r="U29" s="234"/>
      <c r="V29" s="234">
        <f>SUM(V30:V33)</f>
        <v>0.96</v>
      </c>
      <c r="W29" s="234"/>
      <c r="X29" s="229"/>
      <c r="AF29" t="s">
        <v>100</v>
      </c>
    </row>
    <row r="30" spans="1:59" ht="22.5" outlineLevel="1" x14ac:dyDescent="0.2">
      <c r="A30" s="236">
        <v>14</v>
      </c>
      <c r="B30" s="237" t="s">
        <v>148</v>
      </c>
      <c r="C30" s="253" t="s">
        <v>149</v>
      </c>
      <c r="D30" s="238" t="s">
        <v>150</v>
      </c>
      <c r="E30" s="239">
        <v>2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2.5249999999999999</v>
      </c>
      <c r="O30" s="239">
        <f>ROUND(E30*N30,2)</f>
        <v>5.05</v>
      </c>
      <c r="P30" s="239">
        <v>0</v>
      </c>
      <c r="Q30" s="239">
        <f>ROUND(E30*P30,2)</f>
        <v>0</v>
      </c>
      <c r="R30" s="241"/>
      <c r="S30" s="241" t="s">
        <v>116</v>
      </c>
      <c r="T30" s="241" t="s">
        <v>117</v>
      </c>
      <c r="U30" s="241">
        <v>0.48</v>
      </c>
      <c r="V30" s="241">
        <f>ROUND(E30*U30,2)</f>
        <v>0.96</v>
      </c>
      <c r="W30" s="241"/>
      <c r="X30" s="223" t="s">
        <v>105</v>
      </c>
      <c r="Y30" s="203"/>
      <c r="Z30" s="203"/>
      <c r="AA30" s="203"/>
      <c r="AB30" s="203"/>
      <c r="AC30" s="203"/>
      <c r="AD30" s="203"/>
      <c r="AE30" s="203"/>
      <c r="AF30" s="203" t="s">
        <v>106</v>
      </c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</row>
    <row r="31" spans="1:59" outlineLevel="2" x14ac:dyDescent="0.2">
      <c r="A31" s="220"/>
      <c r="B31" s="221"/>
      <c r="C31" s="255" t="s">
        <v>151</v>
      </c>
      <c r="D31" s="248"/>
      <c r="E31" s="248"/>
      <c r="F31" s="248"/>
      <c r="G31" s="248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03"/>
      <c r="Z31" s="203"/>
      <c r="AA31" s="203"/>
      <c r="AB31" s="203"/>
      <c r="AC31" s="203"/>
      <c r="AD31" s="203"/>
      <c r="AE31" s="203"/>
      <c r="AF31" s="203" t="s">
        <v>123</v>
      </c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</row>
    <row r="32" spans="1:59" outlineLevel="3" x14ac:dyDescent="0.2">
      <c r="A32" s="220"/>
      <c r="B32" s="221"/>
      <c r="C32" s="256" t="s">
        <v>152</v>
      </c>
      <c r="D32" s="249"/>
      <c r="E32" s="249"/>
      <c r="F32" s="249"/>
      <c r="G32" s="249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03"/>
      <c r="Z32" s="203"/>
      <c r="AA32" s="203"/>
      <c r="AB32" s="203"/>
      <c r="AC32" s="203"/>
      <c r="AD32" s="203"/>
      <c r="AE32" s="203"/>
      <c r="AF32" s="203" t="s">
        <v>123</v>
      </c>
      <c r="AG32" s="203"/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</row>
    <row r="33" spans="1:59" outlineLevel="3" x14ac:dyDescent="0.2">
      <c r="A33" s="220"/>
      <c r="B33" s="221"/>
      <c r="C33" s="256" t="s">
        <v>153</v>
      </c>
      <c r="D33" s="249"/>
      <c r="E33" s="249"/>
      <c r="F33" s="249"/>
      <c r="G33" s="249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03"/>
      <c r="Z33" s="203"/>
      <c r="AA33" s="203"/>
      <c r="AB33" s="203"/>
      <c r="AC33" s="203"/>
      <c r="AD33" s="203"/>
      <c r="AE33" s="203"/>
      <c r="AF33" s="203" t="s">
        <v>123</v>
      </c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</row>
    <row r="34" spans="1:59" x14ac:dyDescent="0.2">
      <c r="A34" s="230" t="s">
        <v>99</v>
      </c>
      <c r="B34" s="231" t="s">
        <v>57</v>
      </c>
      <c r="C34" s="251" t="s">
        <v>58</v>
      </c>
      <c r="D34" s="232"/>
      <c r="E34" s="233"/>
      <c r="F34" s="234"/>
      <c r="G34" s="234">
        <f>SUMIF(AF35:AF37,"&lt;&gt;NOR",G35:G37)</f>
        <v>0</v>
      </c>
      <c r="H34" s="234"/>
      <c r="I34" s="234">
        <f>SUM(I35:I37)</f>
        <v>0</v>
      </c>
      <c r="J34" s="234"/>
      <c r="K34" s="234">
        <f>SUM(K35:K37)</f>
        <v>0</v>
      </c>
      <c r="L34" s="234"/>
      <c r="M34" s="234">
        <f>SUM(M35:M37)</f>
        <v>0</v>
      </c>
      <c r="N34" s="233"/>
      <c r="O34" s="233">
        <f>SUM(O35:O37)</f>
        <v>4.3500000000000005</v>
      </c>
      <c r="P34" s="233"/>
      <c r="Q34" s="233">
        <f>SUM(Q35:Q37)</f>
        <v>0</v>
      </c>
      <c r="R34" s="234"/>
      <c r="S34" s="234"/>
      <c r="T34" s="234"/>
      <c r="U34" s="234"/>
      <c r="V34" s="234">
        <f>SUM(V35:V37)</f>
        <v>4.83</v>
      </c>
      <c r="W34" s="234"/>
      <c r="X34" s="229"/>
      <c r="AF34" t="s">
        <v>100</v>
      </c>
    </row>
    <row r="35" spans="1:59" outlineLevel="1" x14ac:dyDescent="0.2">
      <c r="A35" s="242">
        <v>15</v>
      </c>
      <c r="B35" s="243" t="s">
        <v>154</v>
      </c>
      <c r="C35" s="252" t="s">
        <v>155</v>
      </c>
      <c r="D35" s="244" t="s">
        <v>112</v>
      </c>
      <c r="E35" s="245">
        <v>1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0.19275999999999999</v>
      </c>
      <c r="O35" s="245">
        <f>ROUND(E35*N35,2)</f>
        <v>0.19</v>
      </c>
      <c r="P35" s="245">
        <v>0</v>
      </c>
      <c r="Q35" s="245">
        <f>ROUND(E35*P35,2)</f>
        <v>0</v>
      </c>
      <c r="R35" s="247"/>
      <c r="S35" s="247" t="s">
        <v>104</v>
      </c>
      <c r="T35" s="247" t="s">
        <v>104</v>
      </c>
      <c r="U35" s="247">
        <v>1.0980000000000001</v>
      </c>
      <c r="V35" s="247">
        <f>ROUND(E35*U35,2)</f>
        <v>1.1000000000000001</v>
      </c>
      <c r="W35" s="247"/>
      <c r="X35" s="223" t="s">
        <v>105</v>
      </c>
      <c r="Y35" s="203"/>
      <c r="Z35" s="203"/>
      <c r="AA35" s="203"/>
      <c r="AB35" s="203"/>
      <c r="AC35" s="203"/>
      <c r="AD35" s="203"/>
      <c r="AE35" s="203"/>
      <c r="AF35" s="203" t="s">
        <v>106</v>
      </c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</row>
    <row r="36" spans="1:59" outlineLevel="1" x14ac:dyDescent="0.2">
      <c r="A36" s="236">
        <v>16</v>
      </c>
      <c r="B36" s="237" t="s">
        <v>156</v>
      </c>
      <c r="C36" s="253" t="s">
        <v>157</v>
      </c>
      <c r="D36" s="238" t="s">
        <v>115</v>
      </c>
      <c r="E36" s="239">
        <v>2.2000000000000002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1.8907700000000001</v>
      </c>
      <c r="O36" s="239">
        <f>ROUND(E36*N36,2)</f>
        <v>4.16</v>
      </c>
      <c r="P36" s="239">
        <v>0</v>
      </c>
      <c r="Q36" s="239">
        <f>ROUND(E36*P36,2)</f>
        <v>0</v>
      </c>
      <c r="R36" s="241"/>
      <c r="S36" s="241" t="s">
        <v>104</v>
      </c>
      <c r="T36" s="241" t="s">
        <v>104</v>
      </c>
      <c r="U36" s="241">
        <v>1.6950000000000001</v>
      </c>
      <c r="V36" s="241">
        <f>ROUND(E36*U36,2)</f>
        <v>3.73</v>
      </c>
      <c r="W36" s="241"/>
      <c r="X36" s="223" t="s">
        <v>118</v>
      </c>
      <c r="Y36" s="203"/>
      <c r="Z36" s="203"/>
      <c r="AA36" s="203"/>
      <c r="AB36" s="203"/>
      <c r="AC36" s="203"/>
      <c r="AD36" s="203"/>
      <c r="AE36" s="203"/>
      <c r="AF36" s="203" t="s">
        <v>106</v>
      </c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</row>
    <row r="37" spans="1:59" outlineLevel="2" x14ac:dyDescent="0.2">
      <c r="A37" s="220"/>
      <c r="B37" s="221"/>
      <c r="C37" s="254" t="s">
        <v>158</v>
      </c>
      <c r="D37" s="224"/>
      <c r="E37" s="225">
        <v>2.2000000000000002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03"/>
      <c r="Z37" s="203"/>
      <c r="AA37" s="203"/>
      <c r="AB37" s="203"/>
      <c r="AC37" s="203"/>
      <c r="AD37" s="203"/>
      <c r="AE37" s="203"/>
      <c r="AF37" s="203" t="s">
        <v>120</v>
      </c>
      <c r="AG37" s="203">
        <v>0</v>
      </c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</row>
    <row r="38" spans="1:59" x14ac:dyDescent="0.2">
      <c r="A38" s="230" t="s">
        <v>99</v>
      </c>
      <c r="B38" s="231" t="s">
        <v>61</v>
      </c>
      <c r="C38" s="251" t="s">
        <v>62</v>
      </c>
      <c r="D38" s="232"/>
      <c r="E38" s="233"/>
      <c r="F38" s="234"/>
      <c r="G38" s="234">
        <f>SUMIF(AF39:AF60,"&lt;&gt;NOR",G39:G60)</f>
        <v>0</v>
      </c>
      <c r="H38" s="234"/>
      <c r="I38" s="234">
        <f>SUM(I39:I60)</f>
        <v>0</v>
      </c>
      <c r="J38" s="234"/>
      <c r="K38" s="234">
        <f>SUM(K39:K60)</f>
        <v>0</v>
      </c>
      <c r="L38" s="234"/>
      <c r="M38" s="234">
        <f>SUM(M39:M60)</f>
        <v>0</v>
      </c>
      <c r="N38" s="233"/>
      <c r="O38" s="233">
        <f>SUM(O39:O60)</f>
        <v>3.8299999999999996</v>
      </c>
      <c r="P38" s="233"/>
      <c r="Q38" s="233">
        <f>SUM(Q39:Q60)</f>
        <v>0</v>
      </c>
      <c r="R38" s="234"/>
      <c r="S38" s="234"/>
      <c r="T38" s="234"/>
      <c r="U38" s="234"/>
      <c r="V38" s="234">
        <f>SUM(V39:V60)</f>
        <v>9.16</v>
      </c>
      <c r="W38" s="234"/>
      <c r="X38" s="229"/>
      <c r="AF38" t="s">
        <v>100</v>
      </c>
    </row>
    <row r="39" spans="1:59" ht="22.5" outlineLevel="1" x14ac:dyDescent="0.2">
      <c r="A39" s="242">
        <v>17</v>
      </c>
      <c r="B39" s="243" t="s">
        <v>159</v>
      </c>
      <c r="C39" s="252" t="s">
        <v>160</v>
      </c>
      <c r="D39" s="244" t="s">
        <v>150</v>
      </c>
      <c r="E39" s="245">
        <v>22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5">
        <v>3.7999999999999999E-2</v>
      </c>
      <c r="O39" s="245">
        <f>ROUND(E39*N39,2)</f>
        <v>0.84</v>
      </c>
      <c r="P39" s="245">
        <v>0</v>
      </c>
      <c r="Q39" s="245">
        <f>ROUND(E39*P39,2)</f>
        <v>0</v>
      </c>
      <c r="R39" s="247"/>
      <c r="S39" s="247" t="s">
        <v>116</v>
      </c>
      <c r="T39" s="247" t="s">
        <v>117</v>
      </c>
      <c r="U39" s="247">
        <v>0</v>
      </c>
      <c r="V39" s="247">
        <f>ROUND(E39*U39,2)</f>
        <v>0</v>
      </c>
      <c r="W39" s="247"/>
      <c r="X39" s="223" t="s">
        <v>105</v>
      </c>
      <c r="Y39" s="203"/>
      <c r="Z39" s="203"/>
      <c r="AA39" s="203"/>
      <c r="AB39" s="203"/>
      <c r="AC39" s="203"/>
      <c r="AD39" s="203"/>
      <c r="AE39" s="203"/>
      <c r="AF39" s="203" t="s">
        <v>106</v>
      </c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</row>
    <row r="40" spans="1:59" ht="22.5" outlineLevel="1" x14ac:dyDescent="0.2">
      <c r="A40" s="242">
        <v>18</v>
      </c>
      <c r="B40" s="243" t="s">
        <v>161</v>
      </c>
      <c r="C40" s="252" t="s">
        <v>162</v>
      </c>
      <c r="D40" s="244" t="s">
        <v>150</v>
      </c>
      <c r="E40" s="245">
        <v>22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5">
        <v>3.7999999999999999E-2</v>
      </c>
      <c r="O40" s="245">
        <f>ROUND(E40*N40,2)</f>
        <v>0.84</v>
      </c>
      <c r="P40" s="245">
        <v>0</v>
      </c>
      <c r="Q40" s="245">
        <f>ROUND(E40*P40,2)</f>
        <v>0</v>
      </c>
      <c r="R40" s="247"/>
      <c r="S40" s="247" t="s">
        <v>116</v>
      </c>
      <c r="T40" s="247" t="s">
        <v>117</v>
      </c>
      <c r="U40" s="247">
        <v>0</v>
      </c>
      <c r="V40" s="247">
        <f>ROUND(E40*U40,2)</f>
        <v>0</v>
      </c>
      <c r="W40" s="247"/>
      <c r="X40" s="223" t="s">
        <v>105</v>
      </c>
      <c r="Y40" s="203"/>
      <c r="Z40" s="203"/>
      <c r="AA40" s="203"/>
      <c r="AB40" s="203"/>
      <c r="AC40" s="203"/>
      <c r="AD40" s="203"/>
      <c r="AE40" s="203"/>
      <c r="AF40" s="203" t="s">
        <v>163</v>
      </c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</row>
    <row r="41" spans="1:59" outlineLevel="1" x14ac:dyDescent="0.2">
      <c r="A41" s="242">
        <v>19</v>
      </c>
      <c r="B41" s="243" t="s">
        <v>164</v>
      </c>
      <c r="C41" s="252" t="s">
        <v>165</v>
      </c>
      <c r="D41" s="244" t="s">
        <v>150</v>
      </c>
      <c r="E41" s="245">
        <v>4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5">
        <v>0</v>
      </c>
      <c r="O41" s="245">
        <f>ROUND(E41*N41,2)</f>
        <v>0</v>
      </c>
      <c r="P41" s="245">
        <v>0</v>
      </c>
      <c r="Q41" s="245">
        <f>ROUND(E41*P41,2)</f>
        <v>0</v>
      </c>
      <c r="R41" s="247"/>
      <c r="S41" s="247" t="s">
        <v>116</v>
      </c>
      <c r="T41" s="247" t="s">
        <v>117</v>
      </c>
      <c r="U41" s="247">
        <v>0</v>
      </c>
      <c r="V41" s="247">
        <f>ROUND(E41*U41,2)</f>
        <v>0</v>
      </c>
      <c r="W41" s="247"/>
      <c r="X41" s="223" t="s">
        <v>105</v>
      </c>
      <c r="Y41" s="203"/>
      <c r="Z41" s="203"/>
      <c r="AA41" s="203"/>
      <c r="AB41" s="203"/>
      <c r="AC41" s="203"/>
      <c r="AD41" s="203"/>
      <c r="AE41" s="203"/>
      <c r="AF41" s="203" t="s">
        <v>106</v>
      </c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</row>
    <row r="42" spans="1:59" outlineLevel="1" x14ac:dyDescent="0.2">
      <c r="A42" s="242">
        <v>20</v>
      </c>
      <c r="B42" s="243" t="s">
        <v>166</v>
      </c>
      <c r="C42" s="252" t="s">
        <v>167</v>
      </c>
      <c r="D42" s="244" t="s">
        <v>150</v>
      </c>
      <c r="E42" s="245">
        <v>4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5">
        <v>0</v>
      </c>
      <c r="O42" s="245">
        <f>ROUND(E42*N42,2)</f>
        <v>0</v>
      </c>
      <c r="P42" s="245">
        <v>0</v>
      </c>
      <c r="Q42" s="245">
        <f>ROUND(E42*P42,2)</f>
        <v>0</v>
      </c>
      <c r="R42" s="247"/>
      <c r="S42" s="247" t="s">
        <v>116</v>
      </c>
      <c r="T42" s="247" t="s">
        <v>104</v>
      </c>
      <c r="U42" s="247">
        <v>0</v>
      </c>
      <c r="V42" s="247">
        <f>ROUND(E42*U42,2)</f>
        <v>0</v>
      </c>
      <c r="W42" s="247"/>
      <c r="X42" s="223" t="s">
        <v>105</v>
      </c>
      <c r="Y42" s="203"/>
      <c r="Z42" s="203"/>
      <c r="AA42" s="203"/>
      <c r="AB42" s="203"/>
      <c r="AC42" s="203"/>
      <c r="AD42" s="203"/>
      <c r="AE42" s="203"/>
      <c r="AF42" s="203" t="s">
        <v>163</v>
      </c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</row>
    <row r="43" spans="1:59" outlineLevel="1" x14ac:dyDescent="0.2">
      <c r="A43" s="236">
        <v>21</v>
      </c>
      <c r="B43" s="237" t="s">
        <v>168</v>
      </c>
      <c r="C43" s="253" t="s">
        <v>169</v>
      </c>
      <c r="D43" s="238" t="s">
        <v>150</v>
      </c>
      <c r="E43" s="239">
        <v>1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41"/>
      <c r="S43" s="241" t="s">
        <v>104</v>
      </c>
      <c r="T43" s="241" t="s">
        <v>104</v>
      </c>
      <c r="U43" s="241">
        <v>0.94599999999999995</v>
      </c>
      <c r="V43" s="241">
        <f>ROUND(E43*U43,2)</f>
        <v>0.95</v>
      </c>
      <c r="W43" s="241"/>
      <c r="X43" s="223" t="s">
        <v>105</v>
      </c>
      <c r="Y43" s="203"/>
      <c r="Z43" s="203"/>
      <c r="AA43" s="203"/>
      <c r="AB43" s="203"/>
      <c r="AC43" s="203"/>
      <c r="AD43" s="203"/>
      <c r="AE43" s="203"/>
      <c r="AF43" s="203" t="s">
        <v>106</v>
      </c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</row>
    <row r="44" spans="1:59" ht="22.5" outlineLevel="2" x14ac:dyDescent="0.2">
      <c r="A44" s="220"/>
      <c r="B44" s="221"/>
      <c r="C44" s="255" t="s">
        <v>170</v>
      </c>
      <c r="D44" s="248"/>
      <c r="E44" s="248"/>
      <c r="F44" s="248"/>
      <c r="G44" s="248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03"/>
      <c r="Z44" s="203"/>
      <c r="AA44" s="203"/>
      <c r="AB44" s="203"/>
      <c r="AC44" s="203"/>
      <c r="AD44" s="203"/>
      <c r="AE44" s="203"/>
      <c r="AF44" s="203" t="s">
        <v>123</v>
      </c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50" t="str">
        <f>C44</f>
        <v>Místo standartního těsnění bude použito těsnění vůči zaolejovaným vodám - NBR těsnění odolné ropným látkám.</v>
      </c>
      <c r="BA44" s="203"/>
      <c r="BB44" s="203"/>
      <c r="BC44" s="203"/>
      <c r="BD44" s="203"/>
      <c r="BE44" s="203"/>
      <c r="BF44" s="203"/>
      <c r="BG44" s="203"/>
    </row>
    <row r="45" spans="1:59" outlineLevel="1" x14ac:dyDescent="0.2">
      <c r="A45" s="242">
        <v>22</v>
      </c>
      <c r="B45" s="243" t="s">
        <v>171</v>
      </c>
      <c r="C45" s="252" t="s">
        <v>172</v>
      </c>
      <c r="D45" s="244" t="s">
        <v>150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5">
        <v>1.27</v>
      </c>
      <c r="O45" s="245">
        <f>ROUND(E45*N45,2)</f>
        <v>1.27</v>
      </c>
      <c r="P45" s="245">
        <v>0</v>
      </c>
      <c r="Q45" s="245">
        <f>ROUND(E45*P45,2)</f>
        <v>0</v>
      </c>
      <c r="R45" s="247"/>
      <c r="S45" s="247" t="s">
        <v>116</v>
      </c>
      <c r="T45" s="247" t="s">
        <v>117</v>
      </c>
      <c r="U45" s="247">
        <v>0</v>
      </c>
      <c r="V45" s="247">
        <f>ROUND(E45*U45,2)</f>
        <v>0</v>
      </c>
      <c r="W45" s="247"/>
      <c r="X45" s="223" t="s">
        <v>105</v>
      </c>
      <c r="Y45" s="203"/>
      <c r="Z45" s="203"/>
      <c r="AA45" s="203"/>
      <c r="AB45" s="203"/>
      <c r="AC45" s="203"/>
      <c r="AD45" s="203"/>
      <c r="AE45" s="203"/>
      <c r="AF45" s="203" t="s">
        <v>163</v>
      </c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</row>
    <row r="46" spans="1:59" outlineLevel="1" x14ac:dyDescent="0.2">
      <c r="A46" s="236">
        <v>23</v>
      </c>
      <c r="B46" s="237" t="s">
        <v>173</v>
      </c>
      <c r="C46" s="253" t="s">
        <v>174</v>
      </c>
      <c r="D46" s="238" t="s">
        <v>150</v>
      </c>
      <c r="E46" s="239">
        <v>1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1"/>
      <c r="S46" s="241" t="s">
        <v>104</v>
      </c>
      <c r="T46" s="241" t="s">
        <v>104</v>
      </c>
      <c r="U46" s="241">
        <v>0.79</v>
      </c>
      <c r="V46" s="241">
        <f>ROUND(E46*U46,2)</f>
        <v>0.79</v>
      </c>
      <c r="W46" s="241"/>
      <c r="X46" s="223" t="s">
        <v>105</v>
      </c>
      <c r="Y46" s="203"/>
      <c r="Z46" s="203"/>
      <c r="AA46" s="203"/>
      <c r="AB46" s="203"/>
      <c r="AC46" s="203"/>
      <c r="AD46" s="203"/>
      <c r="AE46" s="203"/>
      <c r="AF46" s="203" t="s">
        <v>106</v>
      </c>
      <c r="AG46" s="203"/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</row>
    <row r="47" spans="1:59" ht="22.5" outlineLevel="2" x14ac:dyDescent="0.2">
      <c r="A47" s="220"/>
      <c r="B47" s="221"/>
      <c r="C47" s="255" t="s">
        <v>170</v>
      </c>
      <c r="D47" s="248"/>
      <c r="E47" s="248"/>
      <c r="F47" s="248"/>
      <c r="G47" s="248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03"/>
      <c r="Z47" s="203"/>
      <c r="AA47" s="203"/>
      <c r="AB47" s="203"/>
      <c r="AC47" s="203"/>
      <c r="AD47" s="203"/>
      <c r="AE47" s="203"/>
      <c r="AF47" s="203" t="s">
        <v>123</v>
      </c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50" t="str">
        <f>C47</f>
        <v>Místo standartního těsnění bude použito těsnění vůči zaolejovaným vodám - NBR těsnění odolné ropným látkám.</v>
      </c>
      <c r="BA47" s="203"/>
      <c r="BB47" s="203"/>
      <c r="BC47" s="203"/>
      <c r="BD47" s="203"/>
      <c r="BE47" s="203"/>
      <c r="BF47" s="203"/>
      <c r="BG47" s="203"/>
    </row>
    <row r="48" spans="1:59" outlineLevel="1" x14ac:dyDescent="0.2">
      <c r="A48" s="242">
        <v>24</v>
      </c>
      <c r="B48" s="243" t="s">
        <v>175</v>
      </c>
      <c r="C48" s="252" t="s">
        <v>176</v>
      </c>
      <c r="D48" s="244" t="s">
        <v>150</v>
      </c>
      <c r="E48" s="245">
        <v>1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5">
        <v>0.505</v>
      </c>
      <c r="O48" s="245">
        <f>ROUND(E48*N48,2)</f>
        <v>0.51</v>
      </c>
      <c r="P48" s="245">
        <v>0</v>
      </c>
      <c r="Q48" s="245">
        <f>ROUND(E48*P48,2)</f>
        <v>0</v>
      </c>
      <c r="R48" s="247"/>
      <c r="S48" s="247" t="s">
        <v>116</v>
      </c>
      <c r="T48" s="247" t="s">
        <v>117</v>
      </c>
      <c r="U48" s="247">
        <v>0</v>
      </c>
      <c r="V48" s="247">
        <f>ROUND(E48*U48,2)</f>
        <v>0</v>
      </c>
      <c r="W48" s="247"/>
      <c r="X48" s="223" t="s">
        <v>105</v>
      </c>
      <c r="Y48" s="203"/>
      <c r="Z48" s="203"/>
      <c r="AA48" s="203"/>
      <c r="AB48" s="203"/>
      <c r="AC48" s="203"/>
      <c r="AD48" s="203"/>
      <c r="AE48" s="203"/>
      <c r="AF48" s="203" t="s">
        <v>163</v>
      </c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</row>
    <row r="49" spans="1:59" outlineLevel="1" x14ac:dyDescent="0.2">
      <c r="A49" s="236">
        <v>25</v>
      </c>
      <c r="B49" s="237" t="s">
        <v>173</v>
      </c>
      <c r="C49" s="253" t="s">
        <v>174</v>
      </c>
      <c r="D49" s="238" t="s">
        <v>150</v>
      </c>
      <c r="E49" s="239">
        <v>1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1"/>
      <c r="S49" s="241" t="s">
        <v>104</v>
      </c>
      <c r="T49" s="241" t="s">
        <v>104</v>
      </c>
      <c r="U49" s="241">
        <v>0.79</v>
      </c>
      <c r="V49" s="241">
        <f>ROUND(E49*U49,2)</f>
        <v>0.79</v>
      </c>
      <c r="W49" s="241"/>
      <c r="X49" s="223" t="s">
        <v>105</v>
      </c>
      <c r="Y49" s="203"/>
      <c r="Z49" s="203"/>
      <c r="AA49" s="203"/>
      <c r="AB49" s="203"/>
      <c r="AC49" s="203"/>
      <c r="AD49" s="203"/>
      <c r="AE49" s="203"/>
      <c r="AF49" s="203" t="s">
        <v>106</v>
      </c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</row>
    <row r="50" spans="1:59" ht="22.5" outlineLevel="2" x14ac:dyDescent="0.2">
      <c r="A50" s="220"/>
      <c r="B50" s="221"/>
      <c r="C50" s="255" t="s">
        <v>170</v>
      </c>
      <c r="D50" s="248"/>
      <c r="E50" s="248"/>
      <c r="F50" s="248"/>
      <c r="G50" s="248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03"/>
      <c r="Z50" s="203"/>
      <c r="AA50" s="203"/>
      <c r="AB50" s="203"/>
      <c r="AC50" s="203"/>
      <c r="AD50" s="203"/>
      <c r="AE50" s="203"/>
      <c r="AF50" s="203" t="s">
        <v>123</v>
      </c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50" t="str">
        <f>C50</f>
        <v>Místo standartního těsnění bude použito těsnění vůči zaolejovaným vodám - NBR těsnění odolné ropným látkám.</v>
      </c>
      <c r="BA50" s="203"/>
      <c r="BB50" s="203"/>
      <c r="BC50" s="203"/>
      <c r="BD50" s="203"/>
      <c r="BE50" s="203"/>
      <c r="BF50" s="203"/>
      <c r="BG50" s="203"/>
    </row>
    <row r="51" spans="1:59" outlineLevel="1" x14ac:dyDescent="0.2">
      <c r="A51" s="242">
        <v>26</v>
      </c>
      <c r="B51" s="243" t="s">
        <v>177</v>
      </c>
      <c r="C51" s="252" t="s">
        <v>178</v>
      </c>
      <c r="D51" s="244" t="s">
        <v>150</v>
      </c>
      <c r="E51" s="245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5">
        <v>7.4999999999999997E-2</v>
      </c>
      <c r="O51" s="245">
        <f>ROUND(E51*N51,2)</f>
        <v>0.08</v>
      </c>
      <c r="P51" s="245">
        <v>0</v>
      </c>
      <c r="Q51" s="245">
        <f>ROUND(E51*P51,2)</f>
        <v>0</v>
      </c>
      <c r="R51" s="247"/>
      <c r="S51" s="247" t="s">
        <v>116</v>
      </c>
      <c r="T51" s="247" t="s">
        <v>117</v>
      </c>
      <c r="U51" s="247">
        <v>0</v>
      </c>
      <c r="V51" s="247">
        <f>ROUND(E51*U51,2)</f>
        <v>0</v>
      </c>
      <c r="W51" s="247"/>
      <c r="X51" s="223" t="s">
        <v>105</v>
      </c>
      <c r="Y51" s="203"/>
      <c r="Z51" s="203"/>
      <c r="AA51" s="203"/>
      <c r="AB51" s="203"/>
      <c r="AC51" s="203"/>
      <c r="AD51" s="203"/>
      <c r="AE51" s="203"/>
      <c r="AF51" s="203" t="s">
        <v>163</v>
      </c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</row>
    <row r="52" spans="1:59" outlineLevel="1" x14ac:dyDescent="0.2">
      <c r="A52" s="236">
        <v>27</v>
      </c>
      <c r="B52" s="237" t="s">
        <v>173</v>
      </c>
      <c r="C52" s="253" t="s">
        <v>174</v>
      </c>
      <c r="D52" s="238" t="s">
        <v>150</v>
      </c>
      <c r="E52" s="239">
        <v>2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39">
        <v>0</v>
      </c>
      <c r="O52" s="239">
        <f>ROUND(E52*N52,2)</f>
        <v>0</v>
      </c>
      <c r="P52" s="239">
        <v>0</v>
      </c>
      <c r="Q52" s="239">
        <f>ROUND(E52*P52,2)</f>
        <v>0</v>
      </c>
      <c r="R52" s="241"/>
      <c r="S52" s="241" t="s">
        <v>104</v>
      </c>
      <c r="T52" s="241" t="s">
        <v>104</v>
      </c>
      <c r="U52" s="241">
        <v>0.79</v>
      </c>
      <c r="V52" s="241">
        <f>ROUND(E52*U52,2)</f>
        <v>1.58</v>
      </c>
      <c r="W52" s="241"/>
      <c r="X52" s="223" t="s">
        <v>105</v>
      </c>
      <c r="Y52" s="203"/>
      <c r="Z52" s="203"/>
      <c r="AA52" s="203"/>
      <c r="AB52" s="203"/>
      <c r="AC52" s="203"/>
      <c r="AD52" s="203"/>
      <c r="AE52" s="203"/>
      <c r="AF52" s="203" t="s">
        <v>106</v>
      </c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</row>
    <row r="53" spans="1:59" ht="22.5" outlineLevel="2" x14ac:dyDescent="0.2">
      <c r="A53" s="220"/>
      <c r="B53" s="221"/>
      <c r="C53" s="255" t="s">
        <v>170</v>
      </c>
      <c r="D53" s="248"/>
      <c r="E53" s="248"/>
      <c r="F53" s="248"/>
      <c r="G53" s="248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03"/>
      <c r="Z53" s="203"/>
      <c r="AA53" s="203"/>
      <c r="AB53" s="203"/>
      <c r="AC53" s="203"/>
      <c r="AD53" s="203"/>
      <c r="AE53" s="203"/>
      <c r="AF53" s="203" t="s">
        <v>123</v>
      </c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50" t="str">
        <f>C53</f>
        <v>Místo standartního těsnění bude použito těsnění vůči zaolejovaným vodám - NBR těsnění odolné ropným látkám.</v>
      </c>
      <c r="BA53" s="203"/>
      <c r="BB53" s="203"/>
      <c r="BC53" s="203"/>
      <c r="BD53" s="203"/>
      <c r="BE53" s="203"/>
      <c r="BF53" s="203"/>
      <c r="BG53" s="203"/>
    </row>
    <row r="54" spans="1:59" outlineLevel="1" x14ac:dyDescent="0.2">
      <c r="A54" s="242">
        <v>28</v>
      </c>
      <c r="B54" s="243" t="s">
        <v>179</v>
      </c>
      <c r="C54" s="252" t="s">
        <v>180</v>
      </c>
      <c r="D54" s="244" t="s">
        <v>150</v>
      </c>
      <c r="E54" s="245">
        <v>2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5">
        <v>5.3999999999999999E-2</v>
      </c>
      <c r="O54" s="245">
        <f>ROUND(E54*N54,2)</f>
        <v>0.11</v>
      </c>
      <c r="P54" s="245">
        <v>0</v>
      </c>
      <c r="Q54" s="245">
        <f>ROUND(E54*P54,2)</f>
        <v>0</v>
      </c>
      <c r="R54" s="247"/>
      <c r="S54" s="247" t="s">
        <v>116</v>
      </c>
      <c r="T54" s="247" t="s">
        <v>117</v>
      </c>
      <c r="U54" s="247">
        <v>0</v>
      </c>
      <c r="V54" s="247">
        <f>ROUND(E54*U54,2)</f>
        <v>0</v>
      </c>
      <c r="W54" s="247"/>
      <c r="X54" s="223" t="s">
        <v>105</v>
      </c>
      <c r="Y54" s="203"/>
      <c r="Z54" s="203"/>
      <c r="AA54" s="203"/>
      <c r="AB54" s="203"/>
      <c r="AC54" s="203"/>
      <c r="AD54" s="203"/>
      <c r="AE54" s="203"/>
      <c r="AF54" s="203" t="s">
        <v>163</v>
      </c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</row>
    <row r="55" spans="1:59" outlineLevel="1" x14ac:dyDescent="0.2">
      <c r="A55" s="242">
        <v>29</v>
      </c>
      <c r="B55" s="243" t="s">
        <v>181</v>
      </c>
      <c r="C55" s="252" t="s">
        <v>182</v>
      </c>
      <c r="D55" s="244" t="s">
        <v>150</v>
      </c>
      <c r="E55" s="245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5">
        <v>7.0200000000000002E-3</v>
      </c>
      <c r="O55" s="245">
        <f>ROUND(E55*N55,2)</f>
        <v>0.01</v>
      </c>
      <c r="P55" s="245">
        <v>0</v>
      </c>
      <c r="Q55" s="245">
        <f>ROUND(E55*P55,2)</f>
        <v>0</v>
      </c>
      <c r="R55" s="247"/>
      <c r="S55" s="247" t="s">
        <v>104</v>
      </c>
      <c r="T55" s="247" t="s">
        <v>104</v>
      </c>
      <c r="U55" s="247">
        <v>1.3140000000000001</v>
      </c>
      <c r="V55" s="247">
        <f>ROUND(E55*U55,2)</f>
        <v>1.31</v>
      </c>
      <c r="W55" s="247"/>
      <c r="X55" s="223" t="s">
        <v>105</v>
      </c>
      <c r="Y55" s="203"/>
      <c r="Z55" s="203"/>
      <c r="AA55" s="203"/>
      <c r="AB55" s="203"/>
      <c r="AC55" s="203"/>
      <c r="AD55" s="203"/>
      <c r="AE55" s="203"/>
      <c r="AF55" s="203" t="s">
        <v>106</v>
      </c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</row>
    <row r="56" spans="1:59" outlineLevel="1" x14ac:dyDescent="0.2">
      <c r="A56" s="242">
        <v>30</v>
      </c>
      <c r="B56" s="243" t="s">
        <v>183</v>
      </c>
      <c r="C56" s="252" t="s">
        <v>184</v>
      </c>
      <c r="D56" s="244" t="s">
        <v>150</v>
      </c>
      <c r="E56" s="245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5">
        <v>0.16500000000000001</v>
      </c>
      <c r="O56" s="245">
        <f>ROUND(E56*N56,2)</f>
        <v>0.17</v>
      </c>
      <c r="P56" s="245">
        <v>0</v>
      </c>
      <c r="Q56" s="245">
        <f>ROUND(E56*P56,2)</f>
        <v>0</v>
      </c>
      <c r="R56" s="247"/>
      <c r="S56" s="247" t="s">
        <v>116</v>
      </c>
      <c r="T56" s="247" t="s">
        <v>117</v>
      </c>
      <c r="U56" s="247">
        <v>0</v>
      </c>
      <c r="V56" s="247">
        <f>ROUND(E56*U56,2)</f>
        <v>0</v>
      </c>
      <c r="W56" s="247"/>
      <c r="X56" s="223" t="s">
        <v>105</v>
      </c>
      <c r="Y56" s="203"/>
      <c r="Z56" s="203"/>
      <c r="AA56" s="203"/>
      <c r="AB56" s="203"/>
      <c r="AC56" s="203"/>
      <c r="AD56" s="203"/>
      <c r="AE56" s="203"/>
      <c r="AF56" s="203" t="s">
        <v>163</v>
      </c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</row>
    <row r="57" spans="1:59" ht="22.5" outlineLevel="1" x14ac:dyDescent="0.2">
      <c r="A57" s="236">
        <v>31</v>
      </c>
      <c r="B57" s="237" t="s">
        <v>185</v>
      </c>
      <c r="C57" s="253" t="s">
        <v>186</v>
      </c>
      <c r="D57" s="238" t="s">
        <v>150</v>
      </c>
      <c r="E57" s="239">
        <v>1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39">
        <v>2E-3</v>
      </c>
      <c r="O57" s="239">
        <f>ROUND(E57*N57,2)</f>
        <v>0</v>
      </c>
      <c r="P57" s="239">
        <v>0</v>
      </c>
      <c r="Q57" s="239">
        <f>ROUND(E57*P57,2)</f>
        <v>0</v>
      </c>
      <c r="R57" s="241"/>
      <c r="S57" s="241" t="s">
        <v>116</v>
      </c>
      <c r="T57" s="241" t="s">
        <v>117</v>
      </c>
      <c r="U57" s="241">
        <v>0</v>
      </c>
      <c r="V57" s="241">
        <f>ROUND(E57*U57,2)</f>
        <v>0</v>
      </c>
      <c r="W57" s="241"/>
      <c r="X57" s="223" t="s">
        <v>105</v>
      </c>
      <c r="Y57" s="203"/>
      <c r="Z57" s="203"/>
      <c r="AA57" s="203"/>
      <c r="AB57" s="203"/>
      <c r="AC57" s="203"/>
      <c r="AD57" s="203"/>
      <c r="AE57" s="203"/>
      <c r="AF57" s="203" t="s">
        <v>106</v>
      </c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</row>
    <row r="58" spans="1:59" ht="22.5" outlineLevel="2" x14ac:dyDescent="0.2">
      <c r="A58" s="220"/>
      <c r="B58" s="221"/>
      <c r="C58" s="255" t="s">
        <v>170</v>
      </c>
      <c r="D58" s="248"/>
      <c r="E58" s="248"/>
      <c r="F58" s="248"/>
      <c r="G58" s="248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03"/>
      <c r="Z58" s="203"/>
      <c r="AA58" s="203"/>
      <c r="AB58" s="203"/>
      <c r="AC58" s="203"/>
      <c r="AD58" s="203"/>
      <c r="AE58" s="203"/>
      <c r="AF58" s="203" t="s">
        <v>123</v>
      </c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50" t="str">
        <f>C58</f>
        <v>Místo standartního těsnění bude použito těsnění vůči zaolejovaným vodám - NBR těsnění odolné ropným látkám.</v>
      </c>
      <c r="BA58" s="203"/>
      <c r="BB58" s="203"/>
      <c r="BC58" s="203"/>
      <c r="BD58" s="203"/>
      <c r="BE58" s="203"/>
      <c r="BF58" s="203"/>
      <c r="BG58" s="203"/>
    </row>
    <row r="59" spans="1:59" ht="22.5" outlineLevel="1" x14ac:dyDescent="0.2">
      <c r="A59" s="242">
        <v>32</v>
      </c>
      <c r="B59" s="243" t="s">
        <v>187</v>
      </c>
      <c r="C59" s="252" t="s">
        <v>188</v>
      </c>
      <c r="D59" s="244" t="s">
        <v>150</v>
      </c>
      <c r="E59" s="245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5">
        <v>2E-3</v>
      </c>
      <c r="O59" s="245">
        <f>ROUND(E59*N59,2)</f>
        <v>0</v>
      </c>
      <c r="P59" s="245">
        <v>0</v>
      </c>
      <c r="Q59" s="245">
        <f>ROUND(E59*P59,2)</f>
        <v>0</v>
      </c>
      <c r="R59" s="247" t="s">
        <v>189</v>
      </c>
      <c r="S59" s="247" t="s">
        <v>104</v>
      </c>
      <c r="T59" s="247" t="s">
        <v>104</v>
      </c>
      <c r="U59" s="247">
        <v>0</v>
      </c>
      <c r="V59" s="247">
        <f>ROUND(E59*U59,2)</f>
        <v>0</v>
      </c>
      <c r="W59" s="247"/>
      <c r="X59" s="223" t="s">
        <v>105</v>
      </c>
      <c r="Y59" s="203"/>
      <c r="Z59" s="203"/>
      <c r="AA59" s="203"/>
      <c r="AB59" s="203"/>
      <c r="AC59" s="203"/>
      <c r="AD59" s="203"/>
      <c r="AE59" s="203"/>
      <c r="AF59" s="203" t="s">
        <v>163</v>
      </c>
      <c r="AG59" s="203"/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</row>
    <row r="60" spans="1:59" outlineLevel="1" x14ac:dyDescent="0.2">
      <c r="A60" s="242">
        <v>33</v>
      </c>
      <c r="B60" s="243" t="s">
        <v>190</v>
      </c>
      <c r="C60" s="252" t="s">
        <v>191</v>
      </c>
      <c r="D60" s="244" t="s">
        <v>192</v>
      </c>
      <c r="E60" s="245">
        <v>22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5">
        <v>0</v>
      </c>
      <c r="O60" s="245">
        <f>ROUND(E60*N60,2)</f>
        <v>0</v>
      </c>
      <c r="P60" s="245">
        <v>0</v>
      </c>
      <c r="Q60" s="245">
        <f>ROUND(E60*P60,2)</f>
        <v>0</v>
      </c>
      <c r="R60" s="247"/>
      <c r="S60" s="247" t="s">
        <v>104</v>
      </c>
      <c r="T60" s="247" t="s">
        <v>104</v>
      </c>
      <c r="U60" s="247">
        <v>0.17</v>
      </c>
      <c r="V60" s="247">
        <f>ROUND(E60*U60,2)</f>
        <v>3.74</v>
      </c>
      <c r="W60" s="247"/>
      <c r="X60" s="223" t="s">
        <v>105</v>
      </c>
      <c r="Y60" s="203"/>
      <c r="Z60" s="203"/>
      <c r="AA60" s="203"/>
      <c r="AB60" s="203"/>
      <c r="AC60" s="203"/>
      <c r="AD60" s="203"/>
      <c r="AE60" s="203"/>
      <c r="AF60" s="203" t="s">
        <v>106</v>
      </c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</row>
    <row r="61" spans="1:59" x14ac:dyDescent="0.2">
      <c r="A61" s="230" t="s">
        <v>99</v>
      </c>
      <c r="B61" s="231" t="s">
        <v>63</v>
      </c>
      <c r="C61" s="251" t="s">
        <v>64</v>
      </c>
      <c r="D61" s="232"/>
      <c r="E61" s="233"/>
      <c r="F61" s="234"/>
      <c r="G61" s="234">
        <f>SUMIF(AF62:AF62,"&lt;&gt;NOR",G62:G62)</f>
        <v>0</v>
      </c>
      <c r="H61" s="234"/>
      <c r="I61" s="234">
        <f>SUM(I62:I62)</f>
        <v>0</v>
      </c>
      <c r="J61" s="234"/>
      <c r="K61" s="234">
        <f>SUM(K62:K62)</f>
        <v>0</v>
      </c>
      <c r="L61" s="234"/>
      <c r="M61" s="234">
        <f>SUM(M62:M62)</f>
        <v>0</v>
      </c>
      <c r="N61" s="233"/>
      <c r="O61" s="233">
        <f>SUM(O62:O62)</f>
        <v>0</v>
      </c>
      <c r="P61" s="233"/>
      <c r="Q61" s="233">
        <f>SUM(Q62:Q62)</f>
        <v>4.8</v>
      </c>
      <c r="R61" s="234"/>
      <c r="S61" s="234"/>
      <c r="T61" s="234"/>
      <c r="U61" s="234"/>
      <c r="V61" s="234">
        <f>SUM(V62:V62)</f>
        <v>26.6</v>
      </c>
      <c r="W61" s="234"/>
      <c r="X61" s="229"/>
      <c r="AF61" t="s">
        <v>100</v>
      </c>
    </row>
    <row r="62" spans="1:59" outlineLevel="1" x14ac:dyDescent="0.2">
      <c r="A62" s="242">
        <v>34</v>
      </c>
      <c r="B62" s="243" t="s">
        <v>193</v>
      </c>
      <c r="C62" s="252" t="s">
        <v>194</v>
      </c>
      <c r="D62" s="244" t="s">
        <v>150</v>
      </c>
      <c r="E62" s="245">
        <v>2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5">
        <v>0</v>
      </c>
      <c r="O62" s="245">
        <f>ROUND(E62*N62,2)</f>
        <v>0</v>
      </c>
      <c r="P62" s="245">
        <v>2.4</v>
      </c>
      <c r="Q62" s="245">
        <f>ROUND(E62*P62,2)</f>
        <v>4.8</v>
      </c>
      <c r="R62" s="247"/>
      <c r="S62" s="247" t="s">
        <v>116</v>
      </c>
      <c r="T62" s="247" t="s">
        <v>117</v>
      </c>
      <c r="U62" s="247">
        <v>13.301</v>
      </c>
      <c r="V62" s="247">
        <f>ROUND(E62*U62,2)</f>
        <v>26.6</v>
      </c>
      <c r="W62" s="247"/>
      <c r="X62" s="223" t="s">
        <v>105</v>
      </c>
      <c r="Y62" s="203"/>
      <c r="Z62" s="203"/>
      <c r="AA62" s="203"/>
      <c r="AB62" s="203"/>
      <c r="AC62" s="203"/>
      <c r="AD62" s="203"/>
      <c r="AE62" s="203"/>
      <c r="AF62" s="203" t="s">
        <v>106</v>
      </c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</row>
    <row r="63" spans="1:59" x14ac:dyDescent="0.2">
      <c r="A63" s="230" t="s">
        <v>99</v>
      </c>
      <c r="B63" s="231" t="s">
        <v>65</v>
      </c>
      <c r="C63" s="251" t="s">
        <v>66</v>
      </c>
      <c r="D63" s="232"/>
      <c r="E63" s="233"/>
      <c r="F63" s="234"/>
      <c r="G63" s="234">
        <f>SUMIF(AF64:AF68,"&lt;&gt;NOR",G64:G68)</f>
        <v>0</v>
      </c>
      <c r="H63" s="234"/>
      <c r="I63" s="234">
        <f>SUM(I64:I68)</f>
        <v>0</v>
      </c>
      <c r="J63" s="234"/>
      <c r="K63" s="234">
        <f>SUM(K64:K68)</f>
        <v>0</v>
      </c>
      <c r="L63" s="234"/>
      <c r="M63" s="234">
        <f>SUM(M64:M68)</f>
        <v>0</v>
      </c>
      <c r="N63" s="233"/>
      <c r="O63" s="233">
        <f>SUM(O64:O68)</f>
        <v>0</v>
      </c>
      <c r="P63" s="233"/>
      <c r="Q63" s="233">
        <f>SUM(Q64:Q68)</f>
        <v>0</v>
      </c>
      <c r="R63" s="234"/>
      <c r="S63" s="234"/>
      <c r="T63" s="234"/>
      <c r="U63" s="234"/>
      <c r="V63" s="234">
        <f>SUM(V64:V68)</f>
        <v>0</v>
      </c>
      <c r="W63" s="234"/>
      <c r="X63" s="229"/>
      <c r="AF63" t="s">
        <v>100</v>
      </c>
    </row>
    <row r="64" spans="1:59" ht="22.5" outlineLevel="1" x14ac:dyDescent="0.2">
      <c r="A64" s="242">
        <v>35</v>
      </c>
      <c r="B64" s="243" t="s">
        <v>195</v>
      </c>
      <c r="C64" s="252" t="s">
        <v>196</v>
      </c>
      <c r="D64" s="244" t="s">
        <v>197</v>
      </c>
      <c r="E64" s="245">
        <v>1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5">
        <v>0</v>
      </c>
      <c r="O64" s="245">
        <f>ROUND(E64*N64,2)</f>
        <v>0</v>
      </c>
      <c r="P64" s="245">
        <v>0</v>
      </c>
      <c r="Q64" s="245">
        <f>ROUND(E64*P64,2)</f>
        <v>0</v>
      </c>
      <c r="R64" s="247"/>
      <c r="S64" s="247" t="s">
        <v>116</v>
      </c>
      <c r="T64" s="247" t="s">
        <v>117</v>
      </c>
      <c r="U64" s="247">
        <v>0</v>
      </c>
      <c r="V64" s="247">
        <f>ROUND(E64*U64,2)</f>
        <v>0</v>
      </c>
      <c r="W64" s="247"/>
      <c r="X64" s="223" t="s">
        <v>105</v>
      </c>
      <c r="Y64" s="203"/>
      <c r="Z64" s="203"/>
      <c r="AA64" s="203"/>
      <c r="AB64" s="203"/>
      <c r="AC64" s="203"/>
      <c r="AD64" s="203"/>
      <c r="AE64" s="203"/>
      <c r="AF64" s="203" t="s">
        <v>106</v>
      </c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</row>
    <row r="65" spans="1:59" outlineLevel="1" x14ac:dyDescent="0.2">
      <c r="A65" s="236">
        <v>36</v>
      </c>
      <c r="B65" s="237" t="s">
        <v>198</v>
      </c>
      <c r="C65" s="253" t="s">
        <v>199</v>
      </c>
      <c r="D65" s="238" t="s">
        <v>197</v>
      </c>
      <c r="E65" s="239">
        <v>1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39">
        <v>0</v>
      </c>
      <c r="O65" s="239">
        <f>ROUND(E65*N65,2)</f>
        <v>0</v>
      </c>
      <c r="P65" s="239">
        <v>0</v>
      </c>
      <c r="Q65" s="239">
        <f>ROUND(E65*P65,2)</f>
        <v>0</v>
      </c>
      <c r="R65" s="241"/>
      <c r="S65" s="241" t="s">
        <v>116</v>
      </c>
      <c r="T65" s="241" t="s">
        <v>117</v>
      </c>
      <c r="U65" s="241">
        <v>0</v>
      </c>
      <c r="V65" s="241">
        <f>ROUND(E65*U65,2)</f>
        <v>0</v>
      </c>
      <c r="W65" s="241"/>
      <c r="X65" s="223" t="s">
        <v>105</v>
      </c>
      <c r="Y65" s="203"/>
      <c r="Z65" s="203"/>
      <c r="AA65" s="203"/>
      <c r="AB65" s="203"/>
      <c r="AC65" s="203"/>
      <c r="AD65" s="203"/>
      <c r="AE65" s="203"/>
      <c r="AF65" s="203" t="s">
        <v>106</v>
      </c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</row>
    <row r="66" spans="1:59" ht="45" outlineLevel="2" x14ac:dyDescent="0.2">
      <c r="A66" s="220"/>
      <c r="B66" s="221"/>
      <c r="C66" s="255" t="s">
        <v>200</v>
      </c>
      <c r="D66" s="248"/>
      <c r="E66" s="248"/>
      <c r="F66" s="248"/>
      <c r="G66" s="248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03"/>
      <c r="Z66" s="203"/>
      <c r="AA66" s="203"/>
      <c r="AB66" s="203"/>
      <c r="AC66" s="203"/>
      <c r="AD66" s="203"/>
      <c r="AE66" s="203"/>
      <c r="AF66" s="203" t="s">
        <v>123</v>
      </c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50" t="str">
        <f>C66</f>
        <v>Během výstavby budou provedeny hutnící zkoušky obsypů a zásypů v místech uložení vodovodu v komunikaci v rozsahu 1 zkoušky na 100 bm výkopu. Přesné místo a rozsah provedení zkoušek určí zástupce provozovatele. Ověření míry zhutnění bude provedeno rázovou zatěžovací zkouškou lehkou dynamickou deskou. Četnost hutnících zkoušek je dána TP 146 tab. 5 – kategorie kontroly 4.</v>
      </c>
      <c r="BA66" s="203"/>
      <c r="BB66" s="203"/>
      <c r="BC66" s="203"/>
      <c r="BD66" s="203"/>
      <c r="BE66" s="203"/>
      <c r="BF66" s="203"/>
      <c r="BG66" s="203"/>
    </row>
    <row r="67" spans="1:59" outlineLevel="3" x14ac:dyDescent="0.2">
      <c r="A67" s="220"/>
      <c r="B67" s="221"/>
      <c r="C67" s="257" t="s">
        <v>201</v>
      </c>
      <c r="D67" s="226"/>
      <c r="E67" s="227"/>
      <c r="F67" s="228"/>
      <c r="G67" s="228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03"/>
      <c r="Z67" s="203"/>
      <c r="AA67" s="203"/>
      <c r="AB67" s="203"/>
      <c r="AC67" s="203"/>
      <c r="AD67" s="203"/>
      <c r="AE67" s="203"/>
      <c r="AF67" s="203" t="s">
        <v>123</v>
      </c>
      <c r="AG67" s="203"/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</row>
    <row r="68" spans="1:59" ht="22.5" outlineLevel="3" x14ac:dyDescent="0.2">
      <c r="A68" s="220"/>
      <c r="B68" s="221"/>
      <c r="C68" s="256" t="s">
        <v>202</v>
      </c>
      <c r="D68" s="249"/>
      <c r="E68" s="249"/>
      <c r="F68" s="249"/>
      <c r="G68" s="249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03"/>
      <c r="Z68" s="203"/>
      <c r="AA68" s="203"/>
      <c r="AB68" s="203"/>
      <c r="AC68" s="203"/>
      <c r="AD68" s="203"/>
      <c r="AE68" s="203"/>
      <c r="AF68" s="203" t="s">
        <v>123</v>
      </c>
      <c r="AG68" s="203"/>
      <c r="AH68" s="203"/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50" t="str">
        <f>C68</f>
        <v>Předepsána míra zhutnění zásypu je 45 MPa. V závislosti na místních podmínkách může zástupe investora a provozovatele přiměřeně požadovanou hodnotu upravit.</v>
      </c>
      <c r="BA68" s="203"/>
      <c r="BB68" s="203"/>
      <c r="BC68" s="203"/>
      <c r="BD68" s="203"/>
      <c r="BE68" s="203"/>
      <c r="BF68" s="203"/>
      <c r="BG68" s="203"/>
    </row>
    <row r="69" spans="1:59" x14ac:dyDescent="0.2">
      <c r="A69" s="230" t="s">
        <v>99</v>
      </c>
      <c r="B69" s="231" t="s">
        <v>67</v>
      </c>
      <c r="C69" s="251" t="s">
        <v>68</v>
      </c>
      <c r="D69" s="232"/>
      <c r="E69" s="233"/>
      <c r="F69" s="234"/>
      <c r="G69" s="234">
        <f>SUMIF(AF70:AF73,"&lt;&gt;NOR",G70:G73)</f>
        <v>0</v>
      </c>
      <c r="H69" s="234"/>
      <c r="I69" s="234">
        <f>SUM(I70:I73)</f>
        <v>0</v>
      </c>
      <c r="J69" s="234"/>
      <c r="K69" s="234">
        <f>SUM(K70:K73)</f>
        <v>0</v>
      </c>
      <c r="L69" s="234"/>
      <c r="M69" s="234">
        <f>SUM(M70:M73)</f>
        <v>0</v>
      </c>
      <c r="N69" s="233"/>
      <c r="O69" s="233">
        <f>SUM(O70:O73)</f>
        <v>0</v>
      </c>
      <c r="P69" s="233"/>
      <c r="Q69" s="233">
        <f>SUM(Q70:Q73)</f>
        <v>0</v>
      </c>
      <c r="R69" s="234"/>
      <c r="S69" s="234"/>
      <c r="T69" s="234"/>
      <c r="U69" s="234"/>
      <c r="V69" s="234">
        <f>SUM(V70:V73)</f>
        <v>0</v>
      </c>
      <c r="W69" s="234"/>
      <c r="X69" s="229"/>
      <c r="AF69" t="s">
        <v>100</v>
      </c>
    </row>
    <row r="70" spans="1:59" ht="22.5" outlineLevel="1" x14ac:dyDescent="0.2">
      <c r="A70" s="242">
        <v>37</v>
      </c>
      <c r="B70" s="243" t="s">
        <v>203</v>
      </c>
      <c r="C70" s="252" t="s">
        <v>204</v>
      </c>
      <c r="D70" s="244" t="s">
        <v>197</v>
      </c>
      <c r="E70" s="245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0</v>
      </c>
      <c r="O70" s="245">
        <f>ROUND(E70*N70,2)</f>
        <v>0</v>
      </c>
      <c r="P70" s="245">
        <v>0</v>
      </c>
      <c r="Q70" s="245">
        <f>ROUND(E70*P70,2)</f>
        <v>0</v>
      </c>
      <c r="R70" s="247"/>
      <c r="S70" s="247" t="s">
        <v>116</v>
      </c>
      <c r="T70" s="247" t="s">
        <v>117</v>
      </c>
      <c r="U70" s="247">
        <v>0</v>
      </c>
      <c r="V70" s="247">
        <f>ROUND(E70*U70,2)</f>
        <v>0</v>
      </c>
      <c r="W70" s="247"/>
      <c r="X70" s="223" t="s">
        <v>82</v>
      </c>
      <c r="Y70" s="203"/>
      <c r="Z70" s="203"/>
      <c r="AA70" s="203"/>
      <c r="AB70" s="203"/>
      <c r="AC70" s="203"/>
      <c r="AD70" s="203"/>
      <c r="AE70" s="203"/>
      <c r="AF70" s="203" t="s">
        <v>106</v>
      </c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</row>
    <row r="71" spans="1:59" outlineLevel="1" x14ac:dyDescent="0.2">
      <c r="A71" s="242">
        <v>38</v>
      </c>
      <c r="B71" s="243" t="s">
        <v>205</v>
      </c>
      <c r="C71" s="252" t="s">
        <v>206</v>
      </c>
      <c r="D71" s="244" t="s">
        <v>197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0</v>
      </c>
      <c r="O71" s="245">
        <f>ROUND(E71*N71,2)</f>
        <v>0</v>
      </c>
      <c r="P71" s="245">
        <v>0</v>
      </c>
      <c r="Q71" s="245">
        <f>ROUND(E71*P71,2)</f>
        <v>0</v>
      </c>
      <c r="R71" s="247"/>
      <c r="S71" s="247" t="s">
        <v>116</v>
      </c>
      <c r="T71" s="247" t="s">
        <v>117</v>
      </c>
      <c r="U71" s="247">
        <v>0</v>
      </c>
      <c r="V71" s="247">
        <f>ROUND(E71*U71,2)</f>
        <v>0</v>
      </c>
      <c r="W71" s="247"/>
      <c r="X71" s="223" t="s">
        <v>118</v>
      </c>
      <c r="Y71" s="203"/>
      <c r="Z71" s="203"/>
      <c r="AA71" s="203"/>
      <c r="AB71" s="203"/>
      <c r="AC71" s="203"/>
      <c r="AD71" s="203"/>
      <c r="AE71" s="203"/>
      <c r="AF71" s="203" t="s">
        <v>106</v>
      </c>
      <c r="AG71" s="203"/>
      <c r="AH71" s="203"/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</row>
    <row r="72" spans="1:59" ht="45" outlineLevel="1" x14ac:dyDescent="0.2">
      <c r="A72" s="242">
        <v>39</v>
      </c>
      <c r="B72" s="243" t="s">
        <v>207</v>
      </c>
      <c r="C72" s="252" t="s">
        <v>208</v>
      </c>
      <c r="D72" s="244" t="s">
        <v>197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5">
        <v>0</v>
      </c>
      <c r="O72" s="245">
        <f>ROUND(E72*N72,2)</f>
        <v>0</v>
      </c>
      <c r="P72" s="245">
        <v>0</v>
      </c>
      <c r="Q72" s="245">
        <f>ROUND(E72*P72,2)</f>
        <v>0</v>
      </c>
      <c r="R72" s="247"/>
      <c r="S72" s="247" t="s">
        <v>116</v>
      </c>
      <c r="T72" s="247" t="s">
        <v>117</v>
      </c>
      <c r="U72" s="247">
        <v>0</v>
      </c>
      <c r="V72" s="247">
        <f>ROUND(E72*U72,2)</f>
        <v>0</v>
      </c>
      <c r="W72" s="247"/>
      <c r="X72" s="223" t="s">
        <v>118</v>
      </c>
      <c r="Y72" s="203"/>
      <c r="Z72" s="203"/>
      <c r="AA72" s="203"/>
      <c r="AB72" s="203"/>
      <c r="AC72" s="203"/>
      <c r="AD72" s="203"/>
      <c r="AE72" s="203"/>
      <c r="AF72" s="203" t="s">
        <v>106</v>
      </c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</row>
    <row r="73" spans="1:59" outlineLevel="1" x14ac:dyDescent="0.2">
      <c r="A73" s="242">
        <v>40</v>
      </c>
      <c r="B73" s="243" t="s">
        <v>209</v>
      </c>
      <c r="C73" s="252" t="s">
        <v>210</v>
      </c>
      <c r="D73" s="244" t="s">
        <v>197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5">
        <v>0</v>
      </c>
      <c r="O73" s="245">
        <f>ROUND(E73*N73,2)</f>
        <v>0</v>
      </c>
      <c r="P73" s="245">
        <v>0</v>
      </c>
      <c r="Q73" s="245">
        <f>ROUND(E73*P73,2)</f>
        <v>0</v>
      </c>
      <c r="R73" s="247"/>
      <c r="S73" s="247" t="s">
        <v>116</v>
      </c>
      <c r="T73" s="247" t="s">
        <v>117</v>
      </c>
      <c r="U73" s="247">
        <v>0</v>
      </c>
      <c r="V73" s="247">
        <f>ROUND(E73*U73,2)</f>
        <v>0</v>
      </c>
      <c r="W73" s="247"/>
      <c r="X73" s="223" t="s">
        <v>105</v>
      </c>
      <c r="Y73" s="203"/>
      <c r="Z73" s="203"/>
      <c r="AA73" s="203"/>
      <c r="AB73" s="203"/>
      <c r="AC73" s="203"/>
      <c r="AD73" s="203"/>
      <c r="AE73" s="203"/>
      <c r="AF73" s="203" t="s">
        <v>106</v>
      </c>
      <c r="AG73" s="203"/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</row>
    <row r="74" spans="1:59" x14ac:dyDescent="0.2">
      <c r="A74" s="230" t="s">
        <v>99</v>
      </c>
      <c r="B74" s="231" t="s">
        <v>72</v>
      </c>
      <c r="C74" s="251" t="s">
        <v>29</v>
      </c>
      <c r="D74" s="232"/>
      <c r="E74" s="233"/>
      <c r="F74" s="234"/>
      <c r="G74" s="234">
        <f>SUMIF(AF75:AF79,"&lt;&gt;NOR",G75:G79)</f>
        <v>0</v>
      </c>
      <c r="H74" s="234"/>
      <c r="I74" s="234">
        <f>SUM(I75:I79)</f>
        <v>0</v>
      </c>
      <c r="J74" s="234"/>
      <c r="K74" s="234">
        <f>SUM(K75:K79)</f>
        <v>0</v>
      </c>
      <c r="L74" s="234"/>
      <c r="M74" s="234">
        <f>SUM(M75:M79)</f>
        <v>0</v>
      </c>
      <c r="N74" s="233"/>
      <c r="O74" s="233">
        <f>SUM(O75:O79)</f>
        <v>0</v>
      </c>
      <c r="P74" s="233"/>
      <c r="Q74" s="233">
        <f>SUM(Q75:Q79)</f>
        <v>0</v>
      </c>
      <c r="R74" s="234"/>
      <c r="S74" s="234"/>
      <c r="T74" s="234"/>
      <c r="U74" s="234"/>
      <c r="V74" s="234">
        <f>SUM(V75:V79)</f>
        <v>0</v>
      </c>
      <c r="W74" s="234"/>
      <c r="X74" s="229"/>
      <c r="AF74" t="s">
        <v>100</v>
      </c>
    </row>
    <row r="75" spans="1:59" outlineLevel="1" x14ac:dyDescent="0.2">
      <c r="A75" s="242">
        <v>41</v>
      </c>
      <c r="B75" s="243" t="s">
        <v>211</v>
      </c>
      <c r="C75" s="252" t="s">
        <v>212</v>
      </c>
      <c r="D75" s="244" t="s">
        <v>213</v>
      </c>
      <c r="E75" s="245">
        <v>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5">
        <v>0</v>
      </c>
      <c r="O75" s="245">
        <f>ROUND(E75*N75,2)</f>
        <v>0</v>
      </c>
      <c r="P75" s="245">
        <v>0</v>
      </c>
      <c r="Q75" s="245">
        <f>ROUND(E75*P75,2)</f>
        <v>0</v>
      </c>
      <c r="R75" s="247"/>
      <c r="S75" s="247" t="s">
        <v>104</v>
      </c>
      <c r="T75" s="247" t="s">
        <v>117</v>
      </c>
      <c r="U75" s="247">
        <v>0</v>
      </c>
      <c r="V75" s="247">
        <f>ROUND(E75*U75,2)</f>
        <v>0</v>
      </c>
      <c r="W75" s="247"/>
      <c r="X75" s="223" t="s">
        <v>105</v>
      </c>
      <c r="Y75" s="203"/>
      <c r="Z75" s="203"/>
      <c r="AA75" s="203"/>
      <c r="AB75" s="203"/>
      <c r="AC75" s="203"/>
      <c r="AD75" s="203"/>
      <c r="AE75" s="203"/>
      <c r="AF75" s="203" t="s">
        <v>214</v>
      </c>
      <c r="AG75" s="203"/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</row>
    <row r="76" spans="1:59" outlineLevel="1" x14ac:dyDescent="0.2">
      <c r="A76" s="242">
        <v>42</v>
      </c>
      <c r="B76" s="243" t="s">
        <v>215</v>
      </c>
      <c r="C76" s="252" t="s">
        <v>216</v>
      </c>
      <c r="D76" s="244" t="s">
        <v>213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5">
        <v>0</v>
      </c>
      <c r="O76" s="245">
        <f>ROUND(E76*N76,2)</f>
        <v>0</v>
      </c>
      <c r="P76" s="245">
        <v>0</v>
      </c>
      <c r="Q76" s="245">
        <f>ROUND(E76*P76,2)</f>
        <v>0</v>
      </c>
      <c r="R76" s="247"/>
      <c r="S76" s="247" t="s">
        <v>104</v>
      </c>
      <c r="T76" s="247" t="s">
        <v>117</v>
      </c>
      <c r="U76" s="247">
        <v>0</v>
      </c>
      <c r="V76" s="247">
        <f>ROUND(E76*U76,2)</f>
        <v>0</v>
      </c>
      <c r="W76" s="247"/>
      <c r="X76" s="223" t="s">
        <v>105</v>
      </c>
      <c r="Y76" s="203"/>
      <c r="Z76" s="203"/>
      <c r="AA76" s="203"/>
      <c r="AB76" s="203"/>
      <c r="AC76" s="203"/>
      <c r="AD76" s="203"/>
      <c r="AE76" s="203"/>
      <c r="AF76" s="203" t="s">
        <v>214</v>
      </c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</row>
    <row r="77" spans="1:59" outlineLevel="1" x14ac:dyDescent="0.2">
      <c r="A77" s="242">
        <v>43</v>
      </c>
      <c r="B77" s="243" t="s">
        <v>217</v>
      </c>
      <c r="C77" s="252" t="s">
        <v>218</v>
      </c>
      <c r="D77" s="244" t="s">
        <v>213</v>
      </c>
      <c r="E77" s="245">
        <v>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5">
        <v>0</v>
      </c>
      <c r="O77" s="245">
        <f>ROUND(E77*N77,2)</f>
        <v>0</v>
      </c>
      <c r="P77" s="245">
        <v>0</v>
      </c>
      <c r="Q77" s="245">
        <f>ROUND(E77*P77,2)</f>
        <v>0</v>
      </c>
      <c r="R77" s="247"/>
      <c r="S77" s="247" t="s">
        <v>104</v>
      </c>
      <c r="T77" s="247" t="s">
        <v>117</v>
      </c>
      <c r="U77" s="247">
        <v>0</v>
      </c>
      <c r="V77" s="247">
        <f>ROUND(E77*U77,2)</f>
        <v>0</v>
      </c>
      <c r="W77" s="247"/>
      <c r="X77" s="223" t="s">
        <v>105</v>
      </c>
      <c r="Y77" s="203"/>
      <c r="Z77" s="203"/>
      <c r="AA77" s="203"/>
      <c r="AB77" s="203"/>
      <c r="AC77" s="203"/>
      <c r="AD77" s="203"/>
      <c r="AE77" s="203"/>
      <c r="AF77" s="203" t="s">
        <v>214</v>
      </c>
      <c r="AG77" s="203"/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03"/>
      <c r="BC77" s="203"/>
      <c r="BD77" s="203"/>
      <c r="BE77" s="203"/>
      <c r="BF77" s="203"/>
      <c r="BG77" s="203"/>
    </row>
    <row r="78" spans="1:59" outlineLevel="1" x14ac:dyDescent="0.2">
      <c r="A78" s="242">
        <v>44</v>
      </c>
      <c r="B78" s="243" t="s">
        <v>219</v>
      </c>
      <c r="C78" s="252" t="s">
        <v>220</v>
      </c>
      <c r="D78" s="244" t="s">
        <v>213</v>
      </c>
      <c r="E78" s="245">
        <v>1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5">
        <v>0</v>
      </c>
      <c r="O78" s="245">
        <f>ROUND(E78*N78,2)</f>
        <v>0</v>
      </c>
      <c r="P78" s="245">
        <v>0</v>
      </c>
      <c r="Q78" s="245">
        <f>ROUND(E78*P78,2)</f>
        <v>0</v>
      </c>
      <c r="R78" s="247"/>
      <c r="S78" s="247" t="s">
        <v>104</v>
      </c>
      <c r="T78" s="247" t="s">
        <v>117</v>
      </c>
      <c r="U78" s="247">
        <v>0</v>
      </c>
      <c r="V78" s="247">
        <f>ROUND(E78*U78,2)</f>
        <v>0</v>
      </c>
      <c r="W78" s="247"/>
      <c r="X78" s="223" t="s">
        <v>105</v>
      </c>
      <c r="Y78" s="203"/>
      <c r="Z78" s="203"/>
      <c r="AA78" s="203"/>
      <c r="AB78" s="203"/>
      <c r="AC78" s="203"/>
      <c r="AD78" s="203"/>
      <c r="AE78" s="203"/>
      <c r="AF78" s="203" t="s">
        <v>214</v>
      </c>
      <c r="AG78" s="203"/>
      <c r="AH78" s="203"/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</row>
    <row r="79" spans="1:59" outlineLevel="1" x14ac:dyDescent="0.2">
      <c r="A79" s="236">
        <v>45</v>
      </c>
      <c r="B79" s="237" t="s">
        <v>221</v>
      </c>
      <c r="C79" s="253" t="s">
        <v>222</v>
      </c>
      <c r="D79" s="238" t="s">
        <v>213</v>
      </c>
      <c r="E79" s="239">
        <v>1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41"/>
      <c r="S79" s="241" t="s">
        <v>116</v>
      </c>
      <c r="T79" s="241" t="s">
        <v>117</v>
      </c>
      <c r="U79" s="241">
        <v>0</v>
      </c>
      <c r="V79" s="241">
        <f>ROUND(E79*U79,2)</f>
        <v>0</v>
      </c>
      <c r="W79" s="241"/>
      <c r="X79" s="223" t="s">
        <v>105</v>
      </c>
      <c r="Y79" s="203"/>
      <c r="Z79" s="203"/>
      <c r="AA79" s="203"/>
      <c r="AB79" s="203"/>
      <c r="AC79" s="203"/>
      <c r="AD79" s="203"/>
      <c r="AE79" s="203"/>
      <c r="AF79" s="203" t="s">
        <v>214</v>
      </c>
      <c r="AG79" s="203"/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</row>
    <row r="80" spans="1:59" x14ac:dyDescent="0.2">
      <c r="A80" s="3"/>
      <c r="B80" s="4"/>
      <c r="C80" s="258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D80">
        <v>12</v>
      </c>
      <c r="AE80">
        <v>21</v>
      </c>
      <c r="AF80" t="s">
        <v>86</v>
      </c>
    </row>
    <row r="81" spans="1:32" x14ac:dyDescent="0.2">
      <c r="A81" s="206"/>
      <c r="B81" s="207" t="s">
        <v>31</v>
      </c>
      <c r="C81" s="259"/>
      <c r="D81" s="208"/>
      <c r="E81" s="209"/>
      <c r="F81" s="209"/>
      <c r="G81" s="235">
        <f>G8+G29+G34+G38+G61+G63+G69+G74</f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D81">
        <f>SUMIF(L7:L79,AD80,G7:G79)</f>
        <v>0</v>
      </c>
      <c r="AE81">
        <f>SUMIF(L7:L79,AE80,G7:G79)</f>
        <v>0</v>
      </c>
      <c r="AF81" t="s">
        <v>223</v>
      </c>
    </row>
    <row r="82" spans="1:32" x14ac:dyDescent="0.2">
      <c r="A82" s="3"/>
      <c r="B82" s="4"/>
      <c r="C82" s="258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2" x14ac:dyDescent="0.2">
      <c r="A83" s="3"/>
      <c r="B83" s="4"/>
      <c r="C83" s="258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2" x14ac:dyDescent="0.2">
      <c r="A84" s="210" t="s">
        <v>224</v>
      </c>
      <c r="B84" s="210"/>
      <c r="C84" s="260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2" x14ac:dyDescent="0.2">
      <c r="A85" s="211"/>
      <c r="B85" s="212"/>
      <c r="C85" s="261"/>
      <c r="D85" s="212"/>
      <c r="E85" s="212"/>
      <c r="F85" s="212"/>
      <c r="G85" s="21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F85" t="s">
        <v>225</v>
      </c>
    </row>
    <row r="86" spans="1:32" x14ac:dyDescent="0.2">
      <c r="A86" s="214"/>
      <c r="B86" s="215"/>
      <c r="C86" s="262"/>
      <c r="D86" s="215"/>
      <c r="E86" s="215"/>
      <c r="F86" s="215"/>
      <c r="G86" s="216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32" x14ac:dyDescent="0.2">
      <c r="A87" s="214"/>
      <c r="B87" s="215"/>
      <c r="C87" s="262"/>
      <c r="D87" s="215"/>
      <c r="E87" s="215"/>
      <c r="F87" s="215"/>
      <c r="G87" s="216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32" x14ac:dyDescent="0.2">
      <c r="A88" s="214"/>
      <c r="B88" s="215"/>
      <c r="C88" s="262"/>
      <c r="D88" s="215"/>
      <c r="E88" s="215"/>
      <c r="F88" s="215"/>
      <c r="G88" s="216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32" x14ac:dyDescent="0.2">
      <c r="A89" s="217"/>
      <c r="B89" s="218"/>
      <c r="C89" s="263"/>
      <c r="D89" s="218"/>
      <c r="E89" s="218"/>
      <c r="F89" s="218"/>
      <c r="G89" s="219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32" x14ac:dyDescent="0.2">
      <c r="A90" s="3"/>
      <c r="B90" s="4"/>
      <c r="C90" s="258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32" x14ac:dyDescent="0.2">
      <c r="C91" s="264"/>
      <c r="D91" s="10"/>
      <c r="AF91" t="s">
        <v>226</v>
      </c>
    </row>
    <row r="92" spans="1:32" x14ac:dyDescent="0.2">
      <c r="D92" s="10"/>
    </row>
    <row r="93" spans="1:32" x14ac:dyDescent="0.2">
      <c r="D93" s="10"/>
    </row>
    <row r="94" spans="1:32" x14ac:dyDescent="0.2">
      <c r="D94" s="10"/>
    </row>
    <row r="95" spans="1:32" x14ac:dyDescent="0.2">
      <c r="D95" s="10"/>
    </row>
    <row r="96" spans="1:32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mergeCells count="16">
    <mergeCell ref="C53:G53"/>
    <mergeCell ref="C58:G58"/>
    <mergeCell ref="C66:G66"/>
    <mergeCell ref="C68:G68"/>
    <mergeCell ref="C31:G31"/>
    <mergeCell ref="C32:G32"/>
    <mergeCell ref="C33:G33"/>
    <mergeCell ref="C44:G44"/>
    <mergeCell ref="C47:G47"/>
    <mergeCell ref="C50:G50"/>
    <mergeCell ref="A1:G1"/>
    <mergeCell ref="C2:G2"/>
    <mergeCell ref="C3:G3"/>
    <mergeCell ref="C4:G4"/>
    <mergeCell ref="A84:C84"/>
    <mergeCell ref="A85:G8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8" activePane="bottomLeft" state="frozen"/>
      <selection pane="bottomLeft" activeCell="C12" sqref="C12"/>
    </sheetView>
  </sheetViews>
  <sheetFormatPr defaultRowHeight="12.75" outlineLevelRow="3" x14ac:dyDescent="0.2"/>
  <cols>
    <col min="1" max="1" width="3.42578125" customWidth="1"/>
    <col min="2" max="2" width="12.5703125" style="167" customWidth="1"/>
    <col min="3" max="3" width="38.28515625" style="16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8" max="28" width="0" hidden="1" customWidth="1"/>
    <col min="30" max="40" width="0" hidden="1" customWidth="1"/>
    <col min="52" max="52" width="73.7109375" customWidth="1"/>
  </cols>
  <sheetData>
    <row r="1" spans="1:59" ht="15.75" customHeight="1" x14ac:dyDescent="0.25">
      <c r="A1" s="188" t="s">
        <v>7</v>
      </c>
      <c r="B1" s="188"/>
      <c r="C1" s="188"/>
      <c r="D1" s="188"/>
      <c r="E1" s="188"/>
      <c r="F1" s="188"/>
      <c r="G1" s="188"/>
      <c r="AF1" t="s">
        <v>74</v>
      </c>
    </row>
    <row r="2" spans="1:59" ht="24.95" customHeight="1" x14ac:dyDescent="0.2">
      <c r="A2" s="189" t="s">
        <v>8</v>
      </c>
      <c r="B2" s="49"/>
      <c r="C2" s="192" t="s">
        <v>331</v>
      </c>
      <c r="D2" s="190"/>
      <c r="E2" s="190"/>
      <c r="F2" s="190"/>
      <c r="G2" s="191"/>
      <c r="AF2" t="s">
        <v>75</v>
      </c>
    </row>
    <row r="3" spans="1:59" ht="24.95" customHeight="1" x14ac:dyDescent="0.2">
      <c r="A3" s="189" t="s">
        <v>9</v>
      </c>
      <c r="B3" s="49"/>
      <c r="C3" s="192"/>
      <c r="D3" s="190"/>
      <c r="E3" s="190"/>
      <c r="F3" s="190"/>
      <c r="G3" s="191"/>
      <c r="AB3" s="167" t="s">
        <v>75</v>
      </c>
      <c r="AF3" t="s">
        <v>76</v>
      </c>
    </row>
    <row r="4" spans="1:59" ht="24.95" customHeight="1" x14ac:dyDescent="0.2">
      <c r="A4" s="193" t="s">
        <v>10</v>
      </c>
      <c r="B4" s="194" t="s">
        <v>46</v>
      </c>
      <c r="C4" s="195" t="s">
        <v>47</v>
      </c>
      <c r="D4" s="196"/>
      <c r="E4" s="196"/>
      <c r="F4" s="196"/>
      <c r="G4" s="197"/>
      <c r="AF4" t="s">
        <v>77</v>
      </c>
    </row>
    <row r="5" spans="1:59" x14ac:dyDescent="0.2">
      <c r="D5" s="10"/>
    </row>
    <row r="6" spans="1:59" ht="38.25" x14ac:dyDescent="0.2">
      <c r="A6" s="199" t="s">
        <v>78</v>
      </c>
      <c r="B6" s="201" t="s">
        <v>79</v>
      </c>
      <c r="C6" s="201" t="s">
        <v>80</v>
      </c>
      <c r="D6" s="200" t="s">
        <v>81</v>
      </c>
      <c r="E6" s="199" t="s">
        <v>82</v>
      </c>
      <c r="F6" s="198" t="s">
        <v>83</v>
      </c>
      <c r="G6" s="199" t="s">
        <v>31</v>
      </c>
      <c r="H6" s="202" t="s">
        <v>32</v>
      </c>
      <c r="I6" s="202" t="s">
        <v>84</v>
      </c>
      <c r="J6" s="202" t="s">
        <v>33</v>
      </c>
      <c r="K6" s="202" t="s">
        <v>85</v>
      </c>
      <c r="L6" s="202" t="s">
        <v>86</v>
      </c>
      <c r="M6" s="202" t="s">
        <v>87</v>
      </c>
      <c r="N6" s="202" t="s">
        <v>88</v>
      </c>
      <c r="O6" s="202" t="s">
        <v>89</v>
      </c>
      <c r="P6" s="202" t="s">
        <v>90</v>
      </c>
      <c r="Q6" s="202" t="s">
        <v>91</v>
      </c>
      <c r="R6" s="202" t="s">
        <v>92</v>
      </c>
      <c r="S6" s="202" t="s">
        <v>93</v>
      </c>
      <c r="T6" s="202" t="s">
        <v>94</v>
      </c>
      <c r="U6" s="202" t="s">
        <v>95</v>
      </c>
      <c r="V6" s="202" t="s">
        <v>96</v>
      </c>
      <c r="W6" s="202" t="s">
        <v>97</v>
      </c>
      <c r="X6" s="202" t="s">
        <v>98</v>
      </c>
    </row>
    <row r="7" spans="1:59" hidden="1" x14ac:dyDescent="0.2">
      <c r="A7" s="3"/>
      <c r="B7" s="4"/>
      <c r="C7" s="4"/>
      <c r="D7" s="6"/>
      <c r="E7" s="204"/>
      <c r="F7" s="205"/>
      <c r="G7" s="205"/>
      <c r="H7" s="205"/>
      <c r="I7" s="205"/>
      <c r="J7" s="205"/>
      <c r="K7" s="205"/>
      <c r="L7" s="205"/>
      <c r="M7" s="205"/>
      <c r="N7" s="204"/>
      <c r="O7" s="204"/>
      <c r="P7" s="204"/>
      <c r="Q7" s="204"/>
      <c r="R7" s="205"/>
      <c r="S7" s="205"/>
      <c r="T7" s="205"/>
      <c r="U7" s="205"/>
      <c r="V7" s="205"/>
      <c r="W7" s="205"/>
      <c r="X7" s="205"/>
    </row>
    <row r="8" spans="1:59" x14ac:dyDescent="0.2">
      <c r="A8" s="230" t="s">
        <v>99</v>
      </c>
      <c r="B8" s="231" t="s">
        <v>42</v>
      </c>
      <c r="C8" s="251" t="s">
        <v>54</v>
      </c>
      <c r="D8" s="232"/>
      <c r="E8" s="233"/>
      <c r="F8" s="234"/>
      <c r="G8" s="234">
        <f>SUMIF(AF9:AF36,"&lt;&gt;NOR",G9:G36)</f>
        <v>0</v>
      </c>
      <c r="H8" s="234"/>
      <c r="I8" s="234">
        <f>SUM(I9:I36)</f>
        <v>0</v>
      </c>
      <c r="J8" s="234"/>
      <c r="K8" s="234">
        <f>SUM(K9:K36)</f>
        <v>0</v>
      </c>
      <c r="L8" s="234"/>
      <c r="M8" s="234">
        <f>SUM(M9:M36)</f>
        <v>0</v>
      </c>
      <c r="N8" s="233"/>
      <c r="O8" s="233">
        <f>SUM(O9:O36)</f>
        <v>32.729999999999997</v>
      </c>
      <c r="P8" s="233"/>
      <c r="Q8" s="233">
        <f>SUM(Q9:Q36)</f>
        <v>11.2</v>
      </c>
      <c r="R8" s="234"/>
      <c r="S8" s="234"/>
      <c r="T8" s="234"/>
      <c r="U8" s="234"/>
      <c r="V8" s="234">
        <f>SUM(V9:V36)</f>
        <v>123.39999999999998</v>
      </c>
      <c r="W8" s="234"/>
      <c r="X8" s="229"/>
      <c r="AF8" t="s">
        <v>100</v>
      </c>
    </row>
    <row r="9" spans="1:59" outlineLevel="1" x14ac:dyDescent="0.2">
      <c r="A9" s="242">
        <v>1</v>
      </c>
      <c r="B9" s="243" t="s">
        <v>227</v>
      </c>
      <c r="C9" s="252" t="s">
        <v>228</v>
      </c>
      <c r="D9" s="244" t="s">
        <v>112</v>
      </c>
      <c r="E9" s="245">
        <v>10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0.22</v>
      </c>
      <c r="Q9" s="245">
        <f>ROUND(E9*P9,2)</f>
        <v>2.2000000000000002</v>
      </c>
      <c r="R9" s="247"/>
      <c r="S9" s="247" t="s">
        <v>116</v>
      </c>
      <c r="T9" s="247" t="s">
        <v>229</v>
      </c>
      <c r="U9" s="247">
        <v>0.12</v>
      </c>
      <c r="V9" s="247">
        <f>ROUND(E9*U9,2)</f>
        <v>1.2</v>
      </c>
      <c r="W9" s="247"/>
      <c r="X9" s="223" t="s">
        <v>82</v>
      </c>
      <c r="Y9" s="203"/>
      <c r="Z9" s="203"/>
      <c r="AA9" s="203"/>
      <c r="AB9" s="203"/>
      <c r="AC9" s="203"/>
      <c r="AD9" s="203"/>
      <c r="AE9" s="203"/>
      <c r="AF9" s="203" t="s">
        <v>106</v>
      </c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</row>
    <row r="10" spans="1:59" ht="22.5" outlineLevel="1" x14ac:dyDescent="0.2">
      <c r="A10" s="242">
        <v>2</v>
      </c>
      <c r="B10" s="243" t="s">
        <v>230</v>
      </c>
      <c r="C10" s="252" t="s">
        <v>231</v>
      </c>
      <c r="D10" s="244" t="s">
        <v>112</v>
      </c>
      <c r="E10" s="245">
        <v>10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5">
        <v>0</v>
      </c>
      <c r="O10" s="245">
        <f>ROUND(E10*N10,2)</f>
        <v>0</v>
      </c>
      <c r="P10" s="245">
        <v>0.90010000000000001</v>
      </c>
      <c r="Q10" s="245">
        <f>ROUND(E10*P10,2)</f>
        <v>9</v>
      </c>
      <c r="R10" s="247"/>
      <c r="S10" s="247" t="s">
        <v>104</v>
      </c>
      <c r="T10" s="247" t="s">
        <v>104</v>
      </c>
      <c r="U10" s="247">
        <v>1.58151</v>
      </c>
      <c r="V10" s="247">
        <f>ROUND(E10*U10,2)</f>
        <v>15.82</v>
      </c>
      <c r="W10" s="247"/>
      <c r="X10" s="223" t="s">
        <v>232</v>
      </c>
      <c r="Y10" s="203"/>
      <c r="Z10" s="203"/>
      <c r="AA10" s="203"/>
      <c r="AB10" s="203"/>
      <c r="AC10" s="203"/>
      <c r="AD10" s="203"/>
      <c r="AE10" s="203"/>
      <c r="AF10" s="203" t="s">
        <v>140</v>
      </c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</row>
    <row r="11" spans="1:59" outlineLevel="1" x14ac:dyDescent="0.2">
      <c r="A11" s="242">
        <v>3</v>
      </c>
      <c r="B11" s="243" t="s">
        <v>110</v>
      </c>
      <c r="C11" s="252" t="s">
        <v>111</v>
      </c>
      <c r="D11" s="244" t="s">
        <v>112</v>
      </c>
      <c r="E11" s="245">
        <v>30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5">
        <v>0</v>
      </c>
      <c r="O11" s="245">
        <f>ROUND(E11*N11,2)</f>
        <v>0</v>
      </c>
      <c r="P11" s="245">
        <v>0</v>
      </c>
      <c r="Q11" s="245">
        <f>ROUND(E11*P11,2)</f>
        <v>0</v>
      </c>
      <c r="R11" s="247"/>
      <c r="S11" s="247" t="s">
        <v>104</v>
      </c>
      <c r="T11" s="247" t="s">
        <v>104</v>
      </c>
      <c r="U11" s="247">
        <v>0.09</v>
      </c>
      <c r="V11" s="247">
        <f>ROUND(E11*U11,2)</f>
        <v>2.7</v>
      </c>
      <c r="W11" s="247"/>
      <c r="X11" s="223" t="s">
        <v>105</v>
      </c>
      <c r="Y11" s="203"/>
      <c r="Z11" s="203"/>
      <c r="AA11" s="203"/>
      <c r="AB11" s="203"/>
      <c r="AC11" s="203"/>
      <c r="AD11" s="203"/>
      <c r="AE11" s="203"/>
      <c r="AF11" s="203" t="s">
        <v>106</v>
      </c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</row>
    <row r="12" spans="1:59" ht="22.5" outlineLevel="1" x14ac:dyDescent="0.2">
      <c r="A12" s="236">
        <v>4</v>
      </c>
      <c r="B12" s="237" t="s">
        <v>113</v>
      </c>
      <c r="C12" s="253" t="s">
        <v>114</v>
      </c>
      <c r="D12" s="238" t="s">
        <v>115</v>
      </c>
      <c r="E12" s="239">
        <v>33.6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116</v>
      </c>
      <c r="T12" s="241" t="s">
        <v>117</v>
      </c>
      <c r="U12" s="241">
        <v>0.36499999999999999</v>
      </c>
      <c r="V12" s="241">
        <f>ROUND(E12*U12,2)</f>
        <v>12.26</v>
      </c>
      <c r="W12" s="241"/>
      <c r="X12" s="223" t="s">
        <v>232</v>
      </c>
      <c r="Y12" s="203"/>
      <c r="Z12" s="203"/>
      <c r="AA12" s="203"/>
      <c r="AB12" s="203"/>
      <c r="AC12" s="203"/>
      <c r="AD12" s="203"/>
      <c r="AE12" s="203"/>
      <c r="AF12" s="203" t="s">
        <v>106</v>
      </c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</row>
    <row r="13" spans="1:59" outlineLevel="2" x14ac:dyDescent="0.2">
      <c r="A13" s="220"/>
      <c r="B13" s="221"/>
      <c r="C13" s="254" t="s">
        <v>233</v>
      </c>
      <c r="D13" s="224"/>
      <c r="E13" s="225">
        <v>12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03"/>
      <c r="Z13" s="203"/>
      <c r="AA13" s="203"/>
      <c r="AB13" s="203"/>
      <c r="AC13" s="203"/>
      <c r="AD13" s="203"/>
      <c r="AE13" s="203"/>
      <c r="AF13" s="203" t="s">
        <v>120</v>
      </c>
      <c r="AG13" s="203">
        <v>0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</row>
    <row r="14" spans="1:59" outlineLevel="3" x14ac:dyDescent="0.2">
      <c r="A14" s="220"/>
      <c r="B14" s="221"/>
      <c r="C14" s="254" t="s">
        <v>234</v>
      </c>
      <c r="D14" s="224"/>
      <c r="E14" s="225">
        <v>21.6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03"/>
      <c r="Z14" s="203"/>
      <c r="AA14" s="203"/>
      <c r="AB14" s="203"/>
      <c r="AC14" s="203"/>
      <c r="AD14" s="203"/>
      <c r="AE14" s="203"/>
      <c r="AF14" s="203" t="s">
        <v>120</v>
      </c>
      <c r="AG14" s="203">
        <v>0</v>
      </c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</row>
    <row r="15" spans="1:59" outlineLevel="1" x14ac:dyDescent="0.2">
      <c r="A15" s="236">
        <v>5</v>
      </c>
      <c r="B15" s="237" t="s">
        <v>121</v>
      </c>
      <c r="C15" s="253" t="s">
        <v>122</v>
      </c>
      <c r="D15" s="238" t="s">
        <v>115</v>
      </c>
      <c r="E15" s="239">
        <v>8.4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116</v>
      </c>
      <c r="T15" s="241" t="s">
        <v>117</v>
      </c>
      <c r="U15" s="241">
        <v>3.5329999999999999</v>
      </c>
      <c r="V15" s="241">
        <f>ROUND(E15*U15,2)</f>
        <v>29.68</v>
      </c>
      <c r="W15" s="241"/>
      <c r="X15" s="223" t="s">
        <v>232</v>
      </c>
      <c r="Y15" s="203"/>
      <c r="Z15" s="203"/>
      <c r="AA15" s="203"/>
      <c r="AB15" s="203"/>
      <c r="AC15" s="203"/>
      <c r="AD15" s="203"/>
      <c r="AE15" s="203"/>
      <c r="AF15" s="203" t="s">
        <v>106</v>
      </c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</row>
    <row r="16" spans="1:59" outlineLevel="2" x14ac:dyDescent="0.2">
      <c r="A16" s="220"/>
      <c r="B16" s="221"/>
      <c r="C16" s="254" t="s">
        <v>235</v>
      </c>
      <c r="D16" s="224"/>
      <c r="E16" s="225">
        <v>3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03"/>
      <c r="Z16" s="203"/>
      <c r="AA16" s="203"/>
      <c r="AB16" s="203"/>
      <c r="AC16" s="203"/>
      <c r="AD16" s="203"/>
      <c r="AE16" s="203"/>
      <c r="AF16" s="203" t="s">
        <v>120</v>
      </c>
      <c r="AG16" s="203">
        <v>0</v>
      </c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</row>
    <row r="17" spans="1:59" outlineLevel="3" x14ac:dyDescent="0.2">
      <c r="A17" s="220"/>
      <c r="B17" s="221"/>
      <c r="C17" s="254" t="s">
        <v>236</v>
      </c>
      <c r="D17" s="224"/>
      <c r="E17" s="225">
        <v>5.4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03"/>
      <c r="Z17" s="203"/>
      <c r="AA17" s="203"/>
      <c r="AB17" s="203"/>
      <c r="AC17" s="203"/>
      <c r="AD17" s="203"/>
      <c r="AE17" s="203"/>
      <c r="AF17" s="203" t="s">
        <v>120</v>
      </c>
      <c r="AG17" s="203">
        <v>0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</row>
    <row r="18" spans="1:59" outlineLevel="1" x14ac:dyDescent="0.2">
      <c r="A18" s="236">
        <v>6</v>
      </c>
      <c r="B18" s="237" t="s">
        <v>125</v>
      </c>
      <c r="C18" s="253" t="s">
        <v>126</v>
      </c>
      <c r="D18" s="238" t="s">
        <v>115</v>
      </c>
      <c r="E18" s="239">
        <v>42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104</v>
      </c>
      <c r="T18" s="241" t="s">
        <v>104</v>
      </c>
      <c r="U18" s="241">
        <v>0.34499999999999997</v>
      </c>
      <c r="V18" s="241">
        <f>ROUND(E18*U18,2)</f>
        <v>14.49</v>
      </c>
      <c r="W18" s="241"/>
      <c r="X18" s="223" t="s">
        <v>232</v>
      </c>
      <c r="Y18" s="203"/>
      <c r="Z18" s="203"/>
      <c r="AA18" s="203"/>
      <c r="AB18" s="203"/>
      <c r="AC18" s="203"/>
      <c r="AD18" s="203"/>
      <c r="AE18" s="203"/>
      <c r="AF18" s="203" t="s">
        <v>106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</row>
    <row r="19" spans="1:59" outlineLevel="2" x14ac:dyDescent="0.2">
      <c r="A19" s="220"/>
      <c r="B19" s="221"/>
      <c r="C19" s="254" t="s">
        <v>237</v>
      </c>
      <c r="D19" s="224"/>
      <c r="E19" s="225">
        <v>15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03"/>
      <c r="Z19" s="203"/>
      <c r="AA19" s="203"/>
      <c r="AB19" s="203"/>
      <c r="AC19" s="203"/>
      <c r="AD19" s="203"/>
      <c r="AE19" s="203"/>
      <c r="AF19" s="203" t="s">
        <v>120</v>
      </c>
      <c r="AG19" s="203">
        <v>0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</row>
    <row r="20" spans="1:59" outlineLevel="3" x14ac:dyDescent="0.2">
      <c r="A20" s="220"/>
      <c r="B20" s="221"/>
      <c r="C20" s="254" t="s">
        <v>238</v>
      </c>
      <c r="D20" s="224"/>
      <c r="E20" s="225">
        <v>27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03"/>
      <c r="Z20" s="203"/>
      <c r="AA20" s="203"/>
      <c r="AB20" s="203"/>
      <c r="AC20" s="203"/>
      <c r="AD20" s="203"/>
      <c r="AE20" s="203"/>
      <c r="AF20" s="203" t="s">
        <v>120</v>
      </c>
      <c r="AG20" s="203">
        <v>0</v>
      </c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</row>
    <row r="21" spans="1:59" ht="22.5" outlineLevel="1" x14ac:dyDescent="0.2">
      <c r="A21" s="236">
        <v>7</v>
      </c>
      <c r="B21" s="237" t="s">
        <v>128</v>
      </c>
      <c r="C21" s="253" t="s">
        <v>129</v>
      </c>
      <c r="D21" s="238" t="s">
        <v>115</v>
      </c>
      <c r="E21" s="239">
        <v>34.799999999999997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41"/>
      <c r="S21" s="241" t="s">
        <v>104</v>
      </c>
      <c r="T21" s="241" t="s">
        <v>104</v>
      </c>
      <c r="U21" s="241">
        <v>1.0999999999999999E-2</v>
      </c>
      <c r="V21" s="241">
        <f>ROUND(E21*U21,2)</f>
        <v>0.38</v>
      </c>
      <c r="W21" s="241"/>
      <c r="X21" s="223" t="s">
        <v>232</v>
      </c>
      <c r="Y21" s="203"/>
      <c r="Z21" s="203"/>
      <c r="AA21" s="203"/>
      <c r="AB21" s="203"/>
      <c r="AC21" s="203"/>
      <c r="AD21" s="203"/>
      <c r="AE21" s="203"/>
      <c r="AF21" s="203" t="s">
        <v>106</v>
      </c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</row>
    <row r="22" spans="1:59" outlineLevel="2" x14ac:dyDescent="0.2">
      <c r="A22" s="220"/>
      <c r="B22" s="221"/>
      <c r="C22" s="254" t="s">
        <v>237</v>
      </c>
      <c r="D22" s="224"/>
      <c r="E22" s="225">
        <v>15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03"/>
      <c r="Z22" s="203"/>
      <c r="AA22" s="203"/>
      <c r="AB22" s="203"/>
      <c r="AC22" s="203"/>
      <c r="AD22" s="203"/>
      <c r="AE22" s="203"/>
      <c r="AF22" s="203" t="s">
        <v>120</v>
      </c>
      <c r="AG22" s="203">
        <v>0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</row>
    <row r="23" spans="1:59" outlineLevel="3" x14ac:dyDescent="0.2">
      <c r="A23" s="220"/>
      <c r="B23" s="221"/>
      <c r="C23" s="254" t="s">
        <v>239</v>
      </c>
      <c r="D23" s="224"/>
      <c r="E23" s="225">
        <v>19.8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03"/>
      <c r="Z23" s="203"/>
      <c r="AA23" s="203"/>
      <c r="AB23" s="203"/>
      <c r="AC23" s="203"/>
      <c r="AD23" s="203"/>
      <c r="AE23" s="203"/>
      <c r="AF23" s="203" t="s">
        <v>120</v>
      </c>
      <c r="AG23" s="203">
        <v>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</row>
    <row r="24" spans="1:59" ht="22.5" outlineLevel="1" x14ac:dyDescent="0.2">
      <c r="A24" s="236">
        <v>8</v>
      </c>
      <c r="B24" s="237" t="s">
        <v>131</v>
      </c>
      <c r="C24" s="253" t="s">
        <v>132</v>
      </c>
      <c r="D24" s="238" t="s">
        <v>133</v>
      </c>
      <c r="E24" s="239">
        <v>59.16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41"/>
      <c r="S24" s="241" t="s">
        <v>104</v>
      </c>
      <c r="T24" s="241" t="s">
        <v>104</v>
      </c>
      <c r="U24" s="241">
        <v>0</v>
      </c>
      <c r="V24" s="241">
        <f>ROUND(E24*U24,2)</f>
        <v>0</v>
      </c>
      <c r="W24" s="241"/>
      <c r="X24" s="223" t="s">
        <v>232</v>
      </c>
      <c r="Y24" s="203"/>
      <c r="Z24" s="203"/>
      <c r="AA24" s="203"/>
      <c r="AB24" s="203"/>
      <c r="AC24" s="203"/>
      <c r="AD24" s="203"/>
      <c r="AE24" s="203"/>
      <c r="AF24" s="203" t="s">
        <v>106</v>
      </c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</row>
    <row r="25" spans="1:59" outlineLevel="2" x14ac:dyDescent="0.2">
      <c r="A25" s="220"/>
      <c r="B25" s="221"/>
      <c r="C25" s="254" t="s">
        <v>240</v>
      </c>
      <c r="D25" s="224"/>
      <c r="E25" s="225">
        <v>25.5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03"/>
      <c r="Z25" s="203"/>
      <c r="AA25" s="203"/>
      <c r="AB25" s="203"/>
      <c r="AC25" s="203"/>
      <c r="AD25" s="203"/>
      <c r="AE25" s="203"/>
      <c r="AF25" s="203" t="s">
        <v>120</v>
      </c>
      <c r="AG25" s="203">
        <v>0</v>
      </c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</row>
    <row r="26" spans="1:59" outlineLevel="3" x14ac:dyDescent="0.2">
      <c r="A26" s="220"/>
      <c r="B26" s="221"/>
      <c r="C26" s="254" t="s">
        <v>241</v>
      </c>
      <c r="D26" s="224"/>
      <c r="E26" s="225">
        <v>33.659999999999997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03"/>
      <c r="Z26" s="203"/>
      <c r="AA26" s="203"/>
      <c r="AB26" s="203"/>
      <c r="AC26" s="203"/>
      <c r="AD26" s="203"/>
      <c r="AE26" s="203"/>
      <c r="AF26" s="203" t="s">
        <v>120</v>
      </c>
      <c r="AG26" s="203">
        <v>0</v>
      </c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</row>
    <row r="27" spans="1:59" ht="22.5" outlineLevel="1" x14ac:dyDescent="0.2">
      <c r="A27" s="236">
        <v>9</v>
      </c>
      <c r="B27" s="237" t="s">
        <v>135</v>
      </c>
      <c r="C27" s="253" t="s">
        <v>136</v>
      </c>
      <c r="D27" s="238" t="s">
        <v>115</v>
      </c>
      <c r="E27" s="239">
        <v>8.4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39">
        <v>1.7</v>
      </c>
      <c r="O27" s="239">
        <f>ROUND(E27*N27,2)</f>
        <v>14.28</v>
      </c>
      <c r="P27" s="239">
        <v>0</v>
      </c>
      <c r="Q27" s="239">
        <f>ROUND(E27*P27,2)</f>
        <v>0</v>
      </c>
      <c r="R27" s="241"/>
      <c r="S27" s="241" t="s">
        <v>104</v>
      </c>
      <c r="T27" s="241" t="s">
        <v>104</v>
      </c>
      <c r="U27" s="241">
        <v>1.587</v>
      </c>
      <c r="V27" s="241">
        <f>ROUND(E27*U27,2)</f>
        <v>13.33</v>
      </c>
      <c r="W27" s="241"/>
      <c r="X27" s="223" t="s">
        <v>232</v>
      </c>
      <c r="Y27" s="203"/>
      <c r="Z27" s="203"/>
      <c r="AA27" s="203"/>
      <c r="AB27" s="203"/>
      <c r="AC27" s="203"/>
      <c r="AD27" s="203"/>
      <c r="AE27" s="203"/>
      <c r="AF27" s="203" t="s">
        <v>106</v>
      </c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</row>
    <row r="28" spans="1:59" outlineLevel="2" x14ac:dyDescent="0.2">
      <c r="A28" s="220"/>
      <c r="B28" s="221"/>
      <c r="C28" s="254" t="s">
        <v>242</v>
      </c>
      <c r="D28" s="224"/>
      <c r="E28" s="225">
        <v>3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03"/>
      <c r="Z28" s="203"/>
      <c r="AA28" s="203"/>
      <c r="AB28" s="203"/>
      <c r="AC28" s="203"/>
      <c r="AD28" s="203"/>
      <c r="AE28" s="203"/>
      <c r="AF28" s="203" t="s">
        <v>120</v>
      </c>
      <c r="AG28" s="203">
        <v>0</v>
      </c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</row>
    <row r="29" spans="1:59" outlineLevel="3" x14ac:dyDescent="0.2">
      <c r="A29" s="220"/>
      <c r="B29" s="221"/>
      <c r="C29" s="254" t="s">
        <v>243</v>
      </c>
      <c r="D29" s="224"/>
      <c r="E29" s="225">
        <v>5.4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03"/>
      <c r="Z29" s="203"/>
      <c r="AA29" s="203"/>
      <c r="AB29" s="203"/>
      <c r="AC29" s="203"/>
      <c r="AD29" s="203"/>
      <c r="AE29" s="203"/>
      <c r="AF29" s="203" t="s">
        <v>120</v>
      </c>
      <c r="AG29" s="203">
        <v>0</v>
      </c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</row>
    <row r="30" spans="1:59" outlineLevel="1" x14ac:dyDescent="0.2">
      <c r="A30" s="242">
        <v>10</v>
      </c>
      <c r="B30" s="243" t="s">
        <v>138</v>
      </c>
      <c r="C30" s="252" t="s">
        <v>139</v>
      </c>
      <c r="D30" s="244" t="s">
        <v>112</v>
      </c>
      <c r="E30" s="245">
        <v>25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3.0000000000000001E-5</v>
      </c>
      <c r="O30" s="245">
        <f>ROUND(E30*N30,2)</f>
        <v>0</v>
      </c>
      <c r="P30" s="245">
        <v>0</v>
      </c>
      <c r="Q30" s="245">
        <f>ROUND(E30*P30,2)</f>
        <v>0</v>
      </c>
      <c r="R30" s="247"/>
      <c r="S30" s="247" t="s">
        <v>116</v>
      </c>
      <c r="T30" s="247" t="s">
        <v>104</v>
      </c>
      <c r="U30" s="247">
        <v>0.06</v>
      </c>
      <c r="V30" s="247">
        <f>ROUND(E30*U30,2)</f>
        <v>1.5</v>
      </c>
      <c r="W30" s="247"/>
      <c r="X30" s="223" t="s">
        <v>232</v>
      </c>
      <c r="Y30" s="203"/>
      <c r="Z30" s="203"/>
      <c r="AA30" s="203"/>
      <c r="AB30" s="203"/>
      <c r="AC30" s="203"/>
      <c r="AD30" s="203"/>
      <c r="AE30" s="203"/>
      <c r="AF30" s="203" t="s">
        <v>140</v>
      </c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</row>
    <row r="31" spans="1:59" outlineLevel="1" x14ac:dyDescent="0.2">
      <c r="A31" s="236">
        <v>11</v>
      </c>
      <c r="B31" s="237" t="s">
        <v>141</v>
      </c>
      <c r="C31" s="253" t="s">
        <v>142</v>
      </c>
      <c r="D31" s="238" t="s">
        <v>115</v>
      </c>
      <c r="E31" s="239">
        <v>19.8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41"/>
      <c r="S31" s="241" t="s">
        <v>104</v>
      </c>
      <c r="T31" s="241" t="s">
        <v>104</v>
      </c>
      <c r="U31" s="241">
        <v>0.20200000000000001</v>
      </c>
      <c r="V31" s="241">
        <f>ROUND(E31*U31,2)</f>
        <v>4</v>
      </c>
      <c r="W31" s="241"/>
      <c r="X31" s="223" t="s">
        <v>232</v>
      </c>
      <c r="Y31" s="203"/>
      <c r="Z31" s="203"/>
      <c r="AA31" s="203"/>
      <c r="AB31" s="203"/>
      <c r="AC31" s="203"/>
      <c r="AD31" s="203"/>
      <c r="AE31" s="203"/>
      <c r="AF31" s="203" t="s">
        <v>106</v>
      </c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</row>
    <row r="32" spans="1:59" outlineLevel="2" x14ac:dyDescent="0.2">
      <c r="A32" s="220"/>
      <c r="B32" s="221"/>
      <c r="C32" s="254" t="s">
        <v>239</v>
      </c>
      <c r="D32" s="224"/>
      <c r="E32" s="225">
        <v>19.8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03"/>
      <c r="Z32" s="203"/>
      <c r="AA32" s="203"/>
      <c r="AB32" s="203"/>
      <c r="AC32" s="203"/>
      <c r="AD32" s="203"/>
      <c r="AE32" s="203"/>
      <c r="AF32" s="203" t="s">
        <v>120</v>
      </c>
      <c r="AG32" s="203">
        <v>0</v>
      </c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</row>
    <row r="33" spans="1:59" ht="22.5" outlineLevel="1" x14ac:dyDescent="0.2">
      <c r="A33" s="236">
        <v>12</v>
      </c>
      <c r="B33" s="237" t="s">
        <v>244</v>
      </c>
      <c r="C33" s="253" t="s">
        <v>245</v>
      </c>
      <c r="D33" s="238" t="s">
        <v>115</v>
      </c>
      <c r="E33" s="239">
        <v>11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1.67</v>
      </c>
      <c r="O33" s="239">
        <f>ROUND(E33*N33,2)</f>
        <v>18.37</v>
      </c>
      <c r="P33" s="239">
        <v>0</v>
      </c>
      <c r="Q33" s="239">
        <f>ROUND(E33*P33,2)</f>
        <v>0</v>
      </c>
      <c r="R33" s="241"/>
      <c r="S33" s="241" t="s">
        <v>104</v>
      </c>
      <c r="T33" s="241" t="s">
        <v>104</v>
      </c>
      <c r="U33" s="241">
        <v>0.21299999999999999</v>
      </c>
      <c r="V33" s="241">
        <f>ROUND(E33*U33,2)</f>
        <v>2.34</v>
      </c>
      <c r="W33" s="241"/>
      <c r="X33" s="223" t="s">
        <v>232</v>
      </c>
      <c r="Y33" s="203"/>
      <c r="Z33" s="203"/>
      <c r="AA33" s="203"/>
      <c r="AB33" s="203"/>
      <c r="AC33" s="203"/>
      <c r="AD33" s="203"/>
      <c r="AE33" s="203"/>
      <c r="AF33" s="203" t="s">
        <v>140</v>
      </c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</row>
    <row r="34" spans="1:59" outlineLevel="2" x14ac:dyDescent="0.2">
      <c r="A34" s="220"/>
      <c r="B34" s="221"/>
      <c r="C34" s="254" t="s">
        <v>246</v>
      </c>
      <c r="D34" s="224"/>
      <c r="E34" s="225">
        <v>11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03"/>
      <c r="Z34" s="203"/>
      <c r="AA34" s="203"/>
      <c r="AB34" s="203"/>
      <c r="AC34" s="203"/>
      <c r="AD34" s="203"/>
      <c r="AE34" s="203"/>
      <c r="AF34" s="203" t="s">
        <v>120</v>
      </c>
      <c r="AG34" s="203">
        <v>0</v>
      </c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</row>
    <row r="35" spans="1:59" outlineLevel="1" x14ac:dyDescent="0.2">
      <c r="A35" s="242">
        <v>13</v>
      </c>
      <c r="B35" s="243" t="s">
        <v>144</v>
      </c>
      <c r="C35" s="252" t="s">
        <v>145</v>
      </c>
      <c r="D35" s="244" t="s">
        <v>112</v>
      </c>
      <c r="E35" s="245">
        <v>84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9.7999999999999997E-4</v>
      </c>
      <c r="O35" s="245">
        <f>ROUND(E35*N35,2)</f>
        <v>0.08</v>
      </c>
      <c r="P35" s="245">
        <v>0</v>
      </c>
      <c r="Q35" s="245">
        <f>ROUND(E35*P35,2)</f>
        <v>0</v>
      </c>
      <c r="R35" s="247"/>
      <c r="S35" s="247" t="s">
        <v>104</v>
      </c>
      <c r="T35" s="247" t="s">
        <v>104</v>
      </c>
      <c r="U35" s="247">
        <v>0.23599999999999999</v>
      </c>
      <c r="V35" s="247">
        <f>ROUND(E35*U35,2)</f>
        <v>19.82</v>
      </c>
      <c r="W35" s="247"/>
      <c r="X35" s="223" t="s">
        <v>232</v>
      </c>
      <c r="Y35" s="203"/>
      <c r="Z35" s="203"/>
      <c r="AA35" s="203"/>
      <c r="AB35" s="203"/>
      <c r="AC35" s="203"/>
      <c r="AD35" s="203"/>
      <c r="AE35" s="203"/>
      <c r="AF35" s="203" t="s">
        <v>106</v>
      </c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</row>
    <row r="36" spans="1:59" outlineLevel="1" x14ac:dyDescent="0.2">
      <c r="A36" s="242">
        <v>14</v>
      </c>
      <c r="B36" s="243" t="s">
        <v>146</v>
      </c>
      <c r="C36" s="252" t="s">
        <v>147</v>
      </c>
      <c r="D36" s="244" t="s">
        <v>112</v>
      </c>
      <c r="E36" s="245">
        <v>84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5">
        <v>0</v>
      </c>
      <c r="O36" s="245">
        <f>ROUND(E36*N36,2)</f>
        <v>0</v>
      </c>
      <c r="P36" s="245">
        <v>0</v>
      </c>
      <c r="Q36" s="245">
        <f>ROUND(E36*P36,2)</f>
        <v>0</v>
      </c>
      <c r="R36" s="247"/>
      <c r="S36" s="247" t="s">
        <v>104</v>
      </c>
      <c r="T36" s="247" t="s">
        <v>104</v>
      </c>
      <c r="U36" s="247">
        <v>7.0000000000000007E-2</v>
      </c>
      <c r="V36" s="247">
        <f>ROUND(E36*U36,2)</f>
        <v>5.88</v>
      </c>
      <c r="W36" s="247"/>
      <c r="X36" s="223" t="s">
        <v>232</v>
      </c>
      <c r="Y36" s="203"/>
      <c r="Z36" s="203"/>
      <c r="AA36" s="203"/>
      <c r="AB36" s="203"/>
      <c r="AC36" s="203"/>
      <c r="AD36" s="203"/>
      <c r="AE36" s="203"/>
      <c r="AF36" s="203" t="s">
        <v>106</v>
      </c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</row>
    <row r="37" spans="1:59" x14ac:dyDescent="0.2">
      <c r="A37" s="230" t="s">
        <v>99</v>
      </c>
      <c r="B37" s="231" t="s">
        <v>55</v>
      </c>
      <c r="C37" s="251" t="s">
        <v>56</v>
      </c>
      <c r="D37" s="232"/>
      <c r="E37" s="233"/>
      <c r="F37" s="234"/>
      <c r="G37" s="234">
        <f>SUMIF(AF38:AF41,"&lt;&gt;NOR",G38:G41)</f>
        <v>0</v>
      </c>
      <c r="H37" s="234"/>
      <c r="I37" s="234">
        <f>SUM(I38:I41)</f>
        <v>0</v>
      </c>
      <c r="J37" s="234"/>
      <c r="K37" s="234">
        <f>SUM(K38:K41)</f>
        <v>0</v>
      </c>
      <c r="L37" s="234"/>
      <c r="M37" s="234">
        <f>SUM(M38:M41)</f>
        <v>0</v>
      </c>
      <c r="N37" s="233"/>
      <c r="O37" s="233">
        <f>SUM(O38:O41)</f>
        <v>2.5299999999999998</v>
      </c>
      <c r="P37" s="233"/>
      <c r="Q37" s="233">
        <f>SUM(Q38:Q41)</f>
        <v>0</v>
      </c>
      <c r="R37" s="234"/>
      <c r="S37" s="234"/>
      <c r="T37" s="234"/>
      <c r="U37" s="234"/>
      <c r="V37" s="234">
        <f>SUM(V38:V41)</f>
        <v>0.48</v>
      </c>
      <c r="W37" s="234"/>
      <c r="X37" s="229"/>
      <c r="AF37" t="s">
        <v>100</v>
      </c>
    </row>
    <row r="38" spans="1:59" ht="22.5" outlineLevel="1" x14ac:dyDescent="0.2">
      <c r="A38" s="236">
        <v>15</v>
      </c>
      <c r="B38" s="237" t="s">
        <v>148</v>
      </c>
      <c r="C38" s="253" t="s">
        <v>149</v>
      </c>
      <c r="D38" s="238" t="s">
        <v>150</v>
      </c>
      <c r="E38" s="239">
        <v>1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39">
        <v>2.5249999999999999</v>
      </c>
      <c r="O38" s="239">
        <f>ROUND(E38*N38,2)</f>
        <v>2.5299999999999998</v>
      </c>
      <c r="P38" s="239">
        <v>0</v>
      </c>
      <c r="Q38" s="239">
        <f>ROUND(E38*P38,2)</f>
        <v>0</v>
      </c>
      <c r="R38" s="241"/>
      <c r="S38" s="241" t="s">
        <v>116</v>
      </c>
      <c r="T38" s="241" t="s">
        <v>117</v>
      </c>
      <c r="U38" s="241">
        <v>0.48</v>
      </c>
      <c r="V38" s="241">
        <f>ROUND(E38*U38,2)</f>
        <v>0.48</v>
      </c>
      <c r="W38" s="241"/>
      <c r="X38" s="223" t="s">
        <v>232</v>
      </c>
      <c r="Y38" s="203"/>
      <c r="Z38" s="203"/>
      <c r="AA38" s="203"/>
      <c r="AB38" s="203"/>
      <c r="AC38" s="203"/>
      <c r="AD38" s="203"/>
      <c r="AE38" s="203"/>
      <c r="AF38" s="203" t="s">
        <v>106</v>
      </c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</row>
    <row r="39" spans="1:59" outlineLevel="2" x14ac:dyDescent="0.2">
      <c r="A39" s="220"/>
      <c r="B39" s="221"/>
      <c r="C39" s="255" t="s">
        <v>151</v>
      </c>
      <c r="D39" s="248"/>
      <c r="E39" s="248"/>
      <c r="F39" s="248"/>
      <c r="G39" s="248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03"/>
      <c r="Z39" s="203"/>
      <c r="AA39" s="203"/>
      <c r="AB39" s="203"/>
      <c r="AC39" s="203"/>
      <c r="AD39" s="203"/>
      <c r="AE39" s="203"/>
      <c r="AF39" s="203" t="s">
        <v>123</v>
      </c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</row>
    <row r="40" spans="1:59" outlineLevel="3" x14ac:dyDescent="0.2">
      <c r="A40" s="220"/>
      <c r="B40" s="221"/>
      <c r="C40" s="256" t="s">
        <v>152</v>
      </c>
      <c r="D40" s="249"/>
      <c r="E40" s="249"/>
      <c r="F40" s="249"/>
      <c r="G40" s="249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03"/>
      <c r="Z40" s="203"/>
      <c r="AA40" s="203"/>
      <c r="AB40" s="203"/>
      <c r="AC40" s="203"/>
      <c r="AD40" s="203"/>
      <c r="AE40" s="203"/>
      <c r="AF40" s="203" t="s">
        <v>123</v>
      </c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</row>
    <row r="41" spans="1:59" outlineLevel="3" x14ac:dyDescent="0.2">
      <c r="A41" s="220"/>
      <c r="B41" s="221"/>
      <c r="C41" s="256" t="s">
        <v>153</v>
      </c>
      <c r="D41" s="249"/>
      <c r="E41" s="249"/>
      <c r="F41" s="249"/>
      <c r="G41" s="249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03"/>
      <c r="Z41" s="203"/>
      <c r="AA41" s="203"/>
      <c r="AB41" s="203"/>
      <c r="AC41" s="203"/>
      <c r="AD41" s="203"/>
      <c r="AE41" s="203"/>
      <c r="AF41" s="203" t="s">
        <v>123</v>
      </c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</row>
    <row r="42" spans="1:59" x14ac:dyDescent="0.2">
      <c r="A42" s="230" t="s">
        <v>99</v>
      </c>
      <c r="B42" s="231" t="s">
        <v>57</v>
      </c>
      <c r="C42" s="251" t="s">
        <v>58</v>
      </c>
      <c r="D42" s="232"/>
      <c r="E42" s="233"/>
      <c r="F42" s="234"/>
      <c r="G42" s="234">
        <f>SUMIF(AF43:AF45,"&lt;&gt;NOR",G43:G45)</f>
        <v>0</v>
      </c>
      <c r="H42" s="234"/>
      <c r="I42" s="234">
        <f>SUM(I43:I45)</f>
        <v>0</v>
      </c>
      <c r="J42" s="234"/>
      <c r="K42" s="234">
        <f>SUM(K43:K45)</f>
        <v>0</v>
      </c>
      <c r="L42" s="234"/>
      <c r="M42" s="234">
        <f>SUM(M43:M45)</f>
        <v>0</v>
      </c>
      <c r="N42" s="233"/>
      <c r="O42" s="233">
        <f>SUM(O43:O45)</f>
        <v>7.79</v>
      </c>
      <c r="P42" s="233"/>
      <c r="Q42" s="233">
        <f>SUM(Q43:Q45)</f>
        <v>0</v>
      </c>
      <c r="R42" s="234"/>
      <c r="S42" s="234"/>
      <c r="T42" s="234"/>
      <c r="U42" s="234"/>
      <c r="V42" s="234">
        <f>SUM(V43:V45)</f>
        <v>6.2</v>
      </c>
      <c r="W42" s="234"/>
      <c r="X42" s="229"/>
      <c r="AF42" t="s">
        <v>100</v>
      </c>
    </row>
    <row r="43" spans="1:59" outlineLevel="1" x14ac:dyDescent="0.2">
      <c r="A43" s="236">
        <v>16</v>
      </c>
      <c r="B43" s="237" t="s">
        <v>156</v>
      </c>
      <c r="C43" s="253" t="s">
        <v>157</v>
      </c>
      <c r="D43" s="238" t="s">
        <v>115</v>
      </c>
      <c r="E43" s="239">
        <v>2.8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1.8907700000000001</v>
      </c>
      <c r="O43" s="239">
        <f>ROUND(E43*N43,2)</f>
        <v>5.29</v>
      </c>
      <c r="P43" s="239">
        <v>0</v>
      </c>
      <c r="Q43" s="239">
        <f>ROUND(E43*P43,2)</f>
        <v>0</v>
      </c>
      <c r="R43" s="241"/>
      <c r="S43" s="241" t="s">
        <v>104</v>
      </c>
      <c r="T43" s="241" t="s">
        <v>104</v>
      </c>
      <c r="U43" s="241">
        <v>1.6950000000000001</v>
      </c>
      <c r="V43" s="241">
        <f>ROUND(E43*U43,2)</f>
        <v>4.75</v>
      </c>
      <c r="W43" s="241"/>
      <c r="X43" s="223" t="s">
        <v>232</v>
      </c>
      <c r="Y43" s="203"/>
      <c r="Z43" s="203"/>
      <c r="AA43" s="203"/>
      <c r="AB43" s="203"/>
      <c r="AC43" s="203"/>
      <c r="AD43" s="203"/>
      <c r="AE43" s="203"/>
      <c r="AF43" s="203" t="s">
        <v>106</v>
      </c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</row>
    <row r="44" spans="1:59" outlineLevel="2" x14ac:dyDescent="0.2">
      <c r="A44" s="220"/>
      <c r="B44" s="221"/>
      <c r="C44" s="254" t="s">
        <v>247</v>
      </c>
      <c r="D44" s="224"/>
      <c r="E44" s="225">
        <v>2.8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03"/>
      <c r="Z44" s="203"/>
      <c r="AA44" s="203"/>
      <c r="AB44" s="203"/>
      <c r="AC44" s="203"/>
      <c r="AD44" s="203"/>
      <c r="AE44" s="203"/>
      <c r="AF44" s="203" t="s">
        <v>120</v>
      </c>
      <c r="AG44" s="203">
        <v>0</v>
      </c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</row>
    <row r="45" spans="1:59" outlineLevel="1" x14ac:dyDescent="0.2">
      <c r="A45" s="242">
        <v>17</v>
      </c>
      <c r="B45" s="243" t="s">
        <v>248</v>
      </c>
      <c r="C45" s="252" t="s">
        <v>249</v>
      </c>
      <c r="D45" s="244" t="s">
        <v>150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5">
        <v>2.5</v>
      </c>
      <c r="O45" s="245">
        <f>ROUND(E45*N45,2)</f>
        <v>2.5</v>
      </c>
      <c r="P45" s="245">
        <v>0</v>
      </c>
      <c r="Q45" s="245">
        <f>ROUND(E45*P45,2)</f>
        <v>0</v>
      </c>
      <c r="R45" s="247"/>
      <c r="S45" s="247" t="s">
        <v>116</v>
      </c>
      <c r="T45" s="247" t="s">
        <v>117</v>
      </c>
      <c r="U45" s="247">
        <v>1.4490000000000001</v>
      </c>
      <c r="V45" s="247">
        <f>ROUND(E45*U45,2)</f>
        <v>1.45</v>
      </c>
      <c r="W45" s="247"/>
      <c r="X45" s="223" t="s">
        <v>232</v>
      </c>
      <c r="Y45" s="203"/>
      <c r="Z45" s="203"/>
      <c r="AA45" s="203"/>
      <c r="AB45" s="203"/>
      <c r="AC45" s="203"/>
      <c r="AD45" s="203"/>
      <c r="AE45" s="203"/>
      <c r="AF45" s="203" t="s">
        <v>106</v>
      </c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</row>
    <row r="46" spans="1:59" x14ac:dyDescent="0.2">
      <c r="A46" s="230" t="s">
        <v>99</v>
      </c>
      <c r="B46" s="231" t="s">
        <v>59</v>
      </c>
      <c r="C46" s="251" t="s">
        <v>60</v>
      </c>
      <c r="D46" s="232"/>
      <c r="E46" s="233"/>
      <c r="F46" s="234"/>
      <c r="G46" s="234">
        <f>SUMIF(AF47:AF47,"&lt;&gt;NOR",G47:G47)</f>
        <v>0</v>
      </c>
      <c r="H46" s="234"/>
      <c r="I46" s="234">
        <f>SUM(I47:I47)</f>
        <v>0</v>
      </c>
      <c r="J46" s="234"/>
      <c r="K46" s="234">
        <f>SUM(K47:K47)</f>
        <v>0</v>
      </c>
      <c r="L46" s="234"/>
      <c r="M46" s="234">
        <f>SUM(M47:M47)</f>
        <v>0</v>
      </c>
      <c r="N46" s="233"/>
      <c r="O46" s="233">
        <f>SUM(O47:O47)</f>
        <v>11.37</v>
      </c>
      <c r="P46" s="233"/>
      <c r="Q46" s="233">
        <f>SUM(Q47:Q47)</f>
        <v>0</v>
      </c>
      <c r="R46" s="234"/>
      <c r="S46" s="234"/>
      <c r="T46" s="234"/>
      <c r="U46" s="234"/>
      <c r="V46" s="234">
        <f>SUM(V47:V47)</f>
        <v>4.74</v>
      </c>
      <c r="W46" s="234"/>
      <c r="X46" s="229"/>
      <c r="AF46" t="s">
        <v>100</v>
      </c>
    </row>
    <row r="47" spans="1:59" outlineLevel="1" x14ac:dyDescent="0.2">
      <c r="A47" s="242">
        <v>18</v>
      </c>
      <c r="B47" s="243" t="s">
        <v>250</v>
      </c>
      <c r="C47" s="252" t="s">
        <v>251</v>
      </c>
      <c r="D47" s="244" t="s">
        <v>112</v>
      </c>
      <c r="E47" s="245">
        <v>10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5">
        <v>1.1371500000000001</v>
      </c>
      <c r="O47" s="245">
        <f>ROUND(E47*N47,2)</f>
        <v>11.37</v>
      </c>
      <c r="P47" s="245">
        <v>0</v>
      </c>
      <c r="Q47" s="245">
        <f>ROUND(E47*P47,2)</f>
        <v>0</v>
      </c>
      <c r="R47" s="247"/>
      <c r="S47" s="247" t="s">
        <v>116</v>
      </c>
      <c r="T47" s="247" t="s">
        <v>104</v>
      </c>
      <c r="U47" s="247">
        <v>0.47427999999999998</v>
      </c>
      <c r="V47" s="247">
        <f>ROUND(E47*U47,2)</f>
        <v>4.74</v>
      </c>
      <c r="W47" s="247"/>
      <c r="X47" s="223" t="s">
        <v>232</v>
      </c>
      <c r="Y47" s="203"/>
      <c r="Z47" s="203"/>
      <c r="AA47" s="203"/>
      <c r="AB47" s="203"/>
      <c r="AC47" s="203"/>
      <c r="AD47" s="203"/>
      <c r="AE47" s="203"/>
      <c r="AF47" s="203" t="s">
        <v>140</v>
      </c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</row>
    <row r="48" spans="1:59" x14ac:dyDescent="0.2">
      <c r="A48" s="230" t="s">
        <v>99</v>
      </c>
      <c r="B48" s="231" t="s">
        <v>61</v>
      </c>
      <c r="C48" s="251" t="s">
        <v>62</v>
      </c>
      <c r="D48" s="232"/>
      <c r="E48" s="233"/>
      <c r="F48" s="234"/>
      <c r="G48" s="234">
        <f>SUMIF(AF49:AF70,"&lt;&gt;NOR",G49:G70)</f>
        <v>0</v>
      </c>
      <c r="H48" s="234"/>
      <c r="I48" s="234">
        <f>SUM(I49:I70)</f>
        <v>0</v>
      </c>
      <c r="J48" s="234"/>
      <c r="K48" s="234">
        <f>SUM(K49:K70)</f>
        <v>0</v>
      </c>
      <c r="L48" s="234"/>
      <c r="M48" s="234">
        <f>SUM(M49:M70)</f>
        <v>0</v>
      </c>
      <c r="N48" s="233"/>
      <c r="O48" s="233">
        <f>SUM(O49:O70)</f>
        <v>0.5099999999999999</v>
      </c>
      <c r="P48" s="233"/>
      <c r="Q48" s="233">
        <f>SUM(Q49:Q70)</f>
        <v>0</v>
      </c>
      <c r="R48" s="234"/>
      <c r="S48" s="234"/>
      <c r="T48" s="234"/>
      <c r="U48" s="234"/>
      <c r="V48" s="234">
        <f>SUM(V49:V70)</f>
        <v>18.03</v>
      </c>
      <c r="W48" s="234"/>
      <c r="X48" s="229"/>
      <c r="AF48" t="s">
        <v>100</v>
      </c>
    </row>
    <row r="49" spans="1:59" outlineLevel="1" x14ac:dyDescent="0.2">
      <c r="A49" s="242">
        <v>19</v>
      </c>
      <c r="B49" s="243" t="s">
        <v>252</v>
      </c>
      <c r="C49" s="252" t="s">
        <v>253</v>
      </c>
      <c r="D49" s="244" t="s">
        <v>192</v>
      </c>
      <c r="E49" s="245">
        <v>28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5">
        <v>0</v>
      </c>
      <c r="O49" s="245">
        <f>ROUND(E49*N49,2)</f>
        <v>0</v>
      </c>
      <c r="P49" s="245">
        <v>0</v>
      </c>
      <c r="Q49" s="245">
        <f>ROUND(E49*P49,2)</f>
        <v>0</v>
      </c>
      <c r="R49" s="247"/>
      <c r="S49" s="247" t="s">
        <v>116</v>
      </c>
      <c r="T49" s="247" t="s">
        <v>104</v>
      </c>
      <c r="U49" s="247">
        <v>0.39500000000000002</v>
      </c>
      <c r="V49" s="247">
        <f>ROUND(E49*U49,2)</f>
        <v>11.06</v>
      </c>
      <c r="W49" s="247"/>
      <c r="X49" s="223" t="s">
        <v>232</v>
      </c>
      <c r="Y49" s="203"/>
      <c r="Z49" s="203"/>
      <c r="AA49" s="203"/>
      <c r="AB49" s="203"/>
      <c r="AC49" s="203"/>
      <c r="AD49" s="203"/>
      <c r="AE49" s="203"/>
      <c r="AF49" s="203" t="s">
        <v>106</v>
      </c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</row>
    <row r="50" spans="1:59" ht="22.5" outlineLevel="1" x14ac:dyDescent="0.2">
      <c r="A50" s="242">
        <v>20</v>
      </c>
      <c r="B50" s="243" t="s">
        <v>254</v>
      </c>
      <c r="C50" s="252" t="s">
        <v>255</v>
      </c>
      <c r="D50" s="244" t="s">
        <v>192</v>
      </c>
      <c r="E50" s="245">
        <v>28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5">
        <v>6.7400000000000003E-3</v>
      </c>
      <c r="O50" s="245">
        <f>ROUND(E50*N50,2)</f>
        <v>0.19</v>
      </c>
      <c r="P50" s="245">
        <v>0</v>
      </c>
      <c r="Q50" s="245">
        <f>ROUND(E50*P50,2)</f>
        <v>0</v>
      </c>
      <c r="R50" s="247"/>
      <c r="S50" s="247" t="s">
        <v>116</v>
      </c>
      <c r="T50" s="247" t="s">
        <v>104</v>
      </c>
      <c r="U50" s="247">
        <v>0</v>
      </c>
      <c r="V50" s="247">
        <f>ROUND(E50*U50,2)</f>
        <v>0</v>
      </c>
      <c r="W50" s="247"/>
      <c r="X50" s="223" t="s">
        <v>232</v>
      </c>
      <c r="Y50" s="203"/>
      <c r="Z50" s="203"/>
      <c r="AA50" s="203"/>
      <c r="AB50" s="203"/>
      <c r="AC50" s="203"/>
      <c r="AD50" s="203"/>
      <c r="AE50" s="203"/>
      <c r="AF50" s="203" t="s">
        <v>163</v>
      </c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</row>
    <row r="51" spans="1:59" outlineLevel="1" x14ac:dyDescent="0.2">
      <c r="A51" s="242">
        <v>21</v>
      </c>
      <c r="B51" s="243" t="s">
        <v>256</v>
      </c>
      <c r="C51" s="252" t="s">
        <v>257</v>
      </c>
      <c r="D51" s="244" t="s">
        <v>150</v>
      </c>
      <c r="E51" s="245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5">
        <v>5.5599999999999998E-3</v>
      </c>
      <c r="O51" s="245">
        <f>ROUND(E51*N51,2)</f>
        <v>0.01</v>
      </c>
      <c r="P51" s="245">
        <v>0</v>
      </c>
      <c r="Q51" s="245">
        <f>ROUND(E51*P51,2)</f>
        <v>0</v>
      </c>
      <c r="R51" s="247"/>
      <c r="S51" s="247" t="s">
        <v>116</v>
      </c>
      <c r="T51" s="247" t="s">
        <v>117</v>
      </c>
      <c r="U51" s="247">
        <v>0</v>
      </c>
      <c r="V51" s="247">
        <f>ROUND(E51*U51,2)</f>
        <v>0</v>
      </c>
      <c r="W51" s="247"/>
      <c r="X51" s="223" t="s">
        <v>232</v>
      </c>
      <c r="Y51" s="203"/>
      <c r="Z51" s="203"/>
      <c r="AA51" s="203"/>
      <c r="AB51" s="203"/>
      <c r="AC51" s="203"/>
      <c r="AD51" s="203"/>
      <c r="AE51" s="203"/>
      <c r="AF51" s="203" t="s">
        <v>106</v>
      </c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</row>
    <row r="52" spans="1:59" outlineLevel="1" x14ac:dyDescent="0.2">
      <c r="A52" s="242">
        <v>22</v>
      </c>
      <c r="B52" s="243" t="s">
        <v>258</v>
      </c>
      <c r="C52" s="252" t="s">
        <v>259</v>
      </c>
      <c r="D52" s="244" t="s">
        <v>150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5">
        <v>5.5599999999999998E-3</v>
      </c>
      <c r="O52" s="245">
        <f>ROUND(E52*N52,2)</f>
        <v>0.01</v>
      </c>
      <c r="P52" s="245">
        <v>0</v>
      </c>
      <c r="Q52" s="245">
        <f>ROUND(E52*P52,2)</f>
        <v>0</v>
      </c>
      <c r="R52" s="247"/>
      <c r="S52" s="247" t="s">
        <v>116</v>
      </c>
      <c r="T52" s="247" t="s">
        <v>117</v>
      </c>
      <c r="U52" s="247">
        <v>0</v>
      </c>
      <c r="V52" s="247">
        <f>ROUND(E52*U52,2)</f>
        <v>0</v>
      </c>
      <c r="W52" s="247"/>
      <c r="X52" s="223" t="s">
        <v>232</v>
      </c>
      <c r="Y52" s="203"/>
      <c r="Z52" s="203"/>
      <c r="AA52" s="203"/>
      <c r="AB52" s="203"/>
      <c r="AC52" s="203"/>
      <c r="AD52" s="203"/>
      <c r="AE52" s="203"/>
      <c r="AF52" s="203" t="s">
        <v>163</v>
      </c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</row>
    <row r="53" spans="1:59" ht="22.5" outlineLevel="1" x14ac:dyDescent="0.2">
      <c r="A53" s="242">
        <v>23</v>
      </c>
      <c r="B53" s="243" t="s">
        <v>260</v>
      </c>
      <c r="C53" s="252" t="s">
        <v>261</v>
      </c>
      <c r="D53" s="244" t="s">
        <v>150</v>
      </c>
      <c r="E53" s="245">
        <v>1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5">
        <v>5.9999999999999995E-4</v>
      </c>
      <c r="O53" s="245">
        <f>ROUND(E53*N53,2)</f>
        <v>0</v>
      </c>
      <c r="P53" s="245">
        <v>0</v>
      </c>
      <c r="Q53" s="245">
        <f>ROUND(E53*P53,2)</f>
        <v>0</v>
      </c>
      <c r="R53" s="247"/>
      <c r="S53" s="247" t="s">
        <v>116</v>
      </c>
      <c r="T53" s="247" t="s">
        <v>117</v>
      </c>
      <c r="U53" s="247">
        <v>0</v>
      </c>
      <c r="V53" s="247">
        <f>ROUND(E53*U53,2)</f>
        <v>0</v>
      </c>
      <c r="W53" s="247"/>
      <c r="X53" s="223" t="s">
        <v>232</v>
      </c>
      <c r="Y53" s="203"/>
      <c r="Z53" s="203"/>
      <c r="AA53" s="203"/>
      <c r="AB53" s="203"/>
      <c r="AC53" s="203"/>
      <c r="AD53" s="203"/>
      <c r="AE53" s="203"/>
      <c r="AF53" s="203" t="s">
        <v>106</v>
      </c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</row>
    <row r="54" spans="1:59" outlineLevel="1" x14ac:dyDescent="0.2">
      <c r="A54" s="242">
        <v>24</v>
      </c>
      <c r="B54" s="243" t="s">
        <v>262</v>
      </c>
      <c r="C54" s="252" t="s">
        <v>263</v>
      </c>
      <c r="D54" s="244" t="s">
        <v>150</v>
      </c>
      <c r="E54" s="245">
        <v>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5">
        <v>5.9999999999999995E-4</v>
      </c>
      <c r="O54" s="245">
        <f>ROUND(E54*N54,2)</f>
        <v>0</v>
      </c>
      <c r="P54" s="245">
        <v>0</v>
      </c>
      <c r="Q54" s="245">
        <f>ROUND(E54*P54,2)</f>
        <v>0</v>
      </c>
      <c r="R54" s="247"/>
      <c r="S54" s="247" t="s">
        <v>116</v>
      </c>
      <c r="T54" s="247" t="s">
        <v>104</v>
      </c>
      <c r="U54" s="247">
        <v>0</v>
      </c>
      <c r="V54" s="247">
        <f>ROUND(E54*U54,2)</f>
        <v>0</v>
      </c>
      <c r="W54" s="247"/>
      <c r="X54" s="223" t="s">
        <v>232</v>
      </c>
      <c r="Y54" s="203"/>
      <c r="Z54" s="203"/>
      <c r="AA54" s="203"/>
      <c r="AB54" s="203"/>
      <c r="AC54" s="203"/>
      <c r="AD54" s="203"/>
      <c r="AE54" s="203"/>
      <c r="AF54" s="203" t="s">
        <v>163</v>
      </c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</row>
    <row r="55" spans="1:59" outlineLevel="1" x14ac:dyDescent="0.2">
      <c r="A55" s="242">
        <v>25</v>
      </c>
      <c r="B55" s="243" t="s">
        <v>264</v>
      </c>
      <c r="C55" s="252" t="s">
        <v>265</v>
      </c>
      <c r="D55" s="244" t="s">
        <v>150</v>
      </c>
      <c r="E55" s="245">
        <v>10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5">
        <v>4.4099999999999999E-3</v>
      </c>
      <c r="O55" s="245">
        <f>ROUND(E55*N55,2)</f>
        <v>0.04</v>
      </c>
      <c r="P55" s="245">
        <v>0</v>
      </c>
      <c r="Q55" s="245">
        <f>ROUND(E55*P55,2)</f>
        <v>0</v>
      </c>
      <c r="R55" s="247"/>
      <c r="S55" s="247" t="s">
        <v>116</v>
      </c>
      <c r="T55" s="247" t="s">
        <v>117</v>
      </c>
      <c r="U55" s="247">
        <v>0</v>
      </c>
      <c r="V55" s="247">
        <f>ROUND(E55*U55,2)</f>
        <v>0</v>
      </c>
      <c r="W55" s="247"/>
      <c r="X55" s="223" t="s">
        <v>232</v>
      </c>
      <c r="Y55" s="203"/>
      <c r="Z55" s="203"/>
      <c r="AA55" s="203"/>
      <c r="AB55" s="203"/>
      <c r="AC55" s="203"/>
      <c r="AD55" s="203"/>
      <c r="AE55" s="203"/>
      <c r="AF55" s="203" t="s">
        <v>106</v>
      </c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</row>
    <row r="56" spans="1:59" outlineLevel="1" x14ac:dyDescent="0.2">
      <c r="A56" s="242">
        <v>26</v>
      </c>
      <c r="B56" s="243" t="s">
        <v>264</v>
      </c>
      <c r="C56" s="252" t="s">
        <v>266</v>
      </c>
      <c r="D56" s="244" t="s">
        <v>150</v>
      </c>
      <c r="E56" s="245">
        <v>10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5">
        <v>4.4099999999999999E-3</v>
      </c>
      <c r="O56" s="245">
        <f>ROUND(E56*N56,2)</f>
        <v>0.04</v>
      </c>
      <c r="P56" s="245">
        <v>0</v>
      </c>
      <c r="Q56" s="245">
        <f>ROUND(E56*P56,2)</f>
        <v>0</v>
      </c>
      <c r="R56" s="247"/>
      <c r="S56" s="247" t="s">
        <v>116</v>
      </c>
      <c r="T56" s="247" t="s">
        <v>117</v>
      </c>
      <c r="U56" s="247">
        <v>0</v>
      </c>
      <c r="V56" s="247">
        <f>ROUND(E56*U56,2)</f>
        <v>0</v>
      </c>
      <c r="W56" s="247"/>
      <c r="X56" s="223" t="s">
        <v>232</v>
      </c>
      <c r="Y56" s="203"/>
      <c r="Z56" s="203"/>
      <c r="AA56" s="203"/>
      <c r="AB56" s="203"/>
      <c r="AC56" s="203"/>
      <c r="AD56" s="203"/>
      <c r="AE56" s="203"/>
      <c r="AF56" s="203" t="s">
        <v>163</v>
      </c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</row>
    <row r="57" spans="1:59" outlineLevel="1" x14ac:dyDescent="0.2">
      <c r="A57" s="242">
        <v>27</v>
      </c>
      <c r="B57" s="243" t="s">
        <v>267</v>
      </c>
      <c r="C57" s="252" t="s">
        <v>268</v>
      </c>
      <c r="D57" s="244" t="s">
        <v>150</v>
      </c>
      <c r="E57" s="245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5">
        <v>1.3600000000000001E-3</v>
      </c>
      <c r="O57" s="245">
        <f>ROUND(E57*N57,2)</f>
        <v>0</v>
      </c>
      <c r="P57" s="245">
        <v>0</v>
      </c>
      <c r="Q57" s="245">
        <f>ROUND(E57*P57,2)</f>
        <v>0</v>
      </c>
      <c r="R57" s="247"/>
      <c r="S57" s="247" t="s">
        <v>116</v>
      </c>
      <c r="T57" s="247" t="s">
        <v>117</v>
      </c>
      <c r="U57" s="247">
        <v>0</v>
      </c>
      <c r="V57" s="247">
        <f>ROUND(E57*U57,2)</f>
        <v>0</v>
      </c>
      <c r="W57" s="247"/>
      <c r="X57" s="223" t="s">
        <v>232</v>
      </c>
      <c r="Y57" s="203"/>
      <c r="Z57" s="203"/>
      <c r="AA57" s="203"/>
      <c r="AB57" s="203"/>
      <c r="AC57" s="203"/>
      <c r="AD57" s="203"/>
      <c r="AE57" s="203"/>
      <c r="AF57" s="203" t="s">
        <v>106</v>
      </c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</row>
    <row r="58" spans="1:59" outlineLevel="1" x14ac:dyDescent="0.2">
      <c r="A58" s="242">
        <v>28</v>
      </c>
      <c r="B58" s="243" t="s">
        <v>269</v>
      </c>
      <c r="C58" s="252" t="s">
        <v>270</v>
      </c>
      <c r="D58" s="244" t="s">
        <v>150</v>
      </c>
      <c r="E58" s="245">
        <v>1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5">
        <v>1.3600000000000001E-3</v>
      </c>
      <c r="O58" s="245">
        <f>ROUND(E58*N58,2)</f>
        <v>0</v>
      </c>
      <c r="P58" s="245">
        <v>0</v>
      </c>
      <c r="Q58" s="245">
        <f>ROUND(E58*P58,2)</f>
        <v>0</v>
      </c>
      <c r="R58" s="247"/>
      <c r="S58" s="247" t="s">
        <v>116</v>
      </c>
      <c r="T58" s="247" t="s">
        <v>104</v>
      </c>
      <c r="U58" s="247">
        <v>0</v>
      </c>
      <c r="V58" s="247">
        <f>ROUND(E58*U58,2)</f>
        <v>0</v>
      </c>
      <c r="W58" s="247"/>
      <c r="X58" s="223" t="s">
        <v>232</v>
      </c>
      <c r="Y58" s="203"/>
      <c r="Z58" s="203"/>
      <c r="AA58" s="203"/>
      <c r="AB58" s="203"/>
      <c r="AC58" s="203"/>
      <c r="AD58" s="203"/>
      <c r="AE58" s="203"/>
      <c r="AF58" s="203" t="s">
        <v>163</v>
      </c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</row>
    <row r="59" spans="1:59" outlineLevel="1" x14ac:dyDescent="0.2">
      <c r="A59" s="242">
        <v>29</v>
      </c>
      <c r="B59" s="243" t="s">
        <v>271</v>
      </c>
      <c r="C59" s="252" t="s">
        <v>272</v>
      </c>
      <c r="D59" s="244" t="s">
        <v>150</v>
      </c>
      <c r="E59" s="245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5">
        <v>4.0500000000000001E-2</v>
      </c>
      <c r="O59" s="245">
        <f>ROUND(E59*N59,2)</f>
        <v>0.04</v>
      </c>
      <c r="P59" s="245">
        <v>0</v>
      </c>
      <c r="Q59" s="245">
        <f>ROUND(E59*P59,2)</f>
        <v>0</v>
      </c>
      <c r="R59" s="247"/>
      <c r="S59" s="247" t="s">
        <v>116</v>
      </c>
      <c r="T59" s="247" t="s">
        <v>117</v>
      </c>
      <c r="U59" s="247">
        <v>0</v>
      </c>
      <c r="V59" s="247">
        <f>ROUND(E59*U59,2)</f>
        <v>0</v>
      </c>
      <c r="W59" s="247"/>
      <c r="X59" s="223" t="s">
        <v>232</v>
      </c>
      <c r="Y59" s="203"/>
      <c r="Z59" s="203"/>
      <c r="AA59" s="203"/>
      <c r="AB59" s="203"/>
      <c r="AC59" s="203"/>
      <c r="AD59" s="203"/>
      <c r="AE59" s="203"/>
      <c r="AF59" s="203" t="s">
        <v>106</v>
      </c>
      <c r="AG59" s="203"/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</row>
    <row r="60" spans="1:59" outlineLevel="1" x14ac:dyDescent="0.2">
      <c r="A60" s="242">
        <v>30</v>
      </c>
      <c r="B60" s="243" t="s">
        <v>273</v>
      </c>
      <c r="C60" s="252" t="s">
        <v>274</v>
      </c>
      <c r="D60" s="244" t="s">
        <v>150</v>
      </c>
      <c r="E60" s="245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5">
        <v>4.0500000000000001E-2</v>
      </c>
      <c r="O60" s="245">
        <f>ROUND(E60*N60,2)</f>
        <v>0.04</v>
      </c>
      <c r="P60" s="245">
        <v>0</v>
      </c>
      <c r="Q60" s="245">
        <f>ROUND(E60*P60,2)</f>
        <v>0</v>
      </c>
      <c r="R60" s="247"/>
      <c r="S60" s="247" t="s">
        <v>116</v>
      </c>
      <c r="T60" s="247" t="s">
        <v>104</v>
      </c>
      <c r="U60" s="247">
        <v>0</v>
      </c>
      <c r="V60" s="247">
        <f>ROUND(E60*U60,2)</f>
        <v>0</v>
      </c>
      <c r="W60" s="247"/>
      <c r="X60" s="223" t="s">
        <v>232</v>
      </c>
      <c r="Y60" s="203"/>
      <c r="Z60" s="203"/>
      <c r="AA60" s="203"/>
      <c r="AB60" s="203"/>
      <c r="AC60" s="203"/>
      <c r="AD60" s="203"/>
      <c r="AE60" s="203"/>
      <c r="AF60" s="203" t="s">
        <v>163</v>
      </c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</row>
    <row r="61" spans="1:59" outlineLevel="1" x14ac:dyDescent="0.2">
      <c r="A61" s="242">
        <v>31</v>
      </c>
      <c r="B61" s="243" t="s">
        <v>275</v>
      </c>
      <c r="C61" s="252" t="s">
        <v>276</v>
      </c>
      <c r="D61" s="244" t="s">
        <v>150</v>
      </c>
      <c r="E61" s="245">
        <v>1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5">
        <v>0</v>
      </c>
      <c r="O61" s="245">
        <f>ROUND(E61*N61,2)</f>
        <v>0</v>
      </c>
      <c r="P61" s="245">
        <v>0</v>
      </c>
      <c r="Q61" s="245">
        <f>ROUND(E61*P61,2)</f>
        <v>0</v>
      </c>
      <c r="R61" s="247"/>
      <c r="S61" s="247" t="s">
        <v>116</v>
      </c>
      <c r="T61" s="247" t="s">
        <v>104</v>
      </c>
      <c r="U61" s="247">
        <v>0.97899999999999998</v>
      </c>
      <c r="V61" s="247">
        <f>ROUND(E61*U61,2)</f>
        <v>0.98</v>
      </c>
      <c r="W61" s="247"/>
      <c r="X61" s="223" t="s">
        <v>232</v>
      </c>
      <c r="Y61" s="203"/>
      <c r="Z61" s="203"/>
      <c r="AA61" s="203"/>
      <c r="AB61" s="203"/>
      <c r="AC61" s="203"/>
      <c r="AD61" s="203"/>
      <c r="AE61" s="203"/>
      <c r="AF61" s="203" t="s">
        <v>106</v>
      </c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</row>
    <row r="62" spans="1:59" outlineLevel="1" x14ac:dyDescent="0.2">
      <c r="A62" s="242">
        <v>32</v>
      </c>
      <c r="B62" s="243" t="s">
        <v>277</v>
      </c>
      <c r="C62" s="252" t="s">
        <v>278</v>
      </c>
      <c r="D62" s="244" t="s">
        <v>150</v>
      </c>
      <c r="E62" s="245">
        <v>1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5">
        <v>7.3000000000000001E-3</v>
      </c>
      <c r="O62" s="245">
        <f>ROUND(E62*N62,2)</f>
        <v>0.01</v>
      </c>
      <c r="P62" s="245">
        <v>0</v>
      </c>
      <c r="Q62" s="245">
        <f>ROUND(E62*P62,2)</f>
        <v>0</v>
      </c>
      <c r="R62" s="247"/>
      <c r="S62" s="247" t="s">
        <v>116</v>
      </c>
      <c r="T62" s="247" t="s">
        <v>104</v>
      </c>
      <c r="U62" s="247">
        <v>0</v>
      </c>
      <c r="V62" s="247">
        <f>ROUND(E62*U62,2)</f>
        <v>0</v>
      </c>
      <c r="W62" s="247"/>
      <c r="X62" s="223" t="s">
        <v>232</v>
      </c>
      <c r="Y62" s="203"/>
      <c r="Z62" s="203"/>
      <c r="AA62" s="203"/>
      <c r="AB62" s="203"/>
      <c r="AC62" s="203"/>
      <c r="AD62" s="203"/>
      <c r="AE62" s="203"/>
      <c r="AF62" s="203" t="s">
        <v>163</v>
      </c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</row>
    <row r="63" spans="1:59" outlineLevel="1" x14ac:dyDescent="0.2">
      <c r="A63" s="242">
        <v>33</v>
      </c>
      <c r="B63" s="243" t="s">
        <v>279</v>
      </c>
      <c r="C63" s="252" t="s">
        <v>280</v>
      </c>
      <c r="D63" s="244" t="s">
        <v>150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5">
        <v>0.12303</v>
      </c>
      <c r="O63" s="245">
        <f>ROUND(E63*N63,2)</f>
        <v>0.12</v>
      </c>
      <c r="P63" s="245">
        <v>0</v>
      </c>
      <c r="Q63" s="245">
        <f>ROUND(E63*P63,2)</f>
        <v>0</v>
      </c>
      <c r="R63" s="247"/>
      <c r="S63" s="247" t="s">
        <v>104</v>
      </c>
      <c r="T63" s="247" t="s">
        <v>104</v>
      </c>
      <c r="U63" s="247">
        <v>0.86299999999999999</v>
      </c>
      <c r="V63" s="247">
        <f>ROUND(E63*U63,2)</f>
        <v>0.86</v>
      </c>
      <c r="W63" s="247"/>
      <c r="X63" s="223" t="s">
        <v>232</v>
      </c>
      <c r="Y63" s="203"/>
      <c r="Z63" s="203"/>
      <c r="AA63" s="203"/>
      <c r="AB63" s="203"/>
      <c r="AC63" s="203"/>
      <c r="AD63" s="203"/>
      <c r="AE63" s="203"/>
      <c r="AF63" s="203" t="s">
        <v>106</v>
      </c>
      <c r="AG63" s="203"/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</row>
    <row r="64" spans="1:59" outlineLevel="1" x14ac:dyDescent="0.2">
      <c r="A64" s="236">
        <v>34</v>
      </c>
      <c r="B64" s="237" t="s">
        <v>281</v>
      </c>
      <c r="C64" s="253" t="s">
        <v>282</v>
      </c>
      <c r="D64" s="238" t="s">
        <v>150</v>
      </c>
      <c r="E64" s="239">
        <v>1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39">
        <v>1.1299999999999999E-2</v>
      </c>
      <c r="O64" s="239">
        <f>ROUND(E64*N64,2)</f>
        <v>0.01</v>
      </c>
      <c r="P64" s="239">
        <v>0</v>
      </c>
      <c r="Q64" s="239">
        <f>ROUND(E64*P64,2)</f>
        <v>0</v>
      </c>
      <c r="R64" s="241"/>
      <c r="S64" s="241" t="s">
        <v>116</v>
      </c>
      <c r="T64" s="241" t="s">
        <v>117</v>
      </c>
      <c r="U64" s="241">
        <v>0</v>
      </c>
      <c r="V64" s="241">
        <f>ROUND(E64*U64,2)</f>
        <v>0</v>
      </c>
      <c r="W64" s="241"/>
      <c r="X64" s="223" t="s">
        <v>232</v>
      </c>
      <c r="Y64" s="203"/>
      <c r="Z64" s="203"/>
      <c r="AA64" s="203"/>
      <c r="AB64" s="203"/>
      <c r="AC64" s="203"/>
      <c r="AD64" s="203"/>
      <c r="AE64" s="203"/>
      <c r="AF64" s="203" t="s">
        <v>163</v>
      </c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</row>
    <row r="65" spans="1:59" outlineLevel="2" x14ac:dyDescent="0.2">
      <c r="A65" s="220"/>
      <c r="B65" s="221"/>
      <c r="C65" s="255" t="s">
        <v>283</v>
      </c>
      <c r="D65" s="248"/>
      <c r="E65" s="248"/>
      <c r="F65" s="248"/>
      <c r="G65" s="248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03"/>
      <c r="Z65" s="203"/>
      <c r="AA65" s="203"/>
      <c r="AB65" s="203"/>
      <c r="AC65" s="203"/>
      <c r="AD65" s="203"/>
      <c r="AE65" s="203"/>
      <c r="AF65" s="203" t="s">
        <v>123</v>
      </c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</row>
    <row r="66" spans="1:59" outlineLevel="1" x14ac:dyDescent="0.2">
      <c r="A66" s="242">
        <v>35</v>
      </c>
      <c r="B66" s="243" t="s">
        <v>284</v>
      </c>
      <c r="C66" s="252" t="s">
        <v>285</v>
      </c>
      <c r="D66" s="244" t="s">
        <v>286</v>
      </c>
      <c r="E66" s="245">
        <v>2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5">
        <v>2.3700000000000001E-3</v>
      </c>
      <c r="O66" s="245">
        <f>ROUND(E66*N66,2)</f>
        <v>0</v>
      </c>
      <c r="P66" s="245">
        <v>0</v>
      </c>
      <c r="Q66" s="245">
        <f>ROUND(E66*P66,2)</f>
        <v>0</v>
      </c>
      <c r="R66" s="247"/>
      <c r="S66" s="247" t="s">
        <v>116</v>
      </c>
      <c r="T66" s="247" t="s">
        <v>117</v>
      </c>
      <c r="U66" s="247">
        <v>0</v>
      </c>
      <c r="V66" s="247">
        <f>ROUND(E66*U66,2)</f>
        <v>0</v>
      </c>
      <c r="W66" s="247"/>
      <c r="X66" s="223" t="s">
        <v>232</v>
      </c>
      <c r="Y66" s="203"/>
      <c r="Z66" s="203"/>
      <c r="AA66" s="203"/>
      <c r="AB66" s="203"/>
      <c r="AC66" s="203"/>
      <c r="AD66" s="203"/>
      <c r="AE66" s="203"/>
      <c r="AF66" s="203" t="s">
        <v>106</v>
      </c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</row>
    <row r="67" spans="1:59" outlineLevel="1" x14ac:dyDescent="0.2">
      <c r="A67" s="242">
        <v>36</v>
      </c>
      <c r="B67" s="243" t="s">
        <v>287</v>
      </c>
      <c r="C67" s="252" t="s">
        <v>288</v>
      </c>
      <c r="D67" s="244" t="s">
        <v>286</v>
      </c>
      <c r="E67" s="245">
        <v>2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5">
        <v>2.3700000000000001E-3</v>
      </c>
      <c r="O67" s="245">
        <f>ROUND(E67*N67,2)</f>
        <v>0</v>
      </c>
      <c r="P67" s="245">
        <v>0</v>
      </c>
      <c r="Q67" s="245">
        <f>ROUND(E67*P67,2)</f>
        <v>0</v>
      </c>
      <c r="R67" s="247"/>
      <c r="S67" s="247" t="s">
        <v>116</v>
      </c>
      <c r="T67" s="247" t="s">
        <v>117</v>
      </c>
      <c r="U67" s="247">
        <v>0</v>
      </c>
      <c r="V67" s="247">
        <f>ROUND(E67*U67,2)</f>
        <v>0</v>
      </c>
      <c r="W67" s="247"/>
      <c r="X67" s="223" t="s">
        <v>232</v>
      </c>
      <c r="Y67" s="203"/>
      <c r="Z67" s="203"/>
      <c r="AA67" s="203"/>
      <c r="AB67" s="203"/>
      <c r="AC67" s="203"/>
      <c r="AD67" s="203"/>
      <c r="AE67" s="203"/>
      <c r="AF67" s="203" t="s">
        <v>163</v>
      </c>
      <c r="AG67" s="203"/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</row>
    <row r="68" spans="1:59" outlineLevel="1" x14ac:dyDescent="0.2">
      <c r="A68" s="242">
        <v>37</v>
      </c>
      <c r="B68" s="243" t="s">
        <v>289</v>
      </c>
      <c r="C68" s="252" t="s">
        <v>290</v>
      </c>
      <c r="D68" s="244" t="s">
        <v>192</v>
      </c>
      <c r="E68" s="245">
        <v>62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5">
        <v>5.0000000000000002E-5</v>
      </c>
      <c r="O68" s="245">
        <f>ROUND(E68*N68,2)</f>
        <v>0</v>
      </c>
      <c r="P68" s="245">
        <v>0</v>
      </c>
      <c r="Q68" s="245">
        <f>ROUND(E68*P68,2)</f>
        <v>0</v>
      </c>
      <c r="R68" s="247"/>
      <c r="S68" s="247" t="s">
        <v>104</v>
      </c>
      <c r="T68" s="247" t="s">
        <v>104</v>
      </c>
      <c r="U68" s="247">
        <v>3.4000000000000002E-2</v>
      </c>
      <c r="V68" s="247">
        <f>ROUND(E68*U68,2)</f>
        <v>2.11</v>
      </c>
      <c r="W68" s="247"/>
      <c r="X68" s="223" t="s">
        <v>232</v>
      </c>
      <c r="Y68" s="203"/>
      <c r="Z68" s="203"/>
      <c r="AA68" s="203"/>
      <c r="AB68" s="203"/>
      <c r="AC68" s="203"/>
      <c r="AD68" s="203"/>
      <c r="AE68" s="203"/>
      <c r="AF68" s="203" t="s">
        <v>106</v>
      </c>
      <c r="AG68" s="203"/>
      <c r="AH68" s="203"/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</row>
    <row r="69" spans="1:59" ht="22.5" outlineLevel="1" x14ac:dyDescent="0.2">
      <c r="A69" s="242">
        <v>38</v>
      </c>
      <c r="B69" s="243" t="s">
        <v>291</v>
      </c>
      <c r="C69" s="252" t="s">
        <v>292</v>
      </c>
      <c r="D69" s="244" t="s">
        <v>192</v>
      </c>
      <c r="E69" s="245">
        <v>30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5">
        <v>0</v>
      </c>
      <c r="O69" s="245">
        <f>ROUND(E69*N69,2)</f>
        <v>0</v>
      </c>
      <c r="P69" s="245">
        <v>0</v>
      </c>
      <c r="Q69" s="245">
        <f>ROUND(E69*P69,2)</f>
        <v>0</v>
      </c>
      <c r="R69" s="247"/>
      <c r="S69" s="247" t="s">
        <v>116</v>
      </c>
      <c r="T69" s="247" t="s">
        <v>117</v>
      </c>
      <c r="U69" s="247">
        <v>2.5999999999999999E-2</v>
      </c>
      <c r="V69" s="247">
        <f>ROUND(E69*U69,2)</f>
        <v>0.78</v>
      </c>
      <c r="W69" s="247"/>
      <c r="X69" s="223" t="s">
        <v>232</v>
      </c>
      <c r="Y69" s="203"/>
      <c r="Z69" s="203"/>
      <c r="AA69" s="203"/>
      <c r="AB69" s="203"/>
      <c r="AC69" s="203"/>
      <c r="AD69" s="203"/>
      <c r="AE69" s="203"/>
      <c r="AF69" s="203" t="s">
        <v>106</v>
      </c>
      <c r="AG69" s="203"/>
      <c r="AH69" s="203"/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</row>
    <row r="70" spans="1:59" outlineLevel="1" x14ac:dyDescent="0.2">
      <c r="A70" s="242">
        <v>39</v>
      </c>
      <c r="B70" s="243" t="s">
        <v>293</v>
      </c>
      <c r="C70" s="252" t="s">
        <v>294</v>
      </c>
      <c r="D70" s="244" t="s">
        <v>192</v>
      </c>
      <c r="E70" s="245">
        <v>28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0</v>
      </c>
      <c r="O70" s="245">
        <f>ROUND(E70*N70,2)</f>
        <v>0</v>
      </c>
      <c r="P70" s="245">
        <v>0</v>
      </c>
      <c r="Q70" s="245">
        <f>ROUND(E70*P70,2)</f>
        <v>0</v>
      </c>
      <c r="R70" s="247"/>
      <c r="S70" s="247" t="s">
        <v>104</v>
      </c>
      <c r="T70" s="247" t="s">
        <v>104</v>
      </c>
      <c r="U70" s="247">
        <v>0.08</v>
      </c>
      <c r="V70" s="247">
        <f>ROUND(E70*U70,2)</f>
        <v>2.2400000000000002</v>
      </c>
      <c r="W70" s="247"/>
      <c r="X70" s="223" t="s">
        <v>232</v>
      </c>
      <c r="Y70" s="203"/>
      <c r="Z70" s="203"/>
      <c r="AA70" s="203"/>
      <c r="AB70" s="203"/>
      <c r="AC70" s="203"/>
      <c r="AD70" s="203"/>
      <c r="AE70" s="203"/>
      <c r="AF70" s="203" t="s">
        <v>106</v>
      </c>
      <c r="AG70" s="203"/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</row>
    <row r="71" spans="1:59" x14ac:dyDescent="0.2">
      <c r="A71" s="230" t="s">
        <v>99</v>
      </c>
      <c r="B71" s="231" t="s">
        <v>63</v>
      </c>
      <c r="C71" s="251" t="s">
        <v>64</v>
      </c>
      <c r="D71" s="232"/>
      <c r="E71" s="233"/>
      <c r="F71" s="234"/>
      <c r="G71" s="234">
        <f>SUMIF(AF72:AF72,"&lt;&gt;NOR",G72:G72)</f>
        <v>0</v>
      </c>
      <c r="H71" s="234"/>
      <c r="I71" s="234">
        <f>SUM(I72:I72)</f>
        <v>0</v>
      </c>
      <c r="J71" s="234"/>
      <c r="K71" s="234">
        <f>SUM(K72:K72)</f>
        <v>0</v>
      </c>
      <c r="L71" s="234"/>
      <c r="M71" s="234">
        <f>SUM(M72:M72)</f>
        <v>0</v>
      </c>
      <c r="N71" s="233"/>
      <c r="O71" s="233">
        <f>SUM(O72:O72)</f>
        <v>0</v>
      </c>
      <c r="P71" s="233"/>
      <c r="Q71" s="233">
        <f>SUM(Q72:Q72)</f>
        <v>2.4</v>
      </c>
      <c r="R71" s="234"/>
      <c r="S71" s="234"/>
      <c r="T71" s="234"/>
      <c r="U71" s="234"/>
      <c r="V71" s="234">
        <f>SUM(V72:V72)</f>
        <v>13.3</v>
      </c>
      <c r="W71" s="234"/>
      <c r="X71" s="229"/>
      <c r="AF71" t="s">
        <v>100</v>
      </c>
    </row>
    <row r="72" spans="1:59" outlineLevel="1" x14ac:dyDescent="0.2">
      <c r="A72" s="242">
        <v>40</v>
      </c>
      <c r="B72" s="243" t="s">
        <v>193</v>
      </c>
      <c r="C72" s="252" t="s">
        <v>194</v>
      </c>
      <c r="D72" s="244" t="s">
        <v>150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5">
        <v>0</v>
      </c>
      <c r="O72" s="245">
        <f>ROUND(E72*N72,2)</f>
        <v>0</v>
      </c>
      <c r="P72" s="245">
        <v>2.4</v>
      </c>
      <c r="Q72" s="245">
        <f>ROUND(E72*P72,2)</f>
        <v>2.4</v>
      </c>
      <c r="R72" s="247"/>
      <c r="S72" s="247" t="s">
        <v>116</v>
      </c>
      <c r="T72" s="247" t="s">
        <v>117</v>
      </c>
      <c r="U72" s="247">
        <v>13.301</v>
      </c>
      <c r="V72" s="247">
        <f>ROUND(E72*U72,2)</f>
        <v>13.3</v>
      </c>
      <c r="W72" s="247"/>
      <c r="X72" s="223" t="s">
        <v>232</v>
      </c>
      <c r="Y72" s="203"/>
      <c r="Z72" s="203"/>
      <c r="AA72" s="203"/>
      <c r="AB72" s="203"/>
      <c r="AC72" s="203"/>
      <c r="AD72" s="203"/>
      <c r="AE72" s="203"/>
      <c r="AF72" s="203" t="s">
        <v>106</v>
      </c>
      <c r="AG72" s="203"/>
      <c r="AH72" s="203"/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</row>
    <row r="73" spans="1:59" x14ac:dyDescent="0.2">
      <c r="A73" s="230" t="s">
        <v>99</v>
      </c>
      <c r="B73" s="231" t="s">
        <v>65</v>
      </c>
      <c r="C73" s="251" t="s">
        <v>66</v>
      </c>
      <c r="D73" s="232"/>
      <c r="E73" s="233"/>
      <c r="F73" s="234"/>
      <c r="G73" s="234">
        <f>SUMIF(AF74:AF77,"&lt;&gt;NOR",G74:G77)</f>
        <v>0</v>
      </c>
      <c r="H73" s="234"/>
      <c r="I73" s="234">
        <f>SUM(I74:I77)</f>
        <v>0</v>
      </c>
      <c r="J73" s="234"/>
      <c r="K73" s="234">
        <f>SUM(K74:K77)</f>
        <v>0</v>
      </c>
      <c r="L73" s="234"/>
      <c r="M73" s="234">
        <f>SUM(M74:M77)</f>
        <v>0</v>
      </c>
      <c r="N73" s="233"/>
      <c r="O73" s="233">
        <f>SUM(O74:O77)</f>
        <v>0</v>
      </c>
      <c r="P73" s="233"/>
      <c r="Q73" s="233">
        <f>SUM(Q74:Q77)</f>
        <v>0</v>
      </c>
      <c r="R73" s="234"/>
      <c r="S73" s="234"/>
      <c r="T73" s="234"/>
      <c r="U73" s="234"/>
      <c r="V73" s="234">
        <f>SUM(V74:V77)</f>
        <v>0</v>
      </c>
      <c r="W73" s="234"/>
      <c r="X73" s="229"/>
      <c r="AF73" t="s">
        <v>100</v>
      </c>
    </row>
    <row r="74" spans="1:59" outlineLevel="1" x14ac:dyDescent="0.2">
      <c r="A74" s="236">
        <v>41</v>
      </c>
      <c r="B74" s="237" t="s">
        <v>198</v>
      </c>
      <c r="C74" s="253" t="s">
        <v>199</v>
      </c>
      <c r="D74" s="238" t="s">
        <v>197</v>
      </c>
      <c r="E74" s="239">
        <v>1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41"/>
      <c r="S74" s="241" t="s">
        <v>116</v>
      </c>
      <c r="T74" s="241" t="s">
        <v>117</v>
      </c>
      <c r="U74" s="241">
        <v>0</v>
      </c>
      <c r="V74" s="241">
        <f>ROUND(E74*U74,2)</f>
        <v>0</v>
      </c>
      <c r="W74" s="241"/>
      <c r="X74" s="223" t="s">
        <v>232</v>
      </c>
      <c r="Y74" s="203"/>
      <c r="Z74" s="203"/>
      <c r="AA74" s="203"/>
      <c r="AB74" s="203"/>
      <c r="AC74" s="203"/>
      <c r="AD74" s="203"/>
      <c r="AE74" s="203"/>
      <c r="AF74" s="203" t="s">
        <v>106</v>
      </c>
      <c r="AG74" s="203"/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</row>
    <row r="75" spans="1:59" ht="45" outlineLevel="2" x14ac:dyDescent="0.2">
      <c r="A75" s="220"/>
      <c r="B75" s="221"/>
      <c r="C75" s="255" t="s">
        <v>200</v>
      </c>
      <c r="D75" s="248"/>
      <c r="E75" s="248"/>
      <c r="F75" s="248"/>
      <c r="G75" s="248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03"/>
      <c r="Z75" s="203"/>
      <c r="AA75" s="203"/>
      <c r="AB75" s="203"/>
      <c r="AC75" s="203"/>
      <c r="AD75" s="203"/>
      <c r="AE75" s="203"/>
      <c r="AF75" s="203" t="s">
        <v>123</v>
      </c>
      <c r="AG75" s="203"/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50" t="str">
        <f>C75</f>
        <v>Během výstavby budou provedeny hutnící zkoušky obsypů a zásypů v místech uložení vodovodu v komunikaci v rozsahu 1 zkoušky na 100 bm výkopu. Přesné místo a rozsah provedení zkoušek určí zástupce provozovatele. Ověření míry zhutnění bude provedeno rázovou zatěžovací zkouškou lehkou dynamickou deskou. Četnost hutnících zkoušek je dána TP 146 tab. 5 – kategorie kontroly 4.</v>
      </c>
      <c r="BA75" s="203"/>
      <c r="BB75" s="203"/>
      <c r="BC75" s="203"/>
      <c r="BD75" s="203"/>
      <c r="BE75" s="203"/>
      <c r="BF75" s="203"/>
      <c r="BG75" s="203"/>
    </row>
    <row r="76" spans="1:59" outlineLevel="3" x14ac:dyDescent="0.2">
      <c r="A76" s="220"/>
      <c r="B76" s="221"/>
      <c r="C76" s="257" t="s">
        <v>201</v>
      </c>
      <c r="D76" s="226"/>
      <c r="E76" s="227"/>
      <c r="F76" s="228"/>
      <c r="G76" s="228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03"/>
      <c r="Z76" s="203"/>
      <c r="AA76" s="203"/>
      <c r="AB76" s="203"/>
      <c r="AC76" s="203"/>
      <c r="AD76" s="203"/>
      <c r="AE76" s="203"/>
      <c r="AF76" s="203" t="s">
        <v>123</v>
      </c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</row>
    <row r="77" spans="1:59" ht="22.5" outlineLevel="3" x14ac:dyDescent="0.2">
      <c r="A77" s="220"/>
      <c r="B77" s="221"/>
      <c r="C77" s="256" t="s">
        <v>202</v>
      </c>
      <c r="D77" s="249"/>
      <c r="E77" s="249"/>
      <c r="F77" s="249"/>
      <c r="G77" s="249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03"/>
      <c r="Z77" s="203"/>
      <c r="AA77" s="203"/>
      <c r="AB77" s="203"/>
      <c r="AC77" s="203"/>
      <c r="AD77" s="203"/>
      <c r="AE77" s="203"/>
      <c r="AF77" s="203" t="s">
        <v>123</v>
      </c>
      <c r="AG77" s="203"/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50" t="str">
        <f>C77</f>
        <v>Předepsána míra zhutnění zásypu je 45 MPa. V závislosti na místních podmínkách může zástupe investora a provozovatele přiměřeně požadovanou hodnotu upravit.</v>
      </c>
      <c r="BA77" s="203"/>
      <c r="BB77" s="203"/>
      <c r="BC77" s="203"/>
      <c r="BD77" s="203"/>
      <c r="BE77" s="203"/>
      <c r="BF77" s="203"/>
      <c r="BG77" s="203"/>
    </row>
    <row r="78" spans="1:59" x14ac:dyDescent="0.2">
      <c r="A78" s="230" t="s">
        <v>99</v>
      </c>
      <c r="B78" s="231" t="s">
        <v>67</v>
      </c>
      <c r="C78" s="251" t="s">
        <v>68</v>
      </c>
      <c r="D78" s="232"/>
      <c r="E78" s="233"/>
      <c r="F78" s="234"/>
      <c r="G78" s="234">
        <f>SUMIF(AF79:AF81,"&lt;&gt;NOR",G79:G81)</f>
        <v>0</v>
      </c>
      <c r="H78" s="234"/>
      <c r="I78" s="234">
        <f>SUM(I79:I81)</f>
        <v>0</v>
      </c>
      <c r="J78" s="234"/>
      <c r="K78" s="234">
        <f>SUM(K79:K81)</f>
        <v>0</v>
      </c>
      <c r="L78" s="234"/>
      <c r="M78" s="234">
        <f>SUM(M79:M81)</f>
        <v>0</v>
      </c>
      <c r="N78" s="233"/>
      <c r="O78" s="233">
        <f>SUM(O79:O81)</f>
        <v>0</v>
      </c>
      <c r="P78" s="233"/>
      <c r="Q78" s="233">
        <f>SUM(Q79:Q81)</f>
        <v>0</v>
      </c>
      <c r="R78" s="234"/>
      <c r="S78" s="234"/>
      <c r="T78" s="234"/>
      <c r="U78" s="234"/>
      <c r="V78" s="234">
        <f>SUM(V79:V81)</f>
        <v>0</v>
      </c>
      <c r="W78" s="234"/>
      <c r="X78" s="229"/>
      <c r="AF78" t="s">
        <v>100</v>
      </c>
    </row>
    <row r="79" spans="1:59" outlineLevel="1" x14ac:dyDescent="0.2">
      <c r="A79" s="242">
        <v>42</v>
      </c>
      <c r="B79" s="243" t="s">
        <v>205</v>
      </c>
      <c r="C79" s="252" t="s">
        <v>206</v>
      </c>
      <c r="D79" s="244" t="s">
        <v>197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5">
        <v>0</v>
      </c>
      <c r="O79" s="245">
        <f>ROUND(E79*N79,2)</f>
        <v>0</v>
      </c>
      <c r="P79" s="245">
        <v>0</v>
      </c>
      <c r="Q79" s="245">
        <f>ROUND(E79*P79,2)</f>
        <v>0</v>
      </c>
      <c r="R79" s="247"/>
      <c r="S79" s="247" t="s">
        <v>116</v>
      </c>
      <c r="T79" s="247" t="s">
        <v>117</v>
      </c>
      <c r="U79" s="247">
        <v>0</v>
      </c>
      <c r="V79" s="247">
        <f>ROUND(E79*U79,2)</f>
        <v>0</v>
      </c>
      <c r="W79" s="247"/>
      <c r="X79" s="223" t="s">
        <v>118</v>
      </c>
      <c r="Y79" s="203"/>
      <c r="Z79" s="203"/>
      <c r="AA79" s="203"/>
      <c r="AB79" s="203"/>
      <c r="AC79" s="203"/>
      <c r="AD79" s="203"/>
      <c r="AE79" s="203"/>
      <c r="AF79" s="203" t="s">
        <v>106</v>
      </c>
      <c r="AG79" s="203"/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</row>
    <row r="80" spans="1:59" ht="45" outlineLevel="1" x14ac:dyDescent="0.2">
      <c r="A80" s="242">
        <v>43</v>
      </c>
      <c r="B80" s="243" t="s">
        <v>207</v>
      </c>
      <c r="C80" s="252" t="s">
        <v>208</v>
      </c>
      <c r="D80" s="244" t="s">
        <v>197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5">
        <v>0</v>
      </c>
      <c r="O80" s="245">
        <f>ROUND(E80*N80,2)</f>
        <v>0</v>
      </c>
      <c r="P80" s="245">
        <v>0</v>
      </c>
      <c r="Q80" s="245">
        <f>ROUND(E80*P80,2)</f>
        <v>0</v>
      </c>
      <c r="R80" s="247"/>
      <c r="S80" s="247" t="s">
        <v>116</v>
      </c>
      <c r="T80" s="247" t="s">
        <v>117</v>
      </c>
      <c r="U80" s="247">
        <v>0</v>
      </c>
      <c r="V80" s="247">
        <f>ROUND(E80*U80,2)</f>
        <v>0</v>
      </c>
      <c r="W80" s="247"/>
      <c r="X80" s="223" t="s">
        <v>118</v>
      </c>
      <c r="Y80" s="203"/>
      <c r="Z80" s="203"/>
      <c r="AA80" s="203"/>
      <c r="AB80" s="203"/>
      <c r="AC80" s="203"/>
      <c r="AD80" s="203"/>
      <c r="AE80" s="203"/>
      <c r="AF80" s="203" t="s">
        <v>106</v>
      </c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</row>
    <row r="81" spans="1:59" outlineLevel="1" x14ac:dyDescent="0.2">
      <c r="A81" s="242">
        <v>44</v>
      </c>
      <c r="B81" s="243" t="s">
        <v>209</v>
      </c>
      <c r="C81" s="252" t="s">
        <v>210</v>
      </c>
      <c r="D81" s="244" t="s">
        <v>197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5">
        <v>0</v>
      </c>
      <c r="O81" s="245">
        <f>ROUND(E81*N81,2)</f>
        <v>0</v>
      </c>
      <c r="P81" s="245">
        <v>0</v>
      </c>
      <c r="Q81" s="245">
        <f>ROUND(E81*P81,2)</f>
        <v>0</v>
      </c>
      <c r="R81" s="247"/>
      <c r="S81" s="247" t="s">
        <v>116</v>
      </c>
      <c r="T81" s="247" t="s">
        <v>117</v>
      </c>
      <c r="U81" s="247">
        <v>0</v>
      </c>
      <c r="V81" s="247">
        <f>ROUND(E81*U81,2)</f>
        <v>0</v>
      </c>
      <c r="W81" s="247"/>
      <c r="X81" s="223" t="s">
        <v>105</v>
      </c>
      <c r="Y81" s="203"/>
      <c r="Z81" s="203"/>
      <c r="AA81" s="203"/>
      <c r="AB81" s="203"/>
      <c r="AC81" s="203"/>
      <c r="AD81" s="203"/>
      <c r="AE81" s="203"/>
      <c r="AF81" s="203" t="s">
        <v>106</v>
      </c>
      <c r="AG81" s="203"/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</row>
    <row r="82" spans="1:59" x14ac:dyDescent="0.2">
      <c r="A82" s="230" t="s">
        <v>99</v>
      </c>
      <c r="B82" s="231" t="s">
        <v>69</v>
      </c>
      <c r="C82" s="251" t="s">
        <v>70</v>
      </c>
      <c r="D82" s="232"/>
      <c r="E82" s="233"/>
      <c r="F82" s="234"/>
      <c r="G82" s="234">
        <f>SUMIF(AF83:AF87,"&lt;&gt;NOR",G83:G87)</f>
        <v>0</v>
      </c>
      <c r="H82" s="234"/>
      <c r="I82" s="234">
        <f>SUM(I83:I87)</f>
        <v>0</v>
      </c>
      <c r="J82" s="234"/>
      <c r="K82" s="234">
        <f>SUM(K83:K87)</f>
        <v>0</v>
      </c>
      <c r="L82" s="234"/>
      <c r="M82" s="234">
        <f>SUM(M83:M87)</f>
        <v>0</v>
      </c>
      <c r="N82" s="233"/>
      <c r="O82" s="233">
        <f>SUM(O83:O87)</f>
        <v>0</v>
      </c>
      <c r="P82" s="233"/>
      <c r="Q82" s="233">
        <f>SUM(Q83:Q87)</f>
        <v>0</v>
      </c>
      <c r="R82" s="234"/>
      <c r="S82" s="234"/>
      <c r="T82" s="234"/>
      <c r="U82" s="234"/>
      <c r="V82" s="234">
        <f>SUM(V83:V87)</f>
        <v>8.69</v>
      </c>
      <c r="W82" s="234"/>
      <c r="X82" s="229"/>
      <c r="AF82" t="s">
        <v>100</v>
      </c>
    </row>
    <row r="83" spans="1:59" outlineLevel="1" x14ac:dyDescent="0.2">
      <c r="A83" s="242">
        <v>45</v>
      </c>
      <c r="B83" s="243" t="s">
        <v>295</v>
      </c>
      <c r="C83" s="252" t="s">
        <v>296</v>
      </c>
      <c r="D83" s="244" t="s">
        <v>133</v>
      </c>
      <c r="E83" s="245">
        <v>9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7"/>
      <c r="S83" s="247" t="s">
        <v>104</v>
      </c>
      <c r="T83" s="247" t="s">
        <v>104</v>
      </c>
      <c r="U83" s="247">
        <v>0.95599999999999996</v>
      </c>
      <c r="V83" s="247">
        <f>ROUND(E83*U83,2)</f>
        <v>8.6</v>
      </c>
      <c r="W83" s="247"/>
      <c r="X83" s="223" t="s">
        <v>82</v>
      </c>
      <c r="Y83" s="203"/>
      <c r="Z83" s="203"/>
      <c r="AA83" s="203"/>
      <c r="AB83" s="203"/>
      <c r="AC83" s="203"/>
      <c r="AD83" s="203"/>
      <c r="AE83" s="203"/>
      <c r="AF83" s="203" t="s">
        <v>106</v>
      </c>
      <c r="AG83" s="203"/>
      <c r="AH83" s="203"/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</row>
    <row r="84" spans="1:59" outlineLevel="1" x14ac:dyDescent="0.2">
      <c r="A84" s="242">
        <v>46</v>
      </c>
      <c r="B84" s="243" t="s">
        <v>297</v>
      </c>
      <c r="C84" s="252" t="s">
        <v>298</v>
      </c>
      <c r="D84" s="244" t="s">
        <v>133</v>
      </c>
      <c r="E84" s="245">
        <v>9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5">
        <v>0</v>
      </c>
      <c r="O84" s="245">
        <f>ROUND(E84*N84,2)</f>
        <v>0</v>
      </c>
      <c r="P84" s="245">
        <v>0</v>
      </c>
      <c r="Q84" s="245">
        <f>ROUND(E84*P84,2)</f>
        <v>0</v>
      </c>
      <c r="R84" s="247"/>
      <c r="S84" s="247" t="s">
        <v>104</v>
      </c>
      <c r="T84" s="247" t="s">
        <v>104</v>
      </c>
      <c r="U84" s="247">
        <v>0.01</v>
      </c>
      <c r="V84" s="247">
        <f>ROUND(E84*U84,2)</f>
        <v>0.09</v>
      </c>
      <c r="W84" s="247"/>
      <c r="X84" s="223" t="s">
        <v>232</v>
      </c>
      <c r="Y84" s="203"/>
      <c r="Z84" s="203"/>
      <c r="AA84" s="203"/>
      <c r="AB84" s="203"/>
      <c r="AC84" s="203"/>
      <c r="AD84" s="203"/>
      <c r="AE84" s="203"/>
      <c r="AF84" s="203" t="s">
        <v>106</v>
      </c>
      <c r="AG84" s="203"/>
      <c r="AH84" s="203"/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</row>
    <row r="85" spans="1:59" outlineLevel="1" x14ac:dyDescent="0.2">
      <c r="A85" s="236">
        <v>47</v>
      </c>
      <c r="B85" s="237" t="s">
        <v>299</v>
      </c>
      <c r="C85" s="253" t="s">
        <v>300</v>
      </c>
      <c r="D85" s="238" t="s">
        <v>133</v>
      </c>
      <c r="E85" s="239">
        <v>90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39">
        <v>0</v>
      </c>
      <c r="O85" s="239">
        <f>ROUND(E85*N85,2)</f>
        <v>0</v>
      </c>
      <c r="P85" s="239">
        <v>0</v>
      </c>
      <c r="Q85" s="239">
        <f>ROUND(E85*P85,2)</f>
        <v>0</v>
      </c>
      <c r="R85" s="241"/>
      <c r="S85" s="241" t="s">
        <v>104</v>
      </c>
      <c r="T85" s="241" t="s">
        <v>104</v>
      </c>
      <c r="U85" s="241">
        <v>0</v>
      </c>
      <c r="V85" s="241">
        <f>ROUND(E85*U85,2)</f>
        <v>0</v>
      </c>
      <c r="W85" s="241"/>
      <c r="X85" s="223" t="s">
        <v>232</v>
      </c>
      <c r="Y85" s="203"/>
      <c r="Z85" s="203"/>
      <c r="AA85" s="203"/>
      <c r="AB85" s="203"/>
      <c r="AC85" s="203"/>
      <c r="AD85" s="203"/>
      <c r="AE85" s="203"/>
      <c r="AF85" s="203" t="s">
        <v>106</v>
      </c>
      <c r="AG85" s="203"/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</row>
    <row r="86" spans="1:59" outlineLevel="2" x14ac:dyDescent="0.2">
      <c r="A86" s="220"/>
      <c r="B86" s="221"/>
      <c r="C86" s="254" t="s">
        <v>301</v>
      </c>
      <c r="D86" s="224"/>
      <c r="E86" s="225">
        <v>90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03"/>
      <c r="Z86" s="203"/>
      <c r="AA86" s="203"/>
      <c r="AB86" s="203"/>
      <c r="AC86" s="203"/>
      <c r="AD86" s="203"/>
      <c r="AE86" s="203"/>
      <c r="AF86" s="203" t="s">
        <v>120</v>
      </c>
      <c r="AG86" s="203">
        <v>0</v>
      </c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</row>
    <row r="87" spans="1:59" outlineLevel="1" x14ac:dyDescent="0.2">
      <c r="A87" s="242">
        <v>48</v>
      </c>
      <c r="B87" s="243" t="s">
        <v>302</v>
      </c>
      <c r="C87" s="252" t="s">
        <v>303</v>
      </c>
      <c r="D87" s="244" t="s">
        <v>133</v>
      </c>
      <c r="E87" s="245">
        <v>9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7"/>
      <c r="S87" s="247" t="s">
        <v>116</v>
      </c>
      <c r="T87" s="247" t="s">
        <v>104</v>
      </c>
      <c r="U87" s="247">
        <v>0</v>
      </c>
      <c r="V87" s="247">
        <f>ROUND(E87*U87,2)</f>
        <v>0</v>
      </c>
      <c r="W87" s="247"/>
      <c r="X87" s="223" t="s">
        <v>232</v>
      </c>
      <c r="Y87" s="203"/>
      <c r="Z87" s="203"/>
      <c r="AA87" s="203"/>
      <c r="AB87" s="203"/>
      <c r="AC87" s="203"/>
      <c r="AD87" s="203"/>
      <c r="AE87" s="203"/>
      <c r="AF87" s="203" t="s">
        <v>106</v>
      </c>
      <c r="AG87" s="203"/>
      <c r="AH87" s="203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</row>
    <row r="88" spans="1:59" x14ac:dyDescent="0.2">
      <c r="A88" s="230" t="s">
        <v>99</v>
      </c>
      <c r="B88" s="231" t="s">
        <v>72</v>
      </c>
      <c r="C88" s="251" t="s">
        <v>29</v>
      </c>
      <c r="D88" s="232"/>
      <c r="E88" s="233"/>
      <c r="F88" s="234"/>
      <c r="G88" s="234">
        <f>SUMIF(AF89:AF93,"&lt;&gt;NOR",G89:G93)</f>
        <v>0</v>
      </c>
      <c r="H88" s="234"/>
      <c r="I88" s="234">
        <f>SUM(I89:I93)</f>
        <v>0</v>
      </c>
      <c r="J88" s="234"/>
      <c r="K88" s="234">
        <f>SUM(K89:K93)</f>
        <v>0</v>
      </c>
      <c r="L88" s="234"/>
      <c r="M88" s="234">
        <f>SUM(M89:M93)</f>
        <v>0</v>
      </c>
      <c r="N88" s="233"/>
      <c r="O88" s="233">
        <f>SUM(O89:O93)</f>
        <v>0</v>
      </c>
      <c r="P88" s="233"/>
      <c r="Q88" s="233">
        <f>SUM(Q89:Q93)</f>
        <v>0</v>
      </c>
      <c r="R88" s="234"/>
      <c r="S88" s="234"/>
      <c r="T88" s="234"/>
      <c r="U88" s="234"/>
      <c r="V88" s="234">
        <f>SUM(V89:V93)</f>
        <v>0</v>
      </c>
      <c r="W88" s="234"/>
      <c r="X88" s="229"/>
      <c r="AF88" t="s">
        <v>100</v>
      </c>
    </row>
    <row r="89" spans="1:59" outlineLevel="1" x14ac:dyDescent="0.2">
      <c r="A89" s="242">
        <v>49</v>
      </c>
      <c r="B89" s="243" t="s">
        <v>211</v>
      </c>
      <c r="C89" s="252" t="s">
        <v>212</v>
      </c>
      <c r="D89" s="244" t="s">
        <v>213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5">
        <v>0</v>
      </c>
      <c r="O89" s="245">
        <f>ROUND(E89*N89,2)</f>
        <v>0</v>
      </c>
      <c r="P89" s="245">
        <v>0</v>
      </c>
      <c r="Q89" s="245">
        <f>ROUND(E89*P89,2)</f>
        <v>0</v>
      </c>
      <c r="R89" s="247"/>
      <c r="S89" s="247" t="s">
        <v>104</v>
      </c>
      <c r="T89" s="247" t="s">
        <v>117</v>
      </c>
      <c r="U89" s="247">
        <v>0</v>
      </c>
      <c r="V89" s="247">
        <f>ROUND(E89*U89,2)</f>
        <v>0</v>
      </c>
      <c r="W89" s="247"/>
      <c r="X89" s="223" t="s">
        <v>105</v>
      </c>
      <c r="Y89" s="203"/>
      <c r="Z89" s="203"/>
      <c r="AA89" s="203"/>
      <c r="AB89" s="203"/>
      <c r="AC89" s="203"/>
      <c r="AD89" s="203"/>
      <c r="AE89" s="203"/>
      <c r="AF89" s="203" t="s">
        <v>214</v>
      </c>
      <c r="AG89" s="203"/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</row>
    <row r="90" spans="1:59" outlineLevel="1" x14ac:dyDescent="0.2">
      <c r="A90" s="242">
        <v>50</v>
      </c>
      <c r="B90" s="243" t="s">
        <v>215</v>
      </c>
      <c r="C90" s="252" t="s">
        <v>216</v>
      </c>
      <c r="D90" s="244" t="s">
        <v>213</v>
      </c>
      <c r="E90" s="245">
        <v>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7"/>
      <c r="S90" s="247" t="s">
        <v>104</v>
      </c>
      <c r="T90" s="247" t="s">
        <v>117</v>
      </c>
      <c r="U90" s="247">
        <v>0</v>
      </c>
      <c r="V90" s="247">
        <f>ROUND(E90*U90,2)</f>
        <v>0</v>
      </c>
      <c r="W90" s="247"/>
      <c r="X90" s="223" t="s">
        <v>105</v>
      </c>
      <c r="Y90" s="203"/>
      <c r="Z90" s="203"/>
      <c r="AA90" s="203"/>
      <c r="AB90" s="203"/>
      <c r="AC90" s="203"/>
      <c r="AD90" s="203"/>
      <c r="AE90" s="203"/>
      <c r="AF90" s="203" t="s">
        <v>214</v>
      </c>
      <c r="AG90" s="203"/>
      <c r="AH90" s="203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</row>
    <row r="91" spans="1:59" outlineLevel="1" x14ac:dyDescent="0.2">
      <c r="A91" s="242">
        <v>51</v>
      </c>
      <c r="B91" s="243" t="s">
        <v>217</v>
      </c>
      <c r="C91" s="252" t="s">
        <v>218</v>
      </c>
      <c r="D91" s="244" t="s">
        <v>213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5">
        <v>0</v>
      </c>
      <c r="O91" s="245">
        <f>ROUND(E91*N91,2)</f>
        <v>0</v>
      </c>
      <c r="P91" s="245">
        <v>0</v>
      </c>
      <c r="Q91" s="245">
        <f>ROUND(E91*P91,2)</f>
        <v>0</v>
      </c>
      <c r="R91" s="247"/>
      <c r="S91" s="247" t="s">
        <v>104</v>
      </c>
      <c r="T91" s="247" t="s">
        <v>117</v>
      </c>
      <c r="U91" s="247">
        <v>0</v>
      </c>
      <c r="V91" s="247">
        <f>ROUND(E91*U91,2)</f>
        <v>0</v>
      </c>
      <c r="W91" s="247"/>
      <c r="X91" s="223" t="s">
        <v>105</v>
      </c>
      <c r="Y91" s="203"/>
      <c r="Z91" s="203"/>
      <c r="AA91" s="203"/>
      <c r="AB91" s="203"/>
      <c r="AC91" s="203"/>
      <c r="AD91" s="203"/>
      <c r="AE91" s="203"/>
      <c r="AF91" s="203" t="s">
        <v>214</v>
      </c>
      <c r="AG91" s="203"/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</row>
    <row r="92" spans="1:59" outlineLevel="1" x14ac:dyDescent="0.2">
      <c r="A92" s="242">
        <v>52</v>
      </c>
      <c r="B92" s="243" t="s">
        <v>219</v>
      </c>
      <c r="C92" s="252" t="s">
        <v>220</v>
      </c>
      <c r="D92" s="244" t="s">
        <v>213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5">
        <v>0</v>
      </c>
      <c r="O92" s="245">
        <f>ROUND(E92*N92,2)</f>
        <v>0</v>
      </c>
      <c r="P92" s="245">
        <v>0</v>
      </c>
      <c r="Q92" s="245">
        <f>ROUND(E92*P92,2)</f>
        <v>0</v>
      </c>
      <c r="R92" s="247"/>
      <c r="S92" s="247" t="s">
        <v>104</v>
      </c>
      <c r="T92" s="247" t="s">
        <v>117</v>
      </c>
      <c r="U92" s="247">
        <v>0</v>
      </c>
      <c r="V92" s="247">
        <f>ROUND(E92*U92,2)</f>
        <v>0</v>
      </c>
      <c r="W92" s="247"/>
      <c r="X92" s="223" t="s">
        <v>105</v>
      </c>
      <c r="Y92" s="203"/>
      <c r="Z92" s="203"/>
      <c r="AA92" s="203"/>
      <c r="AB92" s="203"/>
      <c r="AC92" s="203"/>
      <c r="AD92" s="203"/>
      <c r="AE92" s="203"/>
      <c r="AF92" s="203" t="s">
        <v>214</v>
      </c>
      <c r="AG92" s="203"/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</row>
    <row r="93" spans="1:59" outlineLevel="1" x14ac:dyDescent="0.2">
      <c r="A93" s="236">
        <v>53</v>
      </c>
      <c r="B93" s="237" t="s">
        <v>221</v>
      </c>
      <c r="C93" s="253" t="s">
        <v>222</v>
      </c>
      <c r="D93" s="238" t="s">
        <v>213</v>
      </c>
      <c r="E93" s="239">
        <v>1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39">
        <v>0</v>
      </c>
      <c r="O93" s="239">
        <f>ROUND(E93*N93,2)</f>
        <v>0</v>
      </c>
      <c r="P93" s="239">
        <v>0</v>
      </c>
      <c r="Q93" s="239">
        <f>ROUND(E93*P93,2)</f>
        <v>0</v>
      </c>
      <c r="R93" s="241"/>
      <c r="S93" s="241" t="s">
        <v>116</v>
      </c>
      <c r="T93" s="241" t="s">
        <v>117</v>
      </c>
      <c r="U93" s="241">
        <v>0</v>
      </c>
      <c r="V93" s="241">
        <f>ROUND(E93*U93,2)</f>
        <v>0</v>
      </c>
      <c r="W93" s="241"/>
      <c r="X93" s="223" t="s">
        <v>105</v>
      </c>
      <c r="Y93" s="203"/>
      <c r="Z93" s="203"/>
      <c r="AA93" s="203"/>
      <c r="AB93" s="203"/>
      <c r="AC93" s="203"/>
      <c r="AD93" s="203"/>
      <c r="AE93" s="203"/>
      <c r="AF93" s="203" t="s">
        <v>214</v>
      </c>
      <c r="AG93" s="203"/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</row>
    <row r="94" spans="1:59" x14ac:dyDescent="0.2">
      <c r="A94" s="3"/>
      <c r="B94" s="4"/>
      <c r="C94" s="258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D94">
        <v>12</v>
      </c>
      <c r="AE94">
        <v>21</v>
      </c>
      <c r="AF94" t="s">
        <v>86</v>
      </c>
    </row>
    <row r="95" spans="1:59" x14ac:dyDescent="0.2">
      <c r="A95" s="206"/>
      <c r="B95" s="207" t="s">
        <v>31</v>
      </c>
      <c r="C95" s="259"/>
      <c r="D95" s="208"/>
      <c r="E95" s="209"/>
      <c r="F95" s="209"/>
      <c r="G95" s="235">
        <f>G8+G37+G42+G46+G48+G71+G73+G78+G82+G88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D95">
        <f>SUMIF(L7:L93,AD94,G7:G93)</f>
        <v>0</v>
      </c>
      <c r="AE95">
        <f>SUMIF(L7:L93,AE94,G7:G93)</f>
        <v>0</v>
      </c>
      <c r="AF95" t="s">
        <v>223</v>
      </c>
    </row>
    <row r="96" spans="1:59" x14ac:dyDescent="0.2">
      <c r="A96" s="3"/>
      <c r="B96" s="4"/>
      <c r="C96" s="258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2" x14ac:dyDescent="0.2">
      <c r="A97" s="3"/>
      <c r="B97" s="4"/>
      <c r="C97" s="258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2" x14ac:dyDescent="0.2">
      <c r="A98" s="210" t="s">
        <v>224</v>
      </c>
      <c r="B98" s="210"/>
      <c r="C98" s="260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2" x14ac:dyDescent="0.2">
      <c r="A99" s="211"/>
      <c r="B99" s="212"/>
      <c r="C99" s="261"/>
      <c r="D99" s="212"/>
      <c r="E99" s="212"/>
      <c r="F99" s="212"/>
      <c r="G99" s="21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F99" t="s">
        <v>225</v>
      </c>
    </row>
    <row r="100" spans="1:32" x14ac:dyDescent="0.2">
      <c r="A100" s="214"/>
      <c r="B100" s="215"/>
      <c r="C100" s="262"/>
      <c r="D100" s="215"/>
      <c r="E100" s="215"/>
      <c r="F100" s="215"/>
      <c r="G100" s="216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2" x14ac:dyDescent="0.2">
      <c r="A101" s="214"/>
      <c r="B101" s="215"/>
      <c r="C101" s="262"/>
      <c r="D101" s="215"/>
      <c r="E101" s="215"/>
      <c r="F101" s="215"/>
      <c r="G101" s="216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2" x14ac:dyDescent="0.2">
      <c r="A102" s="214"/>
      <c r="B102" s="215"/>
      <c r="C102" s="262"/>
      <c r="D102" s="215"/>
      <c r="E102" s="215"/>
      <c r="F102" s="215"/>
      <c r="G102" s="216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2" x14ac:dyDescent="0.2">
      <c r="A103" s="217"/>
      <c r="B103" s="218"/>
      <c r="C103" s="263"/>
      <c r="D103" s="218"/>
      <c r="E103" s="218"/>
      <c r="F103" s="218"/>
      <c r="G103" s="219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2" x14ac:dyDescent="0.2">
      <c r="A104" s="3"/>
      <c r="B104" s="4"/>
      <c r="C104" s="258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32" x14ac:dyDescent="0.2">
      <c r="C105" s="264"/>
      <c r="D105" s="10"/>
      <c r="AF105" t="s">
        <v>226</v>
      </c>
    </row>
    <row r="106" spans="1:32" x14ac:dyDescent="0.2">
      <c r="D106" s="10"/>
    </row>
    <row r="107" spans="1:32" x14ac:dyDescent="0.2">
      <c r="D107" s="10"/>
    </row>
    <row r="108" spans="1:32" x14ac:dyDescent="0.2">
      <c r="D108" s="10"/>
    </row>
    <row r="109" spans="1:32" x14ac:dyDescent="0.2">
      <c r="D109" s="10"/>
    </row>
    <row r="110" spans="1:32" x14ac:dyDescent="0.2">
      <c r="D110" s="10"/>
    </row>
    <row r="111" spans="1:32" x14ac:dyDescent="0.2">
      <c r="D111" s="10"/>
    </row>
    <row r="112" spans="1:32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75:G75"/>
    <mergeCell ref="C77:G77"/>
    <mergeCell ref="A1:G1"/>
    <mergeCell ref="C2:G2"/>
    <mergeCell ref="C3:G3"/>
    <mergeCell ref="C4:G4"/>
    <mergeCell ref="A98:C98"/>
    <mergeCell ref="A99:G103"/>
    <mergeCell ref="C39:G39"/>
    <mergeCell ref="C40:G40"/>
    <mergeCell ref="C41:G41"/>
    <mergeCell ref="C65:G6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20" activePane="bottomLeft" state="frozen"/>
      <selection pane="bottomLeft" activeCell="G16" sqref="G16"/>
    </sheetView>
  </sheetViews>
  <sheetFormatPr defaultRowHeight="12.75" outlineLevelRow="2" x14ac:dyDescent="0.2"/>
  <cols>
    <col min="1" max="1" width="3.42578125" customWidth="1"/>
    <col min="2" max="2" width="12.5703125" style="167" customWidth="1"/>
    <col min="3" max="3" width="38.28515625" style="16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188" t="s">
        <v>7</v>
      </c>
      <c r="B1" s="188"/>
      <c r="C1" s="188"/>
      <c r="D1" s="188"/>
      <c r="E1" s="188"/>
      <c r="F1" s="188"/>
      <c r="G1" s="188"/>
      <c r="AF1" t="s">
        <v>74</v>
      </c>
    </row>
    <row r="2" spans="1:59" ht="24.95" customHeight="1" x14ac:dyDescent="0.2">
      <c r="A2" s="189" t="s">
        <v>8</v>
      </c>
      <c r="B2" s="49"/>
      <c r="C2" s="192" t="s">
        <v>331</v>
      </c>
      <c r="D2" s="190"/>
      <c r="E2" s="190"/>
      <c r="F2" s="190"/>
      <c r="G2" s="191"/>
      <c r="AF2" t="s">
        <v>75</v>
      </c>
    </row>
    <row r="3" spans="1:59" ht="24.95" customHeight="1" x14ac:dyDescent="0.2">
      <c r="A3" s="189" t="s">
        <v>9</v>
      </c>
      <c r="B3" s="49"/>
      <c r="C3" s="192"/>
      <c r="D3" s="190"/>
      <c r="E3" s="190"/>
      <c r="F3" s="190"/>
      <c r="G3" s="191"/>
      <c r="AB3" s="167" t="s">
        <v>75</v>
      </c>
      <c r="AF3" t="s">
        <v>76</v>
      </c>
    </row>
    <row r="4" spans="1:59" ht="24.95" customHeight="1" x14ac:dyDescent="0.2">
      <c r="A4" s="193" t="s">
        <v>10</v>
      </c>
      <c r="B4" s="194" t="s">
        <v>48</v>
      </c>
      <c r="C4" s="195" t="s">
        <v>49</v>
      </c>
      <c r="D4" s="196"/>
      <c r="E4" s="196"/>
      <c r="F4" s="196"/>
      <c r="G4" s="197"/>
      <c r="AF4" t="s">
        <v>77</v>
      </c>
    </row>
    <row r="5" spans="1:59" x14ac:dyDescent="0.2">
      <c r="D5" s="10"/>
    </row>
    <row r="6" spans="1:59" ht="38.25" x14ac:dyDescent="0.2">
      <c r="A6" s="199" t="s">
        <v>78</v>
      </c>
      <c r="B6" s="201" t="s">
        <v>79</v>
      </c>
      <c r="C6" s="201" t="s">
        <v>80</v>
      </c>
      <c r="D6" s="200" t="s">
        <v>81</v>
      </c>
      <c r="E6" s="199" t="s">
        <v>82</v>
      </c>
      <c r="F6" s="198" t="s">
        <v>83</v>
      </c>
      <c r="G6" s="199" t="s">
        <v>31</v>
      </c>
      <c r="H6" s="202" t="s">
        <v>32</v>
      </c>
      <c r="I6" s="202" t="s">
        <v>84</v>
      </c>
      <c r="J6" s="202" t="s">
        <v>33</v>
      </c>
      <c r="K6" s="202" t="s">
        <v>85</v>
      </c>
      <c r="L6" s="202" t="s">
        <v>86</v>
      </c>
      <c r="M6" s="202" t="s">
        <v>87</v>
      </c>
      <c r="N6" s="202" t="s">
        <v>88</v>
      </c>
      <c r="O6" s="202" t="s">
        <v>89</v>
      </c>
      <c r="P6" s="202" t="s">
        <v>90</v>
      </c>
      <c r="Q6" s="202" t="s">
        <v>91</v>
      </c>
      <c r="R6" s="202" t="s">
        <v>92</v>
      </c>
      <c r="S6" s="202" t="s">
        <v>93</v>
      </c>
      <c r="T6" s="202" t="s">
        <v>94</v>
      </c>
      <c r="U6" s="202" t="s">
        <v>95</v>
      </c>
      <c r="V6" s="202" t="s">
        <v>96</v>
      </c>
      <c r="W6" s="202" t="s">
        <v>97</v>
      </c>
      <c r="X6" s="202" t="s">
        <v>98</v>
      </c>
    </row>
    <row r="7" spans="1:59" hidden="1" x14ac:dyDescent="0.2">
      <c r="A7" s="3"/>
      <c r="B7" s="4"/>
      <c r="C7" s="4"/>
      <c r="D7" s="6"/>
      <c r="E7" s="204"/>
      <c r="F7" s="205"/>
      <c r="G7" s="205"/>
      <c r="H7" s="205"/>
      <c r="I7" s="205"/>
      <c r="J7" s="205"/>
      <c r="K7" s="205"/>
      <c r="L7" s="205"/>
      <c r="M7" s="205"/>
      <c r="N7" s="204"/>
      <c r="O7" s="204"/>
      <c r="P7" s="204"/>
      <c r="Q7" s="204"/>
      <c r="R7" s="205"/>
      <c r="S7" s="205"/>
      <c r="T7" s="205"/>
      <c r="U7" s="205"/>
      <c r="V7" s="205"/>
      <c r="W7" s="205"/>
      <c r="X7" s="205"/>
    </row>
    <row r="8" spans="1:59" x14ac:dyDescent="0.2">
      <c r="A8" s="230" t="s">
        <v>99</v>
      </c>
      <c r="B8" s="231" t="s">
        <v>42</v>
      </c>
      <c r="C8" s="251" t="s">
        <v>54</v>
      </c>
      <c r="D8" s="232"/>
      <c r="E8" s="233"/>
      <c r="F8" s="234"/>
      <c r="G8" s="234">
        <f>SUMIF(AF9:AF26,"&lt;&gt;NOR",G9:G26)</f>
        <v>0</v>
      </c>
      <c r="H8" s="234"/>
      <c r="I8" s="234">
        <f>SUM(I9:I26)</f>
        <v>0</v>
      </c>
      <c r="J8" s="234"/>
      <c r="K8" s="234">
        <f>SUM(K9:K26)</f>
        <v>0</v>
      </c>
      <c r="L8" s="234"/>
      <c r="M8" s="234">
        <f>SUM(M9:M26)</f>
        <v>0</v>
      </c>
      <c r="N8" s="233"/>
      <c r="O8" s="233">
        <f>SUM(O9:O26)</f>
        <v>10.239999999999998</v>
      </c>
      <c r="P8" s="233"/>
      <c r="Q8" s="233">
        <f>SUM(Q9:Q26)</f>
        <v>0</v>
      </c>
      <c r="R8" s="234"/>
      <c r="S8" s="234"/>
      <c r="T8" s="234"/>
      <c r="U8" s="234"/>
      <c r="V8" s="234">
        <f>SUM(V9:V26)</f>
        <v>52.99</v>
      </c>
      <c r="W8" s="234"/>
      <c r="X8" s="229"/>
      <c r="AF8" t="s">
        <v>100</v>
      </c>
    </row>
    <row r="9" spans="1:59" outlineLevel="1" x14ac:dyDescent="0.2">
      <c r="A9" s="242">
        <v>1</v>
      </c>
      <c r="B9" s="243" t="s">
        <v>110</v>
      </c>
      <c r="C9" s="252" t="s">
        <v>111</v>
      </c>
      <c r="D9" s="244" t="s">
        <v>112</v>
      </c>
      <c r="E9" s="245">
        <v>40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/>
      <c r="S9" s="247" t="s">
        <v>104</v>
      </c>
      <c r="T9" s="247" t="s">
        <v>104</v>
      </c>
      <c r="U9" s="247">
        <v>0.09</v>
      </c>
      <c r="V9" s="247">
        <f>ROUND(E9*U9,2)</f>
        <v>3.6</v>
      </c>
      <c r="W9" s="247"/>
      <c r="X9" s="223" t="s">
        <v>82</v>
      </c>
      <c r="Y9" s="203"/>
      <c r="Z9" s="203"/>
      <c r="AA9" s="203"/>
      <c r="AB9" s="203"/>
      <c r="AC9" s="203"/>
      <c r="AD9" s="203"/>
      <c r="AE9" s="203"/>
      <c r="AF9" s="203" t="s">
        <v>106</v>
      </c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</row>
    <row r="10" spans="1:59" ht="22.5" outlineLevel="1" x14ac:dyDescent="0.2">
      <c r="A10" s="236">
        <v>2</v>
      </c>
      <c r="B10" s="237" t="s">
        <v>113</v>
      </c>
      <c r="C10" s="253" t="s">
        <v>114</v>
      </c>
      <c r="D10" s="238" t="s">
        <v>115</v>
      </c>
      <c r="E10" s="239">
        <v>14.4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/>
      <c r="S10" s="241" t="s">
        <v>116</v>
      </c>
      <c r="T10" s="241" t="s">
        <v>117</v>
      </c>
      <c r="U10" s="241">
        <v>0.36499999999999999</v>
      </c>
      <c r="V10" s="241">
        <f>ROUND(E10*U10,2)</f>
        <v>5.26</v>
      </c>
      <c r="W10" s="241"/>
      <c r="X10" s="223" t="s">
        <v>82</v>
      </c>
      <c r="Y10" s="203"/>
      <c r="Z10" s="203"/>
      <c r="AA10" s="203"/>
      <c r="AB10" s="203"/>
      <c r="AC10" s="203"/>
      <c r="AD10" s="203"/>
      <c r="AE10" s="203"/>
      <c r="AF10" s="203" t="s">
        <v>106</v>
      </c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</row>
    <row r="11" spans="1:59" outlineLevel="2" x14ac:dyDescent="0.2">
      <c r="A11" s="220"/>
      <c r="B11" s="221"/>
      <c r="C11" s="254" t="s">
        <v>304</v>
      </c>
      <c r="D11" s="224"/>
      <c r="E11" s="225">
        <v>14.4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03"/>
      <c r="Z11" s="203"/>
      <c r="AA11" s="203"/>
      <c r="AB11" s="203"/>
      <c r="AC11" s="203"/>
      <c r="AD11" s="203"/>
      <c r="AE11" s="203"/>
      <c r="AF11" s="203" t="s">
        <v>120</v>
      </c>
      <c r="AG11" s="203">
        <v>0</v>
      </c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</row>
    <row r="12" spans="1:59" outlineLevel="1" x14ac:dyDescent="0.2">
      <c r="A12" s="236">
        <v>3</v>
      </c>
      <c r="B12" s="237" t="s">
        <v>121</v>
      </c>
      <c r="C12" s="253" t="s">
        <v>122</v>
      </c>
      <c r="D12" s="238" t="s">
        <v>115</v>
      </c>
      <c r="E12" s="239">
        <v>3.6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116</v>
      </c>
      <c r="T12" s="241" t="s">
        <v>117</v>
      </c>
      <c r="U12" s="241">
        <v>3.5329999999999999</v>
      </c>
      <c r="V12" s="241">
        <f>ROUND(E12*U12,2)</f>
        <v>12.72</v>
      </c>
      <c r="W12" s="241"/>
      <c r="X12" s="223" t="s">
        <v>82</v>
      </c>
      <c r="Y12" s="203"/>
      <c r="Z12" s="203"/>
      <c r="AA12" s="203"/>
      <c r="AB12" s="203"/>
      <c r="AC12" s="203"/>
      <c r="AD12" s="203"/>
      <c r="AE12" s="203"/>
      <c r="AF12" s="203" t="s">
        <v>106</v>
      </c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</row>
    <row r="13" spans="1:59" outlineLevel="2" x14ac:dyDescent="0.2">
      <c r="A13" s="220"/>
      <c r="B13" s="221"/>
      <c r="C13" s="254" t="s">
        <v>305</v>
      </c>
      <c r="D13" s="224"/>
      <c r="E13" s="225">
        <v>3.6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03"/>
      <c r="Z13" s="203"/>
      <c r="AA13" s="203"/>
      <c r="AB13" s="203"/>
      <c r="AC13" s="203"/>
      <c r="AD13" s="203"/>
      <c r="AE13" s="203"/>
      <c r="AF13" s="203" t="s">
        <v>120</v>
      </c>
      <c r="AG13" s="203">
        <v>0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</row>
    <row r="14" spans="1:59" outlineLevel="1" x14ac:dyDescent="0.2">
      <c r="A14" s="236">
        <v>4</v>
      </c>
      <c r="B14" s="237" t="s">
        <v>125</v>
      </c>
      <c r="C14" s="253" t="s">
        <v>126</v>
      </c>
      <c r="D14" s="238" t="s">
        <v>115</v>
      </c>
      <c r="E14" s="239">
        <v>18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104</v>
      </c>
      <c r="T14" s="241" t="s">
        <v>104</v>
      </c>
      <c r="U14" s="241">
        <v>0.34499999999999997</v>
      </c>
      <c r="V14" s="241">
        <f>ROUND(E14*U14,2)</f>
        <v>6.21</v>
      </c>
      <c r="W14" s="241"/>
      <c r="X14" s="223" t="s">
        <v>82</v>
      </c>
      <c r="Y14" s="203"/>
      <c r="Z14" s="203"/>
      <c r="AA14" s="203"/>
      <c r="AB14" s="203"/>
      <c r="AC14" s="203"/>
      <c r="AD14" s="203"/>
      <c r="AE14" s="203"/>
      <c r="AF14" s="203" t="s">
        <v>106</v>
      </c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</row>
    <row r="15" spans="1:59" outlineLevel="2" x14ac:dyDescent="0.2">
      <c r="A15" s="220"/>
      <c r="B15" s="221"/>
      <c r="C15" s="254" t="s">
        <v>306</v>
      </c>
      <c r="D15" s="224"/>
      <c r="E15" s="225">
        <v>18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03"/>
      <c r="Z15" s="203"/>
      <c r="AA15" s="203"/>
      <c r="AB15" s="203"/>
      <c r="AC15" s="203"/>
      <c r="AD15" s="203"/>
      <c r="AE15" s="203"/>
      <c r="AF15" s="203" t="s">
        <v>120</v>
      </c>
      <c r="AG15" s="203">
        <v>0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</row>
    <row r="16" spans="1:59" ht="22.5" outlineLevel="1" x14ac:dyDescent="0.2">
      <c r="A16" s="236">
        <v>5</v>
      </c>
      <c r="B16" s="237" t="s">
        <v>128</v>
      </c>
      <c r="C16" s="253" t="s">
        <v>129</v>
      </c>
      <c r="D16" s="238" t="s">
        <v>115</v>
      </c>
      <c r="E16" s="239">
        <v>7.2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104</v>
      </c>
      <c r="T16" s="241" t="s">
        <v>104</v>
      </c>
      <c r="U16" s="241">
        <v>1.0999999999999999E-2</v>
      </c>
      <c r="V16" s="241">
        <f>ROUND(E16*U16,2)</f>
        <v>0.08</v>
      </c>
      <c r="W16" s="241"/>
      <c r="X16" s="223" t="s">
        <v>82</v>
      </c>
      <c r="Y16" s="203"/>
      <c r="Z16" s="203"/>
      <c r="AA16" s="203"/>
      <c r="AB16" s="203"/>
      <c r="AC16" s="203"/>
      <c r="AD16" s="203"/>
      <c r="AE16" s="203"/>
      <c r="AF16" s="203" t="s">
        <v>106</v>
      </c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</row>
    <row r="17" spans="1:59" outlineLevel="2" x14ac:dyDescent="0.2">
      <c r="A17" s="220"/>
      <c r="B17" s="221"/>
      <c r="C17" s="254" t="s">
        <v>307</v>
      </c>
      <c r="D17" s="224"/>
      <c r="E17" s="225">
        <v>7.2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03"/>
      <c r="Z17" s="203"/>
      <c r="AA17" s="203"/>
      <c r="AB17" s="203"/>
      <c r="AC17" s="203"/>
      <c r="AD17" s="203"/>
      <c r="AE17" s="203"/>
      <c r="AF17" s="203" t="s">
        <v>120</v>
      </c>
      <c r="AG17" s="203">
        <v>0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</row>
    <row r="18" spans="1:59" ht="22.5" outlineLevel="1" x14ac:dyDescent="0.2">
      <c r="A18" s="236">
        <v>6</v>
      </c>
      <c r="B18" s="237" t="s">
        <v>131</v>
      </c>
      <c r="C18" s="253" t="s">
        <v>132</v>
      </c>
      <c r="D18" s="238" t="s">
        <v>133</v>
      </c>
      <c r="E18" s="239">
        <v>12.24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104</v>
      </c>
      <c r="T18" s="241" t="s">
        <v>104</v>
      </c>
      <c r="U18" s="241">
        <v>0</v>
      </c>
      <c r="V18" s="241">
        <f>ROUND(E18*U18,2)</f>
        <v>0</v>
      </c>
      <c r="W18" s="241"/>
      <c r="X18" s="223" t="s">
        <v>82</v>
      </c>
      <c r="Y18" s="203"/>
      <c r="Z18" s="203"/>
      <c r="AA18" s="203"/>
      <c r="AB18" s="203"/>
      <c r="AC18" s="203"/>
      <c r="AD18" s="203"/>
      <c r="AE18" s="203"/>
      <c r="AF18" s="203" t="s">
        <v>106</v>
      </c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</row>
    <row r="19" spans="1:59" outlineLevel="2" x14ac:dyDescent="0.2">
      <c r="A19" s="220"/>
      <c r="B19" s="221"/>
      <c r="C19" s="254" t="s">
        <v>308</v>
      </c>
      <c r="D19" s="224"/>
      <c r="E19" s="225">
        <v>12.24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03"/>
      <c r="Z19" s="203"/>
      <c r="AA19" s="203"/>
      <c r="AB19" s="203"/>
      <c r="AC19" s="203"/>
      <c r="AD19" s="203"/>
      <c r="AE19" s="203"/>
      <c r="AF19" s="203" t="s">
        <v>120</v>
      </c>
      <c r="AG19" s="203">
        <v>0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</row>
    <row r="20" spans="1:59" ht="22.5" outlineLevel="1" x14ac:dyDescent="0.2">
      <c r="A20" s="236">
        <v>7</v>
      </c>
      <c r="B20" s="237" t="s">
        <v>135</v>
      </c>
      <c r="C20" s="253" t="s">
        <v>136</v>
      </c>
      <c r="D20" s="238" t="s">
        <v>115</v>
      </c>
      <c r="E20" s="239">
        <v>6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1.7</v>
      </c>
      <c r="O20" s="239">
        <f>ROUND(E20*N20,2)</f>
        <v>10.199999999999999</v>
      </c>
      <c r="P20" s="239">
        <v>0</v>
      </c>
      <c r="Q20" s="239">
        <f>ROUND(E20*P20,2)</f>
        <v>0</v>
      </c>
      <c r="R20" s="241"/>
      <c r="S20" s="241" t="s">
        <v>104</v>
      </c>
      <c r="T20" s="241" t="s">
        <v>104</v>
      </c>
      <c r="U20" s="241">
        <v>1.587</v>
      </c>
      <c r="V20" s="241">
        <f>ROUND(E20*U20,2)</f>
        <v>9.52</v>
      </c>
      <c r="W20" s="241"/>
      <c r="X20" s="223" t="s">
        <v>82</v>
      </c>
      <c r="Y20" s="203"/>
      <c r="Z20" s="203"/>
      <c r="AA20" s="203"/>
      <c r="AB20" s="203"/>
      <c r="AC20" s="203"/>
      <c r="AD20" s="203"/>
      <c r="AE20" s="203"/>
      <c r="AF20" s="203" t="s">
        <v>106</v>
      </c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</row>
    <row r="21" spans="1:59" outlineLevel="2" x14ac:dyDescent="0.2">
      <c r="A21" s="220"/>
      <c r="B21" s="221"/>
      <c r="C21" s="254" t="s">
        <v>309</v>
      </c>
      <c r="D21" s="224"/>
      <c r="E21" s="225">
        <v>6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03"/>
      <c r="Z21" s="203"/>
      <c r="AA21" s="203"/>
      <c r="AB21" s="203"/>
      <c r="AC21" s="203"/>
      <c r="AD21" s="203"/>
      <c r="AE21" s="203"/>
      <c r="AF21" s="203" t="s">
        <v>120</v>
      </c>
      <c r="AG21" s="203">
        <v>0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</row>
    <row r="22" spans="1:59" outlineLevel="1" x14ac:dyDescent="0.2">
      <c r="A22" s="242">
        <v>8</v>
      </c>
      <c r="B22" s="243" t="s">
        <v>138</v>
      </c>
      <c r="C22" s="252" t="s">
        <v>139</v>
      </c>
      <c r="D22" s="244" t="s">
        <v>112</v>
      </c>
      <c r="E22" s="245">
        <v>40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5">
        <v>3.0000000000000001E-5</v>
      </c>
      <c r="O22" s="245">
        <f>ROUND(E22*N22,2)</f>
        <v>0</v>
      </c>
      <c r="P22" s="245">
        <v>0</v>
      </c>
      <c r="Q22" s="245">
        <f>ROUND(E22*P22,2)</f>
        <v>0</v>
      </c>
      <c r="R22" s="247"/>
      <c r="S22" s="247" t="s">
        <v>116</v>
      </c>
      <c r="T22" s="247" t="s">
        <v>104</v>
      </c>
      <c r="U22" s="247">
        <v>0.06</v>
      </c>
      <c r="V22" s="247">
        <f>ROUND(E22*U22,2)</f>
        <v>2.4</v>
      </c>
      <c r="W22" s="247"/>
      <c r="X22" s="223" t="s">
        <v>82</v>
      </c>
      <c r="Y22" s="203"/>
      <c r="Z22" s="203"/>
      <c r="AA22" s="203"/>
      <c r="AB22" s="203"/>
      <c r="AC22" s="203"/>
      <c r="AD22" s="203"/>
      <c r="AE22" s="203"/>
      <c r="AF22" s="203" t="s">
        <v>140</v>
      </c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</row>
    <row r="23" spans="1:59" outlineLevel="1" x14ac:dyDescent="0.2">
      <c r="A23" s="236">
        <v>9</v>
      </c>
      <c r="B23" s="237" t="s">
        <v>141</v>
      </c>
      <c r="C23" s="253" t="s">
        <v>142</v>
      </c>
      <c r="D23" s="238" t="s">
        <v>115</v>
      </c>
      <c r="E23" s="239">
        <v>10.8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41"/>
      <c r="S23" s="241" t="s">
        <v>104</v>
      </c>
      <c r="T23" s="241" t="s">
        <v>104</v>
      </c>
      <c r="U23" s="241">
        <v>0.20200000000000001</v>
      </c>
      <c r="V23" s="241">
        <f>ROUND(E23*U23,2)</f>
        <v>2.1800000000000002</v>
      </c>
      <c r="W23" s="241"/>
      <c r="X23" s="223" t="s">
        <v>82</v>
      </c>
      <c r="Y23" s="203"/>
      <c r="Z23" s="203"/>
      <c r="AA23" s="203"/>
      <c r="AB23" s="203"/>
      <c r="AC23" s="203"/>
      <c r="AD23" s="203"/>
      <c r="AE23" s="203"/>
      <c r="AF23" s="203" t="s">
        <v>106</v>
      </c>
      <c r="AG23" s="203"/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</row>
    <row r="24" spans="1:59" outlineLevel="2" x14ac:dyDescent="0.2">
      <c r="A24" s="220"/>
      <c r="B24" s="221"/>
      <c r="C24" s="254" t="s">
        <v>310</v>
      </c>
      <c r="D24" s="224"/>
      <c r="E24" s="225">
        <v>10.8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03"/>
      <c r="Z24" s="203"/>
      <c r="AA24" s="203"/>
      <c r="AB24" s="203"/>
      <c r="AC24" s="203"/>
      <c r="AD24" s="203"/>
      <c r="AE24" s="203"/>
      <c r="AF24" s="203" t="s">
        <v>120</v>
      </c>
      <c r="AG24" s="203">
        <v>0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</row>
    <row r="25" spans="1:59" outlineLevel="1" x14ac:dyDescent="0.2">
      <c r="A25" s="242">
        <v>10</v>
      </c>
      <c r="B25" s="243" t="s">
        <v>311</v>
      </c>
      <c r="C25" s="252" t="s">
        <v>312</v>
      </c>
      <c r="D25" s="244" t="s">
        <v>112</v>
      </c>
      <c r="E25" s="245">
        <v>36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5">
        <v>9.7999999999999997E-4</v>
      </c>
      <c r="O25" s="245">
        <f>ROUND(E25*N25,2)</f>
        <v>0.04</v>
      </c>
      <c r="P25" s="245">
        <v>0</v>
      </c>
      <c r="Q25" s="245">
        <f>ROUND(E25*P25,2)</f>
        <v>0</v>
      </c>
      <c r="R25" s="247"/>
      <c r="S25" s="247" t="s">
        <v>116</v>
      </c>
      <c r="T25" s="247" t="s">
        <v>117</v>
      </c>
      <c r="U25" s="247">
        <v>0.23599999999999999</v>
      </c>
      <c r="V25" s="247">
        <f>ROUND(E25*U25,2)</f>
        <v>8.5</v>
      </c>
      <c r="W25" s="247"/>
      <c r="X25" s="223" t="s">
        <v>82</v>
      </c>
      <c r="Y25" s="203"/>
      <c r="Z25" s="203"/>
      <c r="AA25" s="203"/>
      <c r="AB25" s="203"/>
      <c r="AC25" s="203"/>
      <c r="AD25" s="203"/>
      <c r="AE25" s="203"/>
      <c r="AF25" s="203" t="s">
        <v>106</v>
      </c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</row>
    <row r="26" spans="1:59" outlineLevel="1" x14ac:dyDescent="0.2">
      <c r="A26" s="242">
        <v>11</v>
      </c>
      <c r="B26" s="243" t="s">
        <v>313</v>
      </c>
      <c r="C26" s="252" t="s">
        <v>314</v>
      </c>
      <c r="D26" s="244" t="s">
        <v>112</v>
      </c>
      <c r="E26" s="245">
        <v>36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5">
        <v>0</v>
      </c>
      <c r="O26" s="245">
        <f>ROUND(E26*N26,2)</f>
        <v>0</v>
      </c>
      <c r="P26" s="245">
        <v>0</v>
      </c>
      <c r="Q26" s="245">
        <f>ROUND(E26*P26,2)</f>
        <v>0</v>
      </c>
      <c r="R26" s="247"/>
      <c r="S26" s="247" t="s">
        <v>116</v>
      </c>
      <c r="T26" s="247" t="s">
        <v>117</v>
      </c>
      <c r="U26" s="247">
        <v>7.0000000000000007E-2</v>
      </c>
      <c r="V26" s="247">
        <f>ROUND(E26*U26,2)</f>
        <v>2.52</v>
      </c>
      <c r="W26" s="247"/>
      <c r="X26" s="223" t="s">
        <v>82</v>
      </c>
      <c r="Y26" s="203"/>
      <c r="Z26" s="203"/>
      <c r="AA26" s="203"/>
      <c r="AB26" s="203"/>
      <c r="AC26" s="203"/>
      <c r="AD26" s="203"/>
      <c r="AE26" s="203"/>
      <c r="AF26" s="203" t="s">
        <v>106</v>
      </c>
      <c r="AG26" s="203"/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</row>
    <row r="27" spans="1:59" x14ac:dyDescent="0.2">
      <c r="A27" s="230" t="s">
        <v>99</v>
      </c>
      <c r="B27" s="231" t="s">
        <v>55</v>
      </c>
      <c r="C27" s="251" t="s">
        <v>56</v>
      </c>
      <c r="D27" s="232"/>
      <c r="E27" s="233"/>
      <c r="F27" s="234"/>
      <c r="G27" s="234">
        <f>SUMIF(AF28:AF28,"&lt;&gt;NOR",G28:G28)</f>
        <v>0</v>
      </c>
      <c r="H27" s="234"/>
      <c r="I27" s="234">
        <f>SUM(I28:I28)</f>
        <v>0</v>
      </c>
      <c r="J27" s="234"/>
      <c r="K27" s="234">
        <f>SUM(K28:K28)</f>
        <v>0</v>
      </c>
      <c r="L27" s="234"/>
      <c r="M27" s="234">
        <f>SUM(M28:M28)</f>
        <v>0</v>
      </c>
      <c r="N27" s="233"/>
      <c r="O27" s="233">
        <f>SUM(O28:O28)</f>
        <v>0</v>
      </c>
      <c r="P27" s="233"/>
      <c r="Q27" s="233">
        <f>SUM(Q28:Q28)</f>
        <v>0.18</v>
      </c>
      <c r="R27" s="234"/>
      <c r="S27" s="234"/>
      <c r="T27" s="234"/>
      <c r="U27" s="234"/>
      <c r="V27" s="234">
        <f>SUM(V28:V28)</f>
        <v>7.9</v>
      </c>
      <c r="W27" s="234"/>
      <c r="X27" s="229"/>
      <c r="AF27" t="s">
        <v>100</v>
      </c>
    </row>
    <row r="28" spans="1:59" ht="22.5" outlineLevel="1" x14ac:dyDescent="0.2">
      <c r="A28" s="242">
        <v>12</v>
      </c>
      <c r="B28" s="243" t="s">
        <v>315</v>
      </c>
      <c r="C28" s="252" t="s">
        <v>316</v>
      </c>
      <c r="D28" s="244" t="s">
        <v>197</v>
      </c>
      <c r="E28" s="245">
        <v>1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5">
        <v>4.1900000000000001E-3</v>
      </c>
      <c r="O28" s="245">
        <f>ROUND(E28*N28,2)</f>
        <v>0</v>
      </c>
      <c r="P28" s="245">
        <v>0.17663000000000001</v>
      </c>
      <c r="Q28" s="245">
        <f>ROUND(E28*P28,2)</f>
        <v>0.18</v>
      </c>
      <c r="R28" s="247"/>
      <c r="S28" s="247" t="s">
        <v>116</v>
      </c>
      <c r="T28" s="247" t="s">
        <v>117</v>
      </c>
      <c r="U28" s="247">
        <v>7.9</v>
      </c>
      <c r="V28" s="247">
        <f>ROUND(E28*U28,2)</f>
        <v>7.9</v>
      </c>
      <c r="W28" s="247"/>
      <c r="X28" s="223" t="s">
        <v>82</v>
      </c>
      <c r="Y28" s="203"/>
      <c r="Z28" s="203"/>
      <c r="AA28" s="203"/>
      <c r="AB28" s="203"/>
      <c r="AC28" s="203"/>
      <c r="AD28" s="203"/>
      <c r="AE28" s="203"/>
      <c r="AF28" s="203" t="s">
        <v>106</v>
      </c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</row>
    <row r="29" spans="1:59" x14ac:dyDescent="0.2">
      <c r="A29" s="230" t="s">
        <v>99</v>
      </c>
      <c r="B29" s="231" t="s">
        <v>57</v>
      </c>
      <c r="C29" s="251" t="s">
        <v>58</v>
      </c>
      <c r="D29" s="232"/>
      <c r="E29" s="233"/>
      <c r="F29" s="234"/>
      <c r="G29" s="234">
        <f>SUMIF(AF30:AF33,"&lt;&gt;NOR",G30:G33)</f>
        <v>0</v>
      </c>
      <c r="H29" s="234"/>
      <c r="I29" s="234">
        <f>SUM(I30:I33)</f>
        <v>0</v>
      </c>
      <c r="J29" s="234"/>
      <c r="K29" s="234">
        <f>SUM(K30:K33)</f>
        <v>0</v>
      </c>
      <c r="L29" s="234"/>
      <c r="M29" s="234">
        <f>SUM(M30:M33)</f>
        <v>0</v>
      </c>
      <c r="N29" s="233"/>
      <c r="O29" s="233">
        <f>SUM(O30:O33)</f>
        <v>4.8</v>
      </c>
      <c r="P29" s="233"/>
      <c r="Q29" s="233">
        <f>SUM(Q30:Q33)</f>
        <v>0</v>
      </c>
      <c r="R29" s="234"/>
      <c r="S29" s="234"/>
      <c r="T29" s="234"/>
      <c r="U29" s="234"/>
      <c r="V29" s="234">
        <f>SUM(V30:V33)</f>
        <v>3.33</v>
      </c>
      <c r="W29" s="234"/>
      <c r="X29" s="229"/>
      <c r="AF29" t="s">
        <v>100</v>
      </c>
    </row>
    <row r="30" spans="1:59" outlineLevel="1" x14ac:dyDescent="0.2">
      <c r="A30" s="242">
        <v>13</v>
      </c>
      <c r="B30" s="243" t="s">
        <v>317</v>
      </c>
      <c r="C30" s="252" t="s">
        <v>318</v>
      </c>
      <c r="D30" s="244" t="s">
        <v>197</v>
      </c>
      <c r="E30" s="245">
        <v>1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2.5249999999999999</v>
      </c>
      <c r="O30" s="245">
        <f>ROUND(E30*N30,2)</f>
        <v>2.5299999999999998</v>
      </c>
      <c r="P30" s="245">
        <v>0</v>
      </c>
      <c r="Q30" s="245">
        <f>ROUND(E30*P30,2)</f>
        <v>0</v>
      </c>
      <c r="R30" s="247"/>
      <c r="S30" s="247" t="s">
        <v>116</v>
      </c>
      <c r="T30" s="247" t="s">
        <v>117</v>
      </c>
      <c r="U30" s="247">
        <v>1.3029999999999999</v>
      </c>
      <c r="V30" s="247">
        <f>ROUND(E30*U30,2)</f>
        <v>1.3</v>
      </c>
      <c r="W30" s="247"/>
      <c r="X30" s="223" t="s">
        <v>82</v>
      </c>
      <c r="Y30" s="203"/>
      <c r="Z30" s="203"/>
      <c r="AA30" s="203"/>
      <c r="AB30" s="203"/>
      <c r="AC30" s="203"/>
      <c r="AD30" s="203"/>
      <c r="AE30" s="203"/>
      <c r="AF30" s="203" t="s">
        <v>106</v>
      </c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</row>
    <row r="31" spans="1:59" outlineLevel="1" x14ac:dyDescent="0.2">
      <c r="A31" s="236">
        <v>14</v>
      </c>
      <c r="B31" s="237" t="s">
        <v>156</v>
      </c>
      <c r="C31" s="253" t="s">
        <v>157</v>
      </c>
      <c r="D31" s="238" t="s">
        <v>115</v>
      </c>
      <c r="E31" s="239">
        <v>1.2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39">
        <v>1.8907700000000001</v>
      </c>
      <c r="O31" s="239">
        <f>ROUND(E31*N31,2)</f>
        <v>2.27</v>
      </c>
      <c r="P31" s="239">
        <v>0</v>
      </c>
      <c r="Q31" s="239">
        <f>ROUND(E31*P31,2)</f>
        <v>0</v>
      </c>
      <c r="R31" s="241"/>
      <c r="S31" s="241" t="s">
        <v>104</v>
      </c>
      <c r="T31" s="241" t="s">
        <v>104</v>
      </c>
      <c r="U31" s="241">
        <v>1.6950000000000001</v>
      </c>
      <c r="V31" s="241">
        <f>ROUND(E31*U31,2)</f>
        <v>2.0299999999999998</v>
      </c>
      <c r="W31" s="241"/>
      <c r="X31" s="223" t="s">
        <v>82</v>
      </c>
      <c r="Y31" s="203"/>
      <c r="Z31" s="203"/>
      <c r="AA31" s="203"/>
      <c r="AB31" s="203"/>
      <c r="AC31" s="203"/>
      <c r="AD31" s="203"/>
      <c r="AE31" s="203"/>
      <c r="AF31" s="203" t="s">
        <v>106</v>
      </c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</row>
    <row r="32" spans="1:59" outlineLevel="2" x14ac:dyDescent="0.2">
      <c r="A32" s="220"/>
      <c r="B32" s="221"/>
      <c r="C32" s="254" t="s">
        <v>319</v>
      </c>
      <c r="D32" s="224"/>
      <c r="E32" s="225">
        <v>1.2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03"/>
      <c r="Z32" s="203"/>
      <c r="AA32" s="203"/>
      <c r="AB32" s="203"/>
      <c r="AC32" s="203"/>
      <c r="AD32" s="203"/>
      <c r="AE32" s="203"/>
      <c r="AF32" s="203" t="s">
        <v>120</v>
      </c>
      <c r="AG32" s="203">
        <v>0</v>
      </c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</row>
    <row r="33" spans="1:59" ht="22.5" outlineLevel="1" x14ac:dyDescent="0.2">
      <c r="A33" s="242">
        <v>15</v>
      </c>
      <c r="B33" s="243" t="s">
        <v>320</v>
      </c>
      <c r="C33" s="252" t="s">
        <v>321</v>
      </c>
      <c r="D33" s="244" t="s">
        <v>197</v>
      </c>
      <c r="E33" s="245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5">
        <v>0</v>
      </c>
      <c r="O33" s="245">
        <f>ROUND(E33*N33,2)</f>
        <v>0</v>
      </c>
      <c r="P33" s="245">
        <v>0</v>
      </c>
      <c r="Q33" s="245">
        <f>ROUND(E33*P33,2)</f>
        <v>0</v>
      </c>
      <c r="R33" s="247"/>
      <c r="S33" s="247" t="s">
        <v>116</v>
      </c>
      <c r="T33" s="247" t="s">
        <v>117</v>
      </c>
      <c r="U33" s="247">
        <v>0</v>
      </c>
      <c r="V33" s="247">
        <f>ROUND(E33*U33,2)</f>
        <v>0</v>
      </c>
      <c r="W33" s="247"/>
      <c r="X33" s="223" t="s">
        <v>82</v>
      </c>
      <c r="Y33" s="203"/>
      <c r="Z33" s="203"/>
      <c r="AA33" s="203"/>
      <c r="AB33" s="203"/>
      <c r="AC33" s="203"/>
      <c r="AD33" s="203"/>
      <c r="AE33" s="203"/>
      <c r="AF33" s="203" t="s">
        <v>106</v>
      </c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</row>
    <row r="34" spans="1:59" x14ac:dyDescent="0.2">
      <c r="A34" s="230" t="s">
        <v>99</v>
      </c>
      <c r="B34" s="231" t="s">
        <v>61</v>
      </c>
      <c r="C34" s="251" t="s">
        <v>62</v>
      </c>
      <c r="D34" s="232"/>
      <c r="E34" s="233"/>
      <c r="F34" s="234"/>
      <c r="G34" s="234">
        <f>SUMIF(AF35:AF39,"&lt;&gt;NOR",G35:G39)</f>
        <v>0</v>
      </c>
      <c r="H34" s="234"/>
      <c r="I34" s="234">
        <f>SUM(I35:I39)</f>
        <v>0</v>
      </c>
      <c r="J34" s="234"/>
      <c r="K34" s="234">
        <f>SUM(K35:K39)</f>
        <v>0</v>
      </c>
      <c r="L34" s="234"/>
      <c r="M34" s="234">
        <f>SUM(M35:M39)</f>
        <v>0</v>
      </c>
      <c r="N34" s="233"/>
      <c r="O34" s="233">
        <f>SUM(O35:O39)</f>
        <v>0.14000000000000001</v>
      </c>
      <c r="P34" s="233"/>
      <c r="Q34" s="233">
        <f>SUM(Q35:Q39)</f>
        <v>0</v>
      </c>
      <c r="R34" s="234"/>
      <c r="S34" s="234"/>
      <c r="T34" s="234"/>
      <c r="U34" s="234"/>
      <c r="V34" s="234">
        <f>SUM(V35:V39)</f>
        <v>0.96</v>
      </c>
      <c r="W34" s="234"/>
      <c r="X34" s="229"/>
      <c r="AF34" t="s">
        <v>100</v>
      </c>
    </row>
    <row r="35" spans="1:59" ht="22.5" outlineLevel="1" x14ac:dyDescent="0.2">
      <c r="A35" s="242">
        <v>16</v>
      </c>
      <c r="B35" s="243" t="s">
        <v>322</v>
      </c>
      <c r="C35" s="252" t="s">
        <v>323</v>
      </c>
      <c r="D35" s="244" t="s">
        <v>150</v>
      </c>
      <c r="E35" s="245">
        <v>12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6.0000000000000001E-3</v>
      </c>
      <c r="O35" s="245">
        <f>ROUND(E35*N35,2)</f>
        <v>7.0000000000000007E-2</v>
      </c>
      <c r="P35" s="245">
        <v>0</v>
      </c>
      <c r="Q35" s="245">
        <f>ROUND(E35*P35,2)</f>
        <v>0</v>
      </c>
      <c r="R35" s="247"/>
      <c r="S35" s="247" t="s">
        <v>116</v>
      </c>
      <c r="T35" s="247" t="s">
        <v>117</v>
      </c>
      <c r="U35" s="247">
        <v>0</v>
      </c>
      <c r="V35" s="247">
        <f>ROUND(E35*U35,2)</f>
        <v>0</v>
      </c>
      <c r="W35" s="247"/>
      <c r="X35" s="223" t="s">
        <v>82</v>
      </c>
      <c r="Y35" s="203"/>
      <c r="Z35" s="203"/>
      <c r="AA35" s="203"/>
      <c r="AB35" s="203"/>
      <c r="AC35" s="203"/>
      <c r="AD35" s="203"/>
      <c r="AE35" s="203"/>
      <c r="AF35" s="203" t="s">
        <v>106</v>
      </c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</row>
    <row r="36" spans="1:59" ht="22.5" outlineLevel="1" x14ac:dyDescent="0.2">
      <c r="A36" s="242">
        <v>17</v>
      </c>
      <c r="B36" s="243" t="s">
        <v>324</v>
      </c>
      <c r="C36" s="252" t="s">
        <v>325</v>
      </c>
      <c r="D36" s="244" t="s">
        <v>150</v>
      </c>
      <c r="E36" s="245">
        <v>12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5">
        <v>6.0000000000000001E-3</v>
      </c>
      <c r="O36" s="245">
        <f>ROUND(E36*N36,2)</f>
        <v>7.0000000000000007E-2</v>
      </c>
      <c r="P36" s="245">
        <v>0</v>
      </c>
      <c r="Q36" s="245">
        <f>ROUND(E36*P36,2)</f>
        <v>0</v>
      </c>
      <c r="R36" s="247"/>
      <c r="S36" s="247" t="s">
        <v>116</v>
      </c>
      <c r="T36" s="247" t="s">
        <v>117</v>
      </c>
      <c r="U36" s="247">
        <v>0</v>
      </c>
      <c r="V36" s="247">
        <f>ROUND(E36*U36,2)</f>
        <v>0</v>
      </c>
      <c r="W36" s="247"/>
      <c r="X36" s="223" t="s">
        <v>82</v>
      </c>
      <c r="Y36" s="203"/>
      <c r="Z36" s="203"/>
      <c r="AA36" s="203"/>
      <c r="AB36" s="203"/>
      <c r="AC36" s="203"/>
      <c r="AD36" s="203"/>
      <c r="AE36" s="203"/>
      <c r="AF36" s="203" t="s">
        <v>163</v>
      </c>
      <c r="AG36" s="203"/>
      <c r="AH36" s="203"/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</row>
    <row r="37" spans="1:59" outlineLevel="1" x14ac:dyDescent="0.2">
      <c r="A37" s="242">
        <v>18</v>
      </c>
      <c r="B37" s="243" t="s">
        <v>326</v>
      </c>
      <c r="C37" s="252" t="s">
        <v>327</v>
      </c>
      <c r="D37" s="244" t="s">
        <v>150</v>
      </c>
      <c r="E37" s="245">
        <v>4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5">
        <v>1.1999999999999999E-3</v>
      </c>
      <c r="O37" s="245">
        <f>ROUND(E37*N37,2)</f>
        <v>0</v>
      </c>
      <c r="P37" s="245">
        <v>0</v>
      </c>
      <c r="Q37" s="245">
        <f>ROUND(E37*P37,2)</f>
        <v>0</v>
      </c>
      <c r="R37" s="247"/>
      <c r="S37" s="247" t="s">
        <v>116</v>
      </c>
      <c r="T37" s="247" t="s">
        <v>117</v>
      </c>
      <c r="U37" s="247">
        <v>0</v>
      </c>
      <c r="V37" s="247">
        <f>ROUND(E37*U37,2)</f>
        <v>0</v>
      </c>
      <c r="W37" s="247"/>
      <c r="X37" s="223" t="s">
        <v>82</v>
      </c>
      <c r="Y37" s="203"/>
      <c r="Z37" s="203"/>
      <c r="AA37" s="203"/>
      <c r="AB37" s="203"/>
      <c r="AC37" s="203"/>
      <c r="AD37" s="203"/>
      <c r="AE37" s="203"/>
      <c r="AF37" s="203" t="s">
        <v>106</v>
      </c>
      <c r="AG37" s="203"/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</row>
    <row r="38" spans="1:59" outlineLevel="1" x14ac:dyDescent="0.2">
      <c r="A38" s="242">
        <v>19</v>
      </c>
      <c r="B38" s="243" t="s">
        <v>328</v>
      </c>
      <c r="C38" s="252" t="s">
        <v>329</v>
      </c>
      <c r="D38" s="244" t="s">
        <v>150</v>
      </c>
      <c r="E38" s="245">
        <v>4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5">
        <v>1.1999999999999999E-3</v>
      </c>
      <c r="O38" s="245">
        <f>ROUND(E38*N38,2)</f>
        <v>0</v>
      </c>
      <c r="P38" s="245">
        <v>0</v>
      </c>
      <c r="Q38" s="245">
        <f>ROUND(E38*P38,2)</f>
        <v>0</v>
      </c>
      <c r="R38" s="247"/>
      <c r="S38" s="247" t="s">
        <v>116</v>
      </c>
      <c r="T38" s="247" t="s">
        <v>117</v>
      </c>
      <c r="U38" s="247">
        <v>0</v>
      </c>
      <c r="V38" s="247">
        <f>ROUND(E38*U38,2)</f>
        <v>0</v>
      </c>
      <c r="W38" s="247"/>
      <c r="X38" s="223" t="s">
        <v>82</v>
      </c>
      <c r="Y38" s="203"/>
      <c r="Z38" s="203"/>
      <c r="AA38" s="203"/>
      <c r="AB38" s="203"/>
      <c r="AC38" s="203"/>
      <c r="AD38" s="203"/>
      <c r="AE38" s="203"/>
      <c r="AF38" s="203" t="s">
        <v>163</v>
      </c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</row>
    <row r="39" spans="1:59" outlineLevel="1" x14ac:dyDescent="0.2">
      <c r="A39" s="242">
        <v>20</v>
      </c>
      <c r="B39" s="243" t="s">
        <v>293</v>
      </c>
      <c r="C39" s="252" t="s">
        <v>294</v>
      </c>
      <c r="D39" s="244" t="s">
        <v>192</v>
      </c>
      <c r="E39" s="245">
        <v>12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5">
        <v>0</v>
      </c>
      <c r="O39" s="245">
        <f>ROUND(E39*N39,2)</f>
        <v>0</v>
      </c>
      <c r="P39" s="245">
        <v>0</v>
      </c>
      <c r="Q39" s="245">
        <f>ROUND(E39*P39,2)</f>
        <v>0</v>
      </c>
      <c r="R39" s="247"/>
      <c r="S39" s="247" t="s">
        <v>104</v>
      </c>
      <c r="T39" s="247" t="s">
        <v>104</v>
      </c>
      <c r="U39" s="247">
        <v>0.08</v>
      </c>
      <c r="V39" s="247">
        <f>ROUND(E39*U39,2)</f>
        <v>0.96</v>
      </c>
      <c r="W39" s="247"/>
      <c r="X39" s="223" t="s">
        <v>82</v>
      </c>
      <c r="Y39" s="203"/>
      <c r="Z39" s="203"/>
      <c r="AA39" s="203"/>
      <c r="AB39" s="203"/>
      <c r="AC39" s="203"/>
      <c r="AD39" s="203"/>
      <c r="AE39" s="203"/>
      <c r="AF39" s="203" t="s">
        <v>106</v>
      </c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</row>
    <row r="40" spans="1:59" x14ac:dyDescent="0.2">
      <c r="A40" s="230" t="s">
        <v>99</v>
      </c>
      <c r="B40" s="231" t="s">
        <v>67</v>
      </c>
      <c r="C40" s="251" t="s">
        <v>68</v>
      </c>
      <c r="D40" s="232"/>
      <c r="E40" s="233"/>
      <c r="F40" s="234"/>
      <c r="G40" s="234">
        <f>SUMIF(AF41:AF45,"&lt;&gt;NOR",G41:G45)</f>
        <v>0</v>
      </c>
      <c r="H40" s="234"/>
      <c r="I40" s="234">
        <f>SUM(I41:I45)</f>
        <v>0</v>
      </c>
      <c r="J40" s="234"/>
      <c r="K40" s="234">
        <f>SUM(K41:K45)</f>
        <v>0</v>
      </c>
      <c r="L40" s="234"/>
      <c r="M40" s="234">
        <f>SUM(M41:M45)</f>
        <v>0</v>
      </c>
      <c r="N40" s="233"/>
      <c r="O40" s="233">
        <f>SUM(O41:O45)</f>
        <v>0</v>
      </c>
      <c r="P40" s="233"/>
      <c r="Q40" s="233">
        <f>SUM(Q41:Q45)</f>
        <v>0</v>
      </c>
      <c r="R40" s="234"/>
      <c r="S40" s="234"/>
      <c r="T40" s="234"/>
      <c r="U40" s="234"/>
      <c r="V40" s="234">
        <f>SUM(V41:V45)</f>
        <v>0</v>
      </c>
      <c r="W40" s="234"/>
      <c r="X40" s="229"/>
      <c r="AF40" t="s">
        <v>100</v>
      </c>
    </row>
    <row r="41" spans="1:59" outlineLevel="1" x14ac:dyDescent="0.2">
      <c r="A41" s="242">
        <v>21</v>
      </c>
      <c r="B41" s="243" t="s">
        <v>205</v>
      </c>
      <c r="C41" s="252" t="s">
        <v>206</v>
      </c>
      <c r="D41" s="244" t="s">
        <v>197</v>
      </c>
      <c r="E41" s="245">
        <v>1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5">
        <v>0</v>
      </c>
      <c r="O41" s="245">
        <f>ROUND(E41*N41,2)</f>
        <v>0</v>
      </c>
      <c r="P41" s="245">
        <v>0</v>
      </c>
      <c r="Q41" s="245">
        <f>ROUND(E41*P41,2)</f>
        <v>0</v>
      </c>
      <c r="R41" s="247"/>
      <c r="S41" s="247" t="s">
        <v>116</v>
      </c>
      <c r="T41" s="247" t="s">
        <v>117</v>
      </c>
      <c r="U41" s="247">
        <v>0</v>
      </c>
      <c r="V41" s="247">
        <f>ROUND(E41*U41,2)</f>
        <v>0</v>
      </c>
      <c r="W41" s="247"/>
      <c r="X41" s="223" t="s">
        <v>118</v>
      </c>
      <c r="Y41" s="203"/>
      <c r="Z41" s="203"/>
      <c r="AA41" s="203"/>
      <c r="AB41" s="203"/>
      <c r="AC41" s="203"/>
      <c r="AD41" s="203"/>
      <c r="AE41" s="203"/>
      <c r="AF41" s="203" t="s">
        <v>106</v>
      </c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</row>
    <row r="42" spans="1:59" ht="45" outlineLevel="1" x14ac:dyDescent="0.2">
      <c r="A42" s="242">
        <v>22</v>
      </c>
      <c r="B42" s="243" t="s">
        <v>207</v>
      </c>
      <c r="C42" s="252" t="s">
        <v>208</v>
      </c>
      <c r="D42" s="244" t="s">
        <v>197</v>
      </c>
      <c r="E42" s="245">
        <v>1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5">
        <v>0</v>
      </c>
      <c r="O42" s="245">
        <f>ROUND(E42*N42,2)</f>
        <v>0</v>
      </c>
      <c r="P42" s="245">
        <v>0</v>
      </c>
      <c r="Q42" s="245">
        <f>ROUND(E42*P42,2)</f>
        <v>0</v>
      </c>
      <c r="R42" s="247"/>
      <c r="S42" s="247" t="s">
        <v>116</v>
      </c>
      <c r="T42" s="247" t="s">
        <v>117</v>
      </c>
      <c r="U42" s="247">
        <v>0</v>
      </c>
      <c r="V42" s="247">
        <f>ROUND(E42*U42,2)</f>
        <v>0</v>
      </c>
      <c r="W42" s="247"/>
      <c r="X42" s="223" t="s">
        <v>118</v>
      </c>
      <c r="Y42" s="203"/>
      <c r="Z42" s="203"/>
      <c r="AA42" s="203"/>
      <c r="AB42" s="203"/>
      <c r="AC42" s="203"/>
      <c r="AD42" s="203"/>
      <c r="AE42" s="203"/>
      <c r="AF42" s="203" t="s">
        <v>106</v>
      </c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</row>
    <row r="43" spans="1:59" outlineLevel="1" x14ac:dyDescent="0.2">
      <c r="A43" s="236">
        <v>23</v>
      </c>
      <c r="B43" s="237" t="s">
        <v>209</v>
      </c>
      <c r="C43" s="253" t="s">
        <v>210</v>
      </c>
      <c r="D43" s="238" t="s">
        <v>197</v>
      </c>
      <c r="E43" s="239">
        <v>1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41"/>
      <c r="S43" s="241" t="s">
        <v>116</v>
      </c>
      <c r="T43" s="241" t="s">
        <v>117</v>
      </c>
      <c r="U43" s="241">
        <v>0</v>
      </c>
      <c r="V43" s="241">
        <f>ROUND(E43*U43,2)</f>
        <v>0</v>
      </c>
      <c r="W43" s="241"/>
      <c r="X43" s="223" t="s">
        <v>82</v>
      </c>
      <c r="Y43" s="203"/>
      <c r="Z43" s="203"/>
      <c r="AA43" s="203"/>
      <c r="AB43" s="203"/>
      <c r="AC43" s="203"/>
      <c r="AD43" s="203"/>
      <c r="AE43" s="203"/>
      <c r="AF43" s="203" t="s">
        <v>106</v>
      </c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</row>
    <row r="44" spans="1:59" outlineLevel="2" x14ac:dyDescent="0.2">
      <c r="A44" s="220"/>
      <c r="B44" s="221"/>
      <c r="C44" s="255" t="s">
        <v>330</v>
      </c>
      <c r="D44" s="248"/>
      <c r="E44" s="248"/>
      <c r="F44" s="248"/>
      <c r="G44" s="248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03"/>
      <c r="Z44" s="203"/>
      <c r="AA44" s="203"/>
      <c r="AB44" s="203"/>
      <c r="AC44" s="203"/>
      <c r="AD44" s="203"/>
      <c r="AE44" s="203"/>
      <c r="AF44" s="203" t="s">
        <v>123</v>
      </c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</row>
    <row r="45" spans="1:59" ht="22.5" outlineLevel="1" x14ac:dyDescent="0.2">
      <c r="A45" s="242">
        <v>24</v>
      </c>
      <c r="B45" s="243" t="s">
        <v>203</v>
      </c>
      <c r="C45" s="252" t="s">
        <v>204</v>
      </c>
      <c r="D45" s="244" t="s">
        <v>197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5">
        <v>0</v>
      </c>
      <c r="O45" s="245">
        <f>ROUND(E45*N45,2)</f>
        <v>0</v>
      </c>
      <c r="P45" s="245">
        <v>0</v>
      </c>
      <c r="Q45" s="245">
        <f>ROUND(E45*P45,2)</f>
        <v>0</v>
      </c>
      <c r="R45" s="247"/>
      <c r="S45" s="247" t="s">
        <v>116</v>
      </c>
      <c r="T45" s="247" t="s">
        <v>117</v>
      </c>
      <c r="U45" s="247">
        <v>0</v>
      </c>
      <c r="V45" s="247">
        <f>ROUND(E45*U45,2)</f>
        <v>0</v>
      </c>
      <c r="W45" s="247"/>
      <c r="X45" s="223" t="s">
        <v>82</v>
      </c>
      <c r="Y45" s="203"/>
      <c r="Z45" s="203"/>
      <c r="AA45" s="203"/>
      <c r="AB45" s="203"/>
      <c r="AC45" s="203"/>
      <c r="AD45" s="203"/>
      <c r="AE45" s="203"/>
      <c r="AF45" s="203" t="s">
        <v>106</v>
      </c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</row>
    <row r="46" spans="1:59" x14ac:dyDescent="0.2">
      <c r="A46" s="230" t="s">
        <v>99</v>
      </c>
      <c r="B46" s="231" t="s">
        <v>72</v>
      </c>
      <c r="C46" s="251" t="s">
        <v>29</v>
      </c>
      <c r="D46" s="232"/>
      <c r="E46" s="233"/>
      <c r="F46" s="234"/>
      <c r="G46" s="234">
        <f>SUMIF(AF47:AF51,"&lt;&gt;NOR",G47:G51)</f>
        <v>0</v>
      </c>
      <c r="H46" s="234"/>
      <c r="I46" s="234">
        <f>SUM(I47:I51)</f>
        <v>0</v>
      </c>
      <c r="J46" s="234"/>
      <c r="K46" s="234">
        <f>SUM(K47:K51)</f>
        <v>0</v>
      </c>
      <c r="L46" s="234"/>
      <c r="M46" s="234">
        <f>SUM(M47:M51)</f>
        <v>0</v>
      </c>
      <c r="N46" s="233"/>
      <c r="O46" s="233">
        <f>SUM(O47:O51)</f>
        <v>0</v>
      </c>
      <c r="P46" s="233"/>
      <c r="Q46" s="233">
        <f>SUM(Q47:Q51)</f>
        <v>0</v>
      </c>
      <c r="R46" s="234"/>
      <c r="S46" s="234"/>
      <c r="T46" s="234"/>
      <c r="U46" s="234"/>
      <c r="V46" s="234">
        <f>SUM(V47:V51)</f>
        <v>0</v>
      </c>
      <c r="W46" s="234"/>
      <c r="X46" s="229"/>
      <c r="AF46" t="s">
        <v>100</v>
      </c>
    </row>
    <row r="47" spans="1:59" outlineLevel="1" x14ac:dyDescent="0.2">
      <c r="A47" s="242">
        <v>25</v>
      </c>
      <c r="B47" s="243" t="s">
        <v>211</v>
      </c>
      <c r="C47" s="252" t="s">
        <v>212</v>
      </c>
      <c r="D47" s="244" t="s">
        <v>213</v>
      </c>
      <c r="E47" s="245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5">
        <v>0</v>
      </c>
      <c r="O47" s="245">
        <f>ROUND(E47*N47,2)</f>
        <v>0</v>
      </c>
      <c r="P47" s="245">
        <v>0</v>
      </c>
      <c r="Q47" s="245">
        <f>ROUND(E47*P47,2)</f>
        <v>0</v>
      </c>
      <c r="R47" s="247"/>
      <c r="S47" s="247" t="s">
        <v>104</v>
      </c>
      <c r="T47" s="247" t="s">
        <v>117</v>
      </c>
      <c r="U47" s="247">
        <v>0</v>
      </c>
      <c r="V47" s="247">
        <f>ROUND(E47*U47,2)</f>
        <v>0</v>
      </c>
      <c r="W47" s="247"/>
      <c r="X47" s="223" t="s">
        <v>105</v>
      </c>
      <c r="Y47" s="203"/>
      <c r="Z47" s="203"/>
      <c r="AA47" s="203"/>
      <c r="AB47" s="203"/>
      <c r="AC47" s="203"/>
      <c r="AD47" s="203"/>
      <c r="AE47" s="203"/>
      <c r="AF47" s="203" t="s">
        <v>214</v>
      </c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</row>
    <row r="48" spans="1:59" outlineLevel="1" x14ac:dyDescent="0.2">
      <c r="A48" s="242">
        <v>26</v>
      </c>
      <c r="B48" s="243" t="s">
        <v>215</v>
      </c>
      <c r="C48" s="252" t="s">
        <v>216</v>
      </c>
      <c r="D48" s="244" t="s">
        <v>213</v>
      </c>
      <c r="E48" s="245">
        <v>1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5">
        <v>0</v>
      </c>
      <c r="O48" s="245">
        <f>ROUND(E48*N48,2)</f>
        <v>0</v>
      </c>
      <c r="P48" s="245">
        <v>0</v>
      </c>
      <c r="Q48" s="245">
        <f>ROUND(E48*P48,2)</f>
        <v>0</v>
      </c>
      <c r="R48" s="247"/>
      <c r="S48" s="247" t="s">
        <v>104</v>
      </c>
      <c r="T48" s="247" t="s">
        <v>117</v>
      </c>
      <c r="U48" s="247">
        <v>0</v>
      </c>
      <c r="V48" s="247">
        <f>ROUND(E48*U48,2)</f>
        <v>0</v>
      </c>
      <c r="W48" s="247"/>
      <c r="X48" s="223" t="s">
        <v>105</v>
      </c>
      <c r="Y48" s="203"/>
      <c r="Z48" s="203"/>
      <c r="AA48" s="203"/>
      <c r="AB48" s="203"/>
      <c r="AC48" s="203"/>
      <c r="AD48" s="203"/>
      <c r="AE48" s="203"/>
      <c r="AF48" s="203" t="s">
        <v>214</v>
      </c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</row>
    <row r="49" spans="1:59" outlineLevel="1" x14ac:dyDescent="0.2">
      <c r="A49" s="242">
        <v>27</v>
      </c>
      <c r="B49" s="243" t="s">
        <v>217</v>
      </c>
      <c r="C49" s="252" t="s">
        <v>218</v>
      </c>
      <c r="D49" s="244" t="s">
        <v>213</v>
      </c>
      <c r="E49" s="245">
        <v>1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5">
        <v>0</v>
      </c>
      <c r="O49" s="245">
        <f>ROUND(E49*N49,2)</f>
        <v>0</v>
      </c>
      <c r="P49" s="245">
        <v>0</v>
      </c>
      <c r="Q49" s="245">
        <f>ROUND(E49*P49,2)</f>
        <v>0</v>
      </c>
      <c r="R49" s="247"/>
      <c r="S49" s="247" t="s">
        <v>104</v>
      </c>
      <c r="T49" s="247" t="s">
        <v>117</v>
      </c>
      <c r="U49" s="247">
        <v>0</v>
      </c>
      <c r="V49" s="247">
        <f>ROUND(E49*U49,2)</f>
        <v>0</v>
      </c>
      <c r="W49" s="247"/>
      <c r="X49" s="223" t="s">
        <v>105</v>
      </c>
      <c r="Y49" s="203"/>
      <c r="Z49" s="203"/>
      <c r="AA49" s="203"/>
      <c r="AB49" s="203"/>
      <c r="AC49" s="203"/>
      <c r="AD49" s="203"/>
      <c r="AE49" s="203"/>
      <c r="AF49" s="203" t="s">
        <v>214</v>
      </c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</row>
    <row r="50" spans="1:59" outlineLevel="1" x14ac:dyDescent="0.2">
      <c r="A50" s="242">
        <v>28</v>
      </c>
      <c r="B50" s="243" t="s">
        <v>219</v>
      </c>
      <c r="C50" s="252" t="s">
        <v>220</v>
      </c>
      <c r="D50" s="244" t="s">
        <v>213</v>
      </c>
      <c r="E50" s="245">
        <v>1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5">
        <v>0</v>
      </c>
      <c r="O50" s="245">
        <f>ROUND(E50*N50,2)</f>
        <v>0</v>
      </c>
      <c r="P50" s="245">
        <v>0</v>
      </c>
      <c r="Q50" s="245">
        <f>ROUND(E50*P50,2)</f>
        <v>0</v>
      </c>
      <c r="R50" s="247"/>
      <c r="S50" s="247" t="s">
        <v>104</v>
      </c>
      <c r="T50" s="247" t="s">
        <v>117</v>
      </c>
      <c r="U50" s="247">
        <v>0</v>
      </c>
      <c r="V50" s="247">
        <f>ROUND(E50*U50,2)</f>
        <v>0</v>
      </c>
      <c r="W50" s="247"/>
      <c r="X50" s="223" t="s">
        <v>105</v>
      </c>
      <c r="Y50" s="203"/>
      <c r="Z50" s="203"/>
      <c r="AA50" s="203"/>
      <c r="AB50" s="203"/>
      <c r="AC50" s="203"/>
      <c r="AD50" s="203"/>
      <c r="AE50" s="203"/>
      <c r="AF50" s="203" t="s">
        <v>214</v>
      </c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</row>
    <row r="51" spans="1:59" outlineLevel="1" x14ac:dyDescent="0.2">
      <c r="A51" s="236">
        <v>29</v>
      </c>
      <c r="B51" s="237" t="s">
        <v>221</v>
      </c>
      <c r="C51" s="253" t="s">
        <v>222</v>
      </c>
      <c r="D51" s="238" t="s">
        <v>213</v>
      </c>
      <c r="E51" s="239">
        <v>1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41"/>
      <c r="S51" s="241" t="s">
        <v>116</v>
      </c>
      <c r="T51" s="241" t="s">
        <v>117</v>
      </c>
      <c r="U51" s="241">
        <v>0</v>
      </c>
      <c r="V51" s="241">
        <f>ROUND(E51*U51,2)</f>
        <v>0</v>
      </c>
      <c r="W51" s="241"/>
      <c r="X51" s="223" t="s">
        <v>105</v>
      </c>
      <c r="Y51" s="203"/>
      <c r="Z51" s="203"/>
      <c r="AA51" s="203"/>
      <c r="AB51" s="203"/>
      <c r="AC51" s="203"/>
      <c r="AD51" s="203"/>
      <c r="AE51" s="203"/>
      <c r="AF51" s="203" t="s">
        <v>214</v>
      </c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</row>
    <row r="52" spans="1:59" x14ac:dyDescent="0.2">
      <c r="A52" s="3"/>
      <c r="B52" s="4"/>
      <c r="C52" s="258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D52">
        <v>12</v>
      </c>
      <c r="AE52">
        <v>21</v>
      </c>
      <c r="AF52" t="s">
        <v>86</v>
      </c>
    </row>
    <row r="53" spans="1:59" x14ac:dyDescent="0.2">
      <c r="A53" s="206"/>
      <c r="B53" s="207" t="s">
        <v>31</v>
      </c>
      <c r="C53" s="259"/>
      <c r="D53" s="208"/>
      <c r="E53" s="209"/>
      <c r="F53" s="209"/>
      <c r="G53" s="235">
        <f>G8+G27+G29+G34+G40+G46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D53">
        <f>SUMIF(L7:L51,AD52,G7:G51)</f>
        <v>0</v>
      </c>
      <c r="AE53">
        <f>SUMIF(L7:L51,AE52,G7:G51)</f>
        <v>0</v>
      </c>
      <c r="AF53" t="s">
        <v>223</v>
      </c>
    </row>
    <row r="54" spans="1:59" x14ac:dyDescent="0.2">
      <c r="A54" s="3"/>
      <c r="B54" s="4"/>
      <c r="C54" s="258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59" x14ac:dyDescent="0.2">
      <c r="A55" s="3"/>
      <c r="B55" s="4"/>
      <c r="C55" s="258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59" x14ac:dyDescent="0.2">
      <c r="A56" s="210" t="s">
        <v>224</v>
      </c>
      <c r="B56" s="210"/>
      <c r="C56" s="260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59" x14ac:dyDescent="0.2">
      <c r="A57" s="211"/>
      <c r="B57" s="212"/>
      <c r="C57" s="261"/>
      <c r="D57" s="212"/>
      <c r="E57" s="212"/>
      <c r="F57" s="212"/>
      <c r="G57" s="21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F57" t="s">
        <v>225</v>
      </c>
    </row>
    <row r="58" spans="1:59" x14ac:dyDescent="0.2">
      <c r="A58" s="214"/>
      <c r="B58" s="215"/>
      <c r="C58" s="262"/>
      <c r="D58" s="215"/>
      <c r="E58" s="215"/>
      <c r="F58" s="215"/>
      <c r="G58" s="216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59" x14ac:dyDescent="0.2">
      <c r="A59" s="214"/>
      <c r="B59" s="215"/>
      <c r="C59" s="262"/>
      <c r="D59" s="215"/>
      <c r="E59" s="215"/>
      <c r="F59" s="215"/>
      <c r="G59" s="216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59" x14ac:dyDescent="0.2">
      <c r="A60" s="214"/>
      <c r="B60" s="215"/>
      <c r="C60" s="262"/>
      <c r="D60" s="215"/>
      <c r="E60" s="215"/>
      <c r="F60" s="215"/>
      <c r="G60" s="216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59" x14ac:dyDescent="0.2">
      <c r="A61" s="217"/>
      <c r="B61" s="218"/>
      <c r="C61" s="263"/>
      <c r="D61" s="218"/>
      <c r="E61" s="218"/>
      <c r="F61" s="218"/>
      <c r="G61" s="21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59" x14ac:dyDescent="0.2">
      <c r="A62" s="3"/>
      <c r="B62" s="4"/>
      <c r="C62" s="258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59" x14ac:dyDescent="0.2">
      <c r="C63" s="264"/>
      <c r="D63" s="10"/>
      <c r="AF63" t="s">
        <v>226</v>
      </c>
    </row>
    <row r="64" spans="1:59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56:C56"/>
    <mergeCell ref="A57:G61"/>
    <mergeCell ref="C44:G4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9" ma:contentTypeDescription="Vytvoří nový dokument" ma:contentTypeScope="" ma:versionID="ae09f401bca3d433dfa24c8ee6edbd56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0cd8a1259fcdd279c6ffe6830629bf6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8CE903-301B-4265-9666-166685973469}"/>
</file>

<file path=customXml/itemProps2.xml><?xml version="1.0" encoding="utf-8"?>
<ds:datastoreItem xmlns:ds="http://schemas.openxmlformats.org/officeDocument/2006/customXml" ds:itemID="{595C6B89-F8B8-4AB4-AB6E-DFCFD193B7D1}"/>
</file>

<file path=customXml/itemProps3.xml><?xml version="1.0" encoding="utf-8"?>
<ds:datastoreItem xmlns:ds="http://schemas.openxmlformats.org/officeDocument/2006/customXml" ds:itemID="{FD567BF2-08FE-46FB-8D97-62E75A41C4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52</vt:i4>
      </vt:variant>
    </vt:vector>
  </HeadingPairs>
  <TitlesOfParts>
    <vt:vector size="57" baseType="lpstr">
      <vt:lpstr>Stavba</vt:lpstr>
      <vt:lpstr>VzorPolozky</vt:lpstr>
      <vt:lpstr>SO 06 – Přeložka chladící vody</vt:lpstr>
      <vt:lpstr>SO 07 – Přeložka užitkové vody</vt:lpstr>
      <vt:lpstr>SO 08 - Přeložka dešť. kanal.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06 – Přeložka chladící vody'!Názvy_tisku</vt:lpstr>
      <vt:lpstr>'SO 07 – Přeložka užitkové vody'!Názvy_tisku</vt:lpstr>
      <vt:lpstr>'SO 08 - Přeložka dešť. kanal.'!Názvy_tisku</vt:lpstr>
      <vt:lpstr>oadresa</vt:lpstr>
      <vt:lpstr>Stavba!Objednatel</vt:lpstr>
      <vt:lpstr>Stavba!Objekt</vt:lpstr>
      <vt:lpstr>'SO 06 – Přeložka chladící vody'!Oblast_tisku</vt:lpstr>
      <vt:lpstr>'SO 07 – Přeložka užitkové vody'!Oblast_tisku</vt:lpstr>
      <vt:lpstr>'SO 08 - Přeložka dešť. kanal.'!Oblast_tisku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2025-04-25T14:51:44Z</cp:lastPrinted>
  <dcterms:created xsi:type="dcterms:W3CDTF">2009-04-08T07:15:50Z</dcterms:created>
  <dcterms:modified xsi:type="dcterms:W3CDTF">2025-04-25T14:52:07Z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