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85238550_Potraviny Starz/03 Súťažné podklady/SP č. 20 miešané koktaily a šumivé víno/"/>
    </mc:Choice>
  </mc:AlternateContent>
  <xr:revisionPtr revIDLastSave="292" documentId="8_{7282B60D-5402-4185-87C5-FC8F1BD8F77F}" xr6:coauthVersionLast="47" xr6:coauthVersionMax="47" xr10:uidLastSave="{F17101BB-C572-46EC-8F0D-1999CDA49D9A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externalReferences>
    <externalReference r:id="rId5"/>
  </externalReference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uchádzača'!$B$4:$J$59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6" l="1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8" i="6"/>
  <c r="C39" i="6"/>
  <c r="C40" i="6"/>
  <c r="C41" i="6"/>
  <c r="C42" i="6"/>
  <c r="C43" i="6"/>
  <c r="C44" i="6"/>
  <c r="C45" i="6"/>
  <c r="C46" i="6"/>
  <c r="C47" i="6"/>
  <c r="I47" i="6"/>
  <c r="I46" i="6"/>
  <c r="I45" i="6"/>
  <c r="I44" i="6"/>
  <c r="I43" i="6"/>
  <c r="I42" i="6"/>
  <c r="I39" i="6"/>
  <c r="I40" i="6"/>
  <c r="I41" i="6"/>
  <c r="I34" i="6"/>
  <c r="I35" i="6"/>
  <c r="I36" i="6"/>
  <c r="I37" i="6"/>
  <c r="I38" i="6"/>
  <c r="I30" i="6"/>
  <c r="I31" i="6"/>
  <c r="I32" i="6"/>
  <c r="I33" i="6"/>
  <c r="I27" i="6"/>
  <c r="I28" i="6"/>
  <c r="I29" i="6"/>
  <c r="I24" i="6"/>
  <c r="I25" i="6"/>
  <c r="I26" i="6"/>
  <c r="I23" i="6"/>
  <c r="I22" i="6"/>
  <c r="I21" i="6"/>
  <c r="I18" i="6"/>
  <c r="I20" i="6"/>
  <c r="I55" i="6"/>
  <c r="B21" i="6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J48" i="6" l="1"/>
  <c r="G49" i="6"/>
  <c r="G18" i="6"/>
</calcChain>
</file>

<file path=xl/sharedStrings.xml><?xml version="1.0" encoding="utf-8"?>
<sst xmlns="http://schemas.openxmlformats.org/spreadsheetml/2006/main" count="78" uniqueCount="74">
  <si>
    <t>Dynamický nákupný systém "Nákup potravín, nápojov a príbuzných produktov"</t>
  </si>
  <si>
    <t>Uchádzač vypĺňa iba bunky v modrom podfarbení !!!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</si>
  <si>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</si>
  <si>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</si>
  <si>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</si>
  <si>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</si>
  <si>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</si>
  <si>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</si>
  <si>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</si>
  <si>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</si>
  <si>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</si>
  <si>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</si>
  <si>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</si>
  <si>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</si>
  <si>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</si>
  <si>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</si>
  <si>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</si>
  <si>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</si>
  <si>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</si>
  <si>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</si>
  <si>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</si>
  <si>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</si>
  <si>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</si>
  <si>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</si>
  <si>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</si>
  <si>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</si>
  <si>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>Rozhodné kritérium č. 2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</si>
  <si>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</si>
  <si>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</si>
  <si>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</si>
  <si>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</si>
  <si>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</si>
  <si>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</si>
  <si>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</si>
  <si>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</si>
  <si>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</si>
  <si>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</si>
  <si>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</si>
  <si>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</si>
  <si>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</si>
  <si>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</si>
  <si>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</si>
  <si>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</si>
  <si>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</si>
  <si>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</si>
  <si>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</si>
  <si>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</si>
  <si>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</si>
  <si>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</si>
  <si>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</si>
  <si>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</si>
  <si>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</si>
  <si>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</si>
  <si>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</si>
  <si>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</si>
  <si>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</si>
  <si>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</si>
  <si>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</si>
  <si>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</si>
  <si>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</si>
  <si>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</si>
  <si>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</si>
  <si>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</si>
  <si>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</si>
  <si>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</si>
  <si>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</si>
  <si>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</si>
  <si>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1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</si>
  <si>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</si>
  <si>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Cena v Eur bez DPH za položku č. 28</t>
  </si>
  <si>
    <t>Obchodný názov ponúkaného výrobku</t>
  </si>
  <si>
    <t>Kritérium č. 1: Cena bez DPH</t>
  </si>
  <si>
    <t>Príloha č. 2 - Ponuka uchádzača vo výzve č. 20 "Nákup tovaru pre sezónu 2025/2026 - Nákup tovaru pre sezónu 2025/2026 – koktaily, perlivé víno a víno"</t>
  </si>
  <si>
    <t xml:space="preserve">Prosecco Carattere Biologické DOC šumivé víno, biele, suché, 0,75l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</si>
</sst>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5.5"/>
      <color theme="4" tint="-0.249977111117893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6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47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0" xfId="2" applyNumberFormat="1" applyFont="1" applyFill="1" applyBorder="1" applyAlignment="1">
      <alignment vertical="center"/>
    </xf>
    <xf numFmtId="165" fontId="0" fillId="5" borderId="53" xfId="2" applyNumberFormat="1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5" xfId="2" applyFont="1" applyFill="1" applyBorder="1" applyProtection="1">
      <protection hidden="1"/>
    </xf>
    <xf numFmtId="0" fontId="6" fillId="0" borderId="50" xfId="0" applyFont="1" applyBorder="1" applyAlignment="1">
      <alignment vertical="center"/>
    </xf>
    <xf numFmtId="0" fontId="5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justify" vertical="center"/>
    </xf>
    <xf numFmtId="0" fontId="0" fillId="6" borderId="57" xfId="0" applyFill="1" applyBorder="1" applyAlignment="1">
      <alignment horizontal="left" vertical="center" wrapText="1" indent="1"/>
    </xf>
    <xf numFmtId="0" fontId="6" fillId="6" borderId="57" xfId="0" applyFont="1" applyFill="1" applyBorder="1" applyAlignment="1">
      <alignment horizontal="left" vertical="center" wrapText="1" indent="1"/>
    </xf>
    <xf numFmtId="0" fontId="2" fillId="6" borderId="57" xfId="0" applyFont="1" applyFill="1" applyBorder="1" applyAlignment="1">
      <alignment horizontal="center" vertical="center" wrapText="1"/>
    </xf>
    <xf numFmtId="0" fontId="23" fillId="6" borderId="57" xfId="4" applyFill="1" applyBorder="1" applyAlignment="1">
      <alignment horizontal="left" vertical="center" wrapText="1" indent="1"/>
    </xf>
    <xf numFmtId="0" fontId="0" fillId="6" borderId="57" xfId="0" applyFill="1" applyBorder="1" applyAlignment="1" applyProtection="1">
      <alignment horizontal="left" vertical="center" wrapText="1" indent="1"/>
      <protection locked="0"/>
    </xf>
    <xf numFmtId="0" fontId="0" fillId="6" borderId="57" xfId="0" applyFill="1" applyBorder="1" applyAlignment="1">
      <alignment horizontal="left" wrapText="1" indent="1"/>
    </xf>
    <xf numFmtId="0" fontId="11" fillId="6" borderId="58" xfId="2" applyFont="1" applyFill="1" applyBorder="1" applyAlignment="1"/>
    <xf numFmtId="0" fontId="11" fillId="6" borderId="54" xfId="2" applyFont="1" applyFill="1" applyBorder="1" applyAlignment="1"/>
    <xf numFmtId="165" fontId="0" fillId="5" borderId="31" xfId="0" applyNumberFormat="1" applyFill="1" applyBorder="1" applyAlignment="1">
      <alignment horizontal="center" wrapText="1"/>
    </xf>
    <xf numFmtId="0" fontId="0" fillId="5" borderId="54" xfId="0" applyFill="1" applyBorder="1" applyAlignment="1">
      <alignment horizontal="center" wrapText="1"/>
    </xf>
    <xf numFmtId="1" fontId="18" fillId="0" borderId="3" xfId="2" applyNumberFormat="1" applyFont="1" applyFill="1" applyBorder="1" applyAlignment="1">
      <alignment horizontal="left" wrapText="1"/>
    </xf>
    <xf numFmtId="1" fontId="0" fillId="6" borderId="51" xfId="0" applyNumberFormat="1" applyFill="1" applyBorder="1" applyAlignment="1">
      <alignment horizontal="left"/>
    </xf>
    <xf numFmtId="1" fontId="19" fillId="0" borderId="16" xfId="2" applyNumberFormat="1" applyFont="1" applyFill="1" applyBorder="1"/>
    <xf numFmtId="1" fontId="11" fillId="6" borderId="31" xfId="2" applyNumberFormat="1" applyFont="1" applyFill="1" applyBorder="1" applyAlignment="1"/>
    <xf numFmtId="1" fontId="24" fillId="0" borderId="0" xfId="2" applyNumberFormat="1" applyFont="1" applyFill="1" applyBorder="1" applyAlignment="1">
      <alignment vertical="center"/>
    </xf>
    <xf numFmtId="1" fontId="22" fillId="6" borderId="0" xfId="2" applyNumberFormat="1" applyFont="1" applyFill="1" applyBorder="1" applyAlignment="1">
      <alignment horizontal="left"/>
    </xf>
    <xf numFmtId="1" fontId="0" fillId="6" borderId="0" xfId="0" applyNumberFormat="1" applyFill="1"/>
    <xf numFmtId="0" fontId="18" fillId="0" borderId="21" xfId="2" applyFont="1" applyFill="1" applyBorder="1" applyAlignment="1">
      <alignment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8" fillId="0" borderId="38" xfId="2" applyFont="1" applyFill="1" applyBorder="1" applyAlignment="1">
      <alignment horizontal="left"/>
    </xf>
    <xf numFmtId="0" fontId="17" fillId="0" borderId="34" xfId="2" applyFont="1" applyFill="1" applyBorder="1" applyAlignment="1"/>
    <xf numFmtId="0" fontId="0" fillId="5" borderId="62" xfId="0" applyFill="1" applyBorder="1"/>
    <xf numFmtId="0" fontId="0" fillId="5" borderId="33" xfId="0" applyFill="1" applyBorder="1"/>
    <xf numFmtId="0" fontId="0" fillId="0" borderId="43" xfId="0" applyBorder="1"/>
    <xf numFmtId="0" fontId="0" fillId="0" borderId="19" xfId="0" applyBorder="1"/>
    <xf numFmtId="0" fontId="0" fillId="0" borderId="21" xfId="0" applyBorder="1"/>
    <xf numFmtId="0" fontId="0" fillId="0" borderId="52" xfId="0" applyBorder="1"/>
    <xf numFmtId="0" fontId="0" fillId="0" borderId="45" xfId="0" applyBorder="1"/>
    <xf numFmtId="0" fontId="0" fillId="0" borderId="48" xfId="0" applyBorder="1"/>
    <xf numFmtId="166" fontId="0" fillId="0" borderId="43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0" fillId="0" borderId="31" xfId="0" applyBorder="1"/>
    <xf numFmtId="0" fontId="0" fillId="0" borderId="58" xfId="0" applyBorder="1"/>
    <xf numFmtId="0" fontId="0" fillId="0" borderId="54" xfId="0" applyBorder="1"/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2" fontId="17" fillId="0" borderId="34" xfId="2" applyNumberFormat="1" applyFont="1" applyFill="1" applyBorder="1" applyAlignment="1">
      <alignment horizontal="left"/>
    </xf>
    <xf numFmtId="2" fontId="17" fillId="0" borderId="42" xfId="2" applyNumberFormat="1" applyFont="1" applyFill="1" applyBorder="1" applyAlignment="1">
      <alignment horizontal="left"/>
    </xf>
    <xf numFmtId="2" fontId="17" fillId="0" borderId="59" xfId="2" applyNumberFormat="1" applyFont="1" applyFill="1" applyBorder="1" applyAlignment="1">
      <alignment horizontal="left"/>
    </xf>
    <xf numFmtId="2" fontId="17" fillId="0" borderId="60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2" xfId="2" applyFont="1" applyFill="1" applyBorder="1" applyAlignment="1">
      <alignment horizontal="left"/>
    </xf>
    <xf numFmtId="0" fontId="14" fillId="7" borderId="44" xfId="2" applyFont="1" applyFill="1" applyBorder="1" applyAlignment="1">
      <alignment horizontal="center" vertical="center" wrapText="1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31" xfId="0" applyNumberFormat="1" applyFill="1" applyBorder="1" applyAlignment="1">
      <alignment horizontal="center" wrapText="1"/>
    </xf>
    <xf numFmtId="165" fontId="0" fillId="5" borderId="54" xfId="0" applyNumberFormat="1" applyFill="1" applyBorder="1" applyAlignment="1">
      <alignment horizontal="center" wrapText="1"/>
    </xf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26" fillId="6" borderId="18" xfId="2" applyFont="1" applyFill="1" applyBorder="1" applyAlignment="1">
      <alignment horizontal="center" vertical="center" wrapText="1"/>
    </xf>
    <xf numFmtId="0" fontId="26" fillId="6" borderId="19" xfId="2" applyFont="1" applyFill="1" applyBorder="1" applyAlignment="1">
      <alignment horizontal="center" vertical="center" wrapText="1"/>
    </xf>
    <xf numFmtId="0" fontId="26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8" xfId="2" applyFont="1" applyFill="1" applyBorder="1" applyAlignment="1">
      <alignment horizontal="left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49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52" xfId="2" applyFont="1" applyFill="1" applyBorder="1" applyAlignment="1">
      <alignment horizontal="center" wrapText="1"/>
    </xf>
    <xf numFmtId="0" fontId="15" fillId="6" borderId="46" xfId="2" applyFont="1" applyFill="1" applyBorder="1" applyAlignment="1">
      <alignment horizontal="center" wrapText="1"/>
    </xf>
    <xf numFmtId="0" fontId="11" fillId="6" borderId="44" xfId="2" applyFont="1" applyFill="1" applyBorder="1" applyAlignment="1">
      <alignment horizontal="center"/>
    </xf>
    <xf numFmtId="0" fontId="11" fillId="6" borderId="45" xfId="2" applyFont="1" applyFill="1" applyBorder="1" applyAlignment="1">
      <alignment horizontal="center"/>
    </xf>
    <xf numFmtId="0" fontId="11" fillId="6" borderId="48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"/>
    </xf>
    <xf numFmtId="0" fontId="11" fillId="6" borderId="58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0" fontId="11" fillId="6" borderId="30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2" xfId="2" applyFont="1" applyFill="1" applyBorder="1" applyAlignment="1">
      <alignment horizontal="left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11</xdr:col>
          <xdr:colOff>276225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11</xdr:col>
          <xdr:colOff>276225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276225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1933575</xdr:colOff>
          <xdr:row>13</xdr:row>
          <xdr:rowOff>0</xdr:rowOff>
        </xdr:from>
        <xdr:to>
          <xdr:col>11</xdr:col>
          <xdr:colOff>390525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11</xdr:col>
          <xdr:colOff>276225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11</xdr:col>
          <xdr:colOff>228600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ratislavskecentrumsluzieb.sharepoint.com/sites/bcs.svo/Zkazky/#85238550_Potraviny Starz/01 Podklady/Podklady update 22.5.2025/Podklady k VO_2 Koktaily, perliv&#233; v&#237;no, v&#237;no.xlsx" TargetMode="External"/><Relationship Id="rId1" Type="http://schemas.openxmlformats.org/officeDocument/2006/relationships/externalLinkPath" Target=".#85238550_Potraviny Starz/01 Podklady/Podklady update 22.5.2025/Podklady k VO_2 Koktaily, perliv&#233; v&#237;no, v&#237;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árok1"/>
    </sheetNames>
    <sheetDataSet>
      <sheetData sheetId="0">
        <row r="2">
          <cell r="A2" t="str">
            <v>Aromatizovaný koktail z vínnych výrobkov Spritz, 6,8 % 20l keg</v>
          </cell>
        </row>
        <row r="3">
          <cell r="A3" t="str">
            <v>PINOT GRIS Rulandské šedé 0,75l biele, suché</v>
          </cell>
        </row>
        <row r="4">
          <cell r="A4" t="str">
            <v>Muškát moravský 0,75l biele, suché</v>
          </cell>
        </row>
        <row r="5">
          <cell r="A5" t="str">
            <v>Pálava bobuľový výber 0,75l biele, sladké</v>
          </cell>
        </row>
        <row r="6">
          <cell r="A6" t="str">
            <v>Veltlín zelený 0,25l biele, suché</v>
          </cell>
        </row>
        <row r="7">
          <cell r="A7" t="str">
            <v>Cabernet Sauvignon rosé 0,75l neskorý zber, ružové, polosladké</v>
          </cell>
        </row>
        <row r="8">
          <cell r="A8" t="str">
            <v>Alibernet výber z hrozna 0,75l červené, suché</v>
          </cell>
        </row>
        <row r="9">
          <cell r="A9" t="str">
            <v>PINOT NOIR Rulandské modré 0,75l červené, suché</v>
          </cell>
        </row>
        <row r="10">
          <cell r="A10" t="str">
            <v>Frankovka modrá 0,25l červené, suché</v>
          </cell>
        </row>
        <row r="11">
          <cell r="A11" t="str">
            <v>Sauvignon Blanc Resérve 0,75l biele, suché</v>
          </cell>
        </row>
        <row r="12">
          <cell r="A12" t="str">
            <v>Grenache Blanc Vin de France 0,75l tiché víno, biele, suché</v>
          </cell>
        </row>
        <row r="13">
          <cell r="A13" t="str">
            <v>Chardonnay 0,75 biele, suché</v>
          </cell>
        </row>
        <row r="14">
          <cell r="A14" t="str">
            <v>Pays D´OC IGP rosé 0,75l ružové, suché</v>
          </cell>
        </row>
        <row r="15">
          <cell r="A15" t="str">
            <v>DUE DI DUE, Puglia 0,75l červené víno, polosuché</v>
          </cell>
        </row>
        <row r="16">
          <cell r="A16" t="str">
            <v>Merlot Varietal 0,75l tiché víno, červené, suché</v>
          </cell>
        </row>
        <row r="17">
          <cell r="A17" t="str">
            <v>Spumante Rosé Dolce 0,75l šumivé víno, ružové, sladké</v>
          </cell>
        </row>
        <row r="18">
          <cell r="A18" t="str">
            <v>PROSECCO DOC Extra Dry 0,75l biele, extra suché</v>
          </cell>
        </row>
        <row r="20">
          <cell r="A20" t="str">
            <v>Cava BRUT 0,75l šumivé víno,biele,suché</v>
          </cell>
        </row>
        <row r="21">
          <cell r="A21" t="str">
            <v>Cava SEMI DRY 0,75l šumivé víno,biele, polosuché</v>
          </cell>
        </row>
        <row r="22">
          <cell r="A22" t="str">
            <v>Cava ROSÉ BRUT 0,75l šumivé víno,ružové, suché</v>
          </cell>
        </row>
        <row r="23">
          <cell r="A23" t="str">
            <v>Pina colada alkoholický koktail 4,7% 0,33l sklo</v>
          </cell>
        </row>
        <row r="24">
          <cell r="A24" t="str">
            <v>Sex on the beach alkoholický koktail 4,7% 0,33l sklo</v>
          </cell>
        </row>
        <row r="25">
          <cell r="A25" t="str">
            <v>Cosmopolitan alkoholický koktail 4,7% 0,33l sklo</v>
          </cell>
        </row>
        <row r="26">
          <cell r="A26" t="str">
            <v>Blue lagoon alkoholický koktail 4,7% 0,33l sklo</v>
          </cell>
        </row>
        <row r="27">
          <cell r="A27" t="str">
            <v>Virgin mojito nealkoholický koktail 0,0% 0,33l sklo</v>
          </cell>
        </row>
        <row r="28">
          <cell r="A28" t="str">
            <v>Blue lagoon nealkoholický koktail 0,0% 0,33l sklo</v>
          </cell>
        </row>
        <row r="29">
          <cell r="A29" t="str">
            <v>Perlivé víno extra dry, biele suché, 11% 20l keg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J59"/>
  <sheetViews>
    <sheetView showGridLines="0" tabSelected="1" topLeftCell="A45" zoomScale="115" zoomScaleNormal="115" zoomScaleSheetLayoutView="160" workbookViewId="0">
      <selection activeCell="J48" sqref="J48"/>
    </sheetView>
  </sheetViews>
  <sheetFormatPr defaultRowHeight="15" x14ac:dyDescent="0.25"/>
  <cols>
    <col min="1" max="1" width="5" customWidth="1"/>
    <col min="2" max="2" width="5.7109375" style="47" customWidth="1"/>
    <col min="3" max="3" width="10.5703125" style="14" customWidth="1"/>
    <col min="4" max="4" width="5.85546875" style="14" customWidth="1"/>
    <col min="5" max="5" width="41.85546875" style="14" customWidth="1"/>
    <col min="6" max="6" width="52.28515625" style="14" customWidth="1"/>
    <col min="7" max="7" width="14" customWidth="1"/>
    <col min="8" max="8" width="14.5703125" customWidth="1"/>
    <col min="9" max="9" width="3.85546875" customWidth="1"/>
    <col min="10" max="10" width="15.85546875" customWidth="1"/>
  </cols>
  <sheetData>
    <row r="1" spans="2:10" ht="25.5" customHeight="1" x14ac:dyDescent="0.3">
      <c r="B1" s="102" t="s">
        <v>0</v>
      </c>
      <c r="C1" s="102"/>
      <c r="D1" s="102"/>
      <c r="E1" s="102"/>
      <c r="F1" s="102"/>
      <c r="G1" s="102"/>
      <c r="H1" s="102"/>
      <c r="I1" s="102"/>
      <c r="J1" s="102"/>
    </row>
    <row r="2" spans="2:10" ht="25.5" customHeight="1" x14ac:dyDescent="0.3">
      <c r="B2" s="103" t="s">
        <v>1</v>
      </c>
      <c r="C2" s="103"/>
      <c r="D2" s="103"/>
      <c r="E2" s="103"/>
      <c r="F2" s="103"/>
      <c r="G2" s="103"/>
      <c r="H2" s="103"/>
      <c r="I2" s="103"/>
      <c r="J2" s="103"/>
    </row>
    <row r="3" spans="2:10" ht="15.75" thickBot="1" x14ac:dyDescent="0.3">
      <c r="B3" s="123"/>
      <c r="C3" s="123"/>
      <c r="D3" s="123"/>
      <c r="E3" s="123"/>
      <c r="F3" s="123"/>
      <c r="G3" s="123"/>
    </row>
    <row r="4" spans="2:10" ht="45.75" customHeight="1" thickBot="1" x14ac:dyDescent="0.3">
      <c r="B4" s="108" t="s">
        <v>72</v>
      </c>
      <c r="C4" s="109"/>
      <c r="D4" s="109"/>
      <c r="E4" s="109"/>
      <c r="F4" s="109"/>
      <c r="G4" s="109"/>
      <c r="H4" s="109"/>
      <c r="I4" s="109"/>
      <c r="J4" s="110"/>
    </row>
    <row r="5" spans="2:10" s="14" customFormat="1" ht="15.75" thickBot="1" x14ac:dyDescent="0.3">
      <c r="B5" s="111"/>
      <c r="C5" s="112"/>
      <c r="D5" s="112"/>
      <c r="E5" s="112"/>
      <c r="F5" s="112"/>
      <c r="G5" s="112"/>
      <c r="H5" s="112"/>
      <c r="I5" s="112"/>
      <c r="J5" s="112"/>
    </row>
    <row r="6" spans="2:10" ht="17.100000000000001" customHeight="1" x14ac:dyDescent="0.25">
      <c r="B6" s="117" t="s">
        <v>2</v>
      </c>
      <c r="C6" s="118"/>
      <c r="D6" s="118"/>
      <c r="E6" s="118"/>
      <c r="F6" s="49"/>
      <c r="G6" s="113"/>
      <c r="H6" s="113"/>
      <c r="I6" s="113"/>
      <c r="J6" s="114"/>
    </row>
    <row r="7" spans="2:10" ht="17.100000000000001" customHeight="1" thickBot="1" x14ac:dyDescent="0.3">
      <c r="B7" s="119" t="s">
        <v>3</v>
      </c>
      <c r="C7" s="120"/>
      <c r="D7" s="120"/>
      <c r="E7" s="120"/>
      <c r="F7" s="50"/>
      <c r="G7" s="121" t="s">
        <v>4</v>
      </c>
      <c r="H7" s="122"/>
      <c r="I7" s="115"/>
      <c r="J7" s="116"/>
    </row>
    <row r="8" spans="2:10" s="14" customFormat="1" ht="15.75" thickBot="1" x14ac:dyDescent="0.3">
      <c r="B8" s="93"/>
      <c r="C8" s="94"/>
      <c r="D8" s="94"/>
      <c r="E8" s="94"/>
      <c r="F8" s="94"/>
      <c r="G8" s="94"/>
      <c r="H8" s="94"/>
      <c r="I8" s="94"/>
      <c r="J8" s="94"/>
    </row>
    <row r="9" spans="2:10" ht="30" customHeight="1" x14ac:dyDescent="0.25">
      <c r="B9" s="124" t="s">
        <v>5</v>
      </c>
      <c r="C9" s="125"/>
      <c r="D9" s="125"/>
      <c r="E9" s="125"/>
      <c r="F9" s="125"/>
      <c r="G9" s="125"/>
      <c r="H9" s="125"/>
      <c r="I9" s="125"/>
      <c r="J9" s="126"/>
    </row>
    <row r="10" spans="2:10" ht="36.75" customHeight="1" x14ac:dyDescent="0.25">
      <c r="B10" s="72" t="s">
        <v>6</v>
      </c>
      <c r="C10" s="73"/>
      <c r="D10" s="73"/>
      <c r="E10" s="73"/>
      <c r="F10" s="73"/>
      <c r="G10" s="73"/>
      <c r="H10" s="73"/>
      <c r="I10" s="74"/>
      <c r="J10" s="27"/>
    </row>
    <row r="11" spans="2:10" ht="45" customHeight="1" x14ac:dyDescent="0.25">
      <c r="B11" s="85" t="s">
        <v>7</v>
      </c>
      <c r="C11" s="86"/>
      <c r="D11" s="86"/>
      <c r="E11" s="86"/>
      <c r="F11" s="86"/>
      <c r="G11" s="86"/>
      <c r="H11" s="86"/>
      <c r="I11" s="87"/>
      <c r="J11" s="12"/>
    </row>
    <row r="12" spans="2:10" ht="45" customHeight="1" x14ac:dyDescent="0.25">
      <c r="B12" s="63" t="s">
        <v>8</v>
      </c>
      <c r="C12" s="64"/>
      <c r="D12" s="64"/>
      <c r="E12" s="64"/>
      <c r="F12" s="64"/>
      <c r="G12" s="64"/>
      <c r="H12" s="64"/>
      <c r="I12" s="65"/>
      <c r="J12" s="12"/>
    </row>
    <row r="13" spans="2:10" ht="45" customHeight="1" x14ac:dyDescent="0.25">
      <c r="B13" s="63" t="s">
        <v>9</v>
      </c>
      <c r="C13" s="64"/>
      <c r="D13" s="64"/>
      <c r="E13" s="64"/>
      <c r="F13" s="64"/>
      <c r="G13" s="64"/>
      <c r="H13" s="64"/>
      <c r="I13" s="65"/>
      <c r="J13" s="12"/>
    </row>
    <row r="14" spans="2:10" ht="45" customHeight="1" thickBot="1" x14ac:dyDescent="0.3">
      <c r="B14" s="88" t="s">
        <v>10</v>
      </c>
      <c r="C14" s="89"/>
      <c r="D14" s="89"/>
      <c r="E14" s="89"/>
      <c r="F14" s="89"/>
      <c r="G14" s="89"/>
      <c r="H14" s="89"/>
      <c r="I14" s="90"/>
      <c r="J14" s="13"/>
    </row>
    <row r="15" spans="2:10" s="14" customFormat="1" ht="15.75" thickBot="1" x14ac:dyDescent="0.3">
      <c r="B15" s="104"/>
      <c r="C15" s="105"/>
      <c r="D15" s="105"/>
      <c r="E15" s="105"/>
      <c r="F15" s="105"/>
      <c r="G15" s="105"/>
      <c r="H15" s="105"/>
      <c r="I15" s="105"/>
      <c r="J15" s="105"/>
    </row>
    <row r="16" spans="2:10" ht="24" customHeight="1" x14ac:dyDescent="0.25">
      <c r="B16" s="82" t="s">
        <v>71</v>
      </c>
      <c r="C16" s="83"/>
      <c r="D16" s="83"/>
      <c r="E16" s="83"/>
      <c r="F16" s="83"/>
      <c r="G16" s="83"/>
      <c r="H16" s="83"/>
      <c r="I16" s="83"/>
      <c r="J16" s="84"/>
    </row>
    <row r="17" spans="2:10" ht="15.6" customHeight="1" x14ac:dyDescent="0.25">
      <c r="B17" s="129" t="s">
        <v>11</v>
      </c>
      <c r="C17" s="130"/>
      <c r="D17" s="128"/>
      <c r="E17" s="19" t="s">
        <v>12</v>
      </c>
      <c r="F17" s="51"/>
      <c r="G17" s="127" t="s">
        <v>13</v>
      </c>
      <c r="H17" s="128"/>
      <c r="I17" s="106" t="s">
        <v>14</v>
      </c>
      <c r="J17" s="107"/>
    </row>
    <row r="18" spans="2:10" ht="20.100000000000001" customHeight="1" thickBot="1" x14ac:dyDescent="0.3">
      <c r="B18" s="79" t="s">
        <v>15</v>
      </c>
      <c r="C18" s="80"/>
      <c r="D18" s="81"/>
      <c r="E18" s="17">
        <v>100</v>
      </c>
      <c r="F18" s="52"/>
      <c r="G18" s="75" t="str">
        <f>IF(E18=100,"neuplatňuje sa","sem doplň minimum")</f>
        <v>neuplatňuje sa</v>
      </c>
      <c r="H18" s="76"/>
      <c r="I18" s="77" t="str">
        <f>IF(E18=100,"neuplatňuje sa","sem doplň maximum")</f>
        <v>neuplatňuje sa</v>
      </c>
      <c r="J18" s="78"/>
    </row>
    <row r="19" spans="2:10" ht="30.95" customHeight="1" thickBot="1" x14ac:dyDescent="0.3">
      <c r="B19" s="41" t="s">
        <v>16</v>
      </c>
      <c r="C19" s="66" t="s">
        <v>17</v>
      </c>
      <c r="D19" s="67"/>
      <c r="E19" s="68"/>
      <c r="F19" s="48" t="s">
        <v>70</v>
      </c>
      <c r="G19" s="18" t="s">
        <v>18</v>
      </c>
      <c r="H19" s="18" t="s">
        <v>19</v>
      </c>
      <c r="I19" s="91" t="s">
        <v>20</v>
      </c>
      <c r="J19" s="92"/>
    </row>
    <row r="20" spans="2:10" ht="17.100000000000001" customHeight="1" thickBot="1" x14ac:dyDescent="0.3">
      <c r="B20" s="42" t="s">
        <v>67</v>
      </c>
      <c r="C20" s="55" t="str">
        <f>[1]Hárok1!A2</f>
        <v>Aromatizovaný koktail z vínnych výrobkov Spritz, 6,8 % 20l keg</v>
      </c>
      <c r="D20" s="56"/>
      <c r="E20" s="57"/>
      <c r="F20" s="53"/>
      <c r="G20" s="25">
        <v>300</v>
      </c>
      <c r="H20" s="24"/>
      <c r="I20" s="61">
        <f t="shared" ref="I20" si="0">H20*G20</f>
        <v>0</v>
      </c>
      <c r="J20" s="62"/>
    </row>
    <row r="21" spans="2:10" ht="17.100000000000001" customHeight="1" thickBot="1" x14ac:dyDescent="0.3">
      <c r="B21" s="42">
        <f>B20+1</f>
        <v>2</v>
      </c>
      <c r="C21" s="55" t="str">
        <f>[1]Hárok1!A3</f>
        <v>PINOT GRIS Rulandské šedé 0,75l biele, suché</v>
      </c>
      <c r="D21" s="56"/>
      <c r="E21" s="57"/>
      <c r="F21" s="53"/>
      <c r="G21" s="26">
        <v>75</v>
      </c>
      <c r="H21" s="24"/>
      <c r="I21" s="61">
        <f t="shared" ref="I21:I24" si="1">H21*G21</f>
        <v>0</v>
      </c>
      <c r="J21" s="62"/>
    </row>
    <row r="22" spans="2:10" ht="17.100000000000001" customHeight="1" thickBot="1" x14ac:dyDescent="0.3">
      <c r="B22" s="42">
        <f t="shared" ref="B22:B47" si="2">B21+1</f>
        <v>3</v>
      </c>
      <c r="C22" s="55" t="str">
        <f>[1]Hárok1!A4</f>
        <v>Muškát moravský 0,75l biele, suché</v>
      </c>
      <c r="D22" s="56"/>
      <c r="E22" s="57"/>
      <c r="F22" s="53"/>
      <c r="G22" s="26">
        <v>75</v>
      </c>
      <c r="H22" s="24"/>
      <c r="I22" s="61">
        <f t="shared" si="1"/>
        <v>0</v>
      </c>
      <c r="J22" s="62"/>
    </row>
    <row r="23" spans="2:10" ht="17.100000000000001" customHeight="1" thickBot="1" x14ac:dyDescent="0.3">
      <c r="B23" s="42">
        <f t="shared" si="2"/>
        <v>4</v>
      </c>
      <c r="C23" s="55" t="str">
        <f>[1]Hárok1!A5</f>
        <v>Pálava bobuľový výber 0,75l biele, sladké</v>
      </c>
      <c r="D23" s="56"/>
      <c r="E23" s="57"/>
      <c r="F23" s="53"/>
      <c r="G23" s="26">
        <v>75</v>
      </c>
      <c r="H23" s="24"/>
      <c r="I23" s="61">
        <f t="shared" si="1"/>
        <v>0</v>
      </c>
      <c r="J23" s="62"/>
    </row>
    <row r="24" spans="2:10" ht="17.100000000000001" customHeight="1" thickBot="1" x14ac:dyDescent="0.3">
      <c r="B24" s="42">
        <f t="shared" si="2"/>
        <v>5</v>
      </c>
      <c r="C24" s="55" t="str">
        <f>[1]Hárok1!A6</f>
        <v>Veltlín zelený 0,25l biele, suché</v>
      </c>
      <c r="D24" s="56"/>
      <c r="E24" s="57"/>
      <c r="F24" s="53"/>
      <c r="G24" s="26">
        <v>70</v>
      </c>
      <c r="H24" s="24"/>
      <c r="I24" s="61">
        <f t="shared" si="1"/>
        <v>0</v>
      </c>
      <c r="J24" s="62"/>
    </row>
    <row r="25" spans="2:10" ht="17.100000000000001" customHeight="1" thickBot="1" x14ac:dyDescent="0.3">
      <c r="B25" s="42">
        <f t="shared" si="2"/>
        <v>6</v>
      </c>
      <c r="C25" s="55" t="str">
        <f>[1]Hárok1!A7</f>
        <v>Cabernet Sauvignon rosé 0,75l neskorý zber, ružové, polosladké</v>
      </c>
      <c r="D25" s="56"/>
      <c r="E25" s="57"/>
      <c r="F25" s="53"/>
      <c r="G25" s="26">
        <v>75</v>
      </c>
      <c r="H25" s="24"/>
      <c r="I25" s="61">
        <f t="shared" ref="I25:I47" si="3">H25*G25</f>
        <v>0</v>
      </c>
      <c r="J25" s="62"/>
    </row>
    <row r="26" spans="2:10" ht="17.100000000000001" customHeight="1" thickBot="1" x14ac:dyDescent="0.3">
      <c r="B26" s="42">
        <f t="shared" si="2"/>
        <v>7</v>
      </c>
      <c r="C26" s="55" t="str">
        <f>[1]Hárok1!A8</f>
        <v>Alibernet výber z hrozna 0,75l červené, suché</v>
      </c>
      <c r="D26" s="56"/>
      <c r="E26" s="57"/>
      <c r="F26" s="53"/>
      <c r="G26" s="26">
        <v>75</v>
      </c>
      <c r="H26" s="24"/>
      <c r="I26" s="61">
        <f t="shared" si="3"/>
        <v>0</v>
      </c>
      <c r="J26" s="62"/>
    </row>
    <row r="27" spans="2:10" ht="17.100000000000001" customHeight="1" thickBot="1" x14ac:dyDescent="0.3">
      <c r="B27" s="42">
        <f t="shared" si="2"/>
        <v>8</v>
      </c>
      <c r="C27" s="55" t="str">
        <f>[1]Hárok1!A9</f>
        <v>PINOT NOIR Rulandské modré 0,75l červené, suché</v>
      </c>
      <c r="D27" s="56"/>
      <c r="E27" s="57"/>
      <c r="F27" s="53"/>
      <c r="G27" s="26">
        <v>75</v>
      </c>
      <c r="H27" s="24"/>
      <c r="I27" s="61">
        <f t="shared" si="3"/>
        <v>0</v>
      </c>
      <c r="J27" s="62"/>
    </row>
    <row r="28" spans="2:10" ht="17.100000000000001" customHeight="1" thickBot="1" x14ac:dyDescent="0.3">
      <c r="B28" s="42">
        <f t="shared" si="2"/>
        <v>9</v>
      </c>
      <c r="C28" s="55" t="str">
        <f>[1]Hárok1!A10</f>
        <v>Frankovka modrá 0,25l červené, suché</v>
      </c>
      <c r="D28" s="56"/>
      <c r="E28" s="57"/>
      <c r="F28" s="53"/>
      <c r="G28" s="26">
        <v>70</v>
      </c>
      <c r="H28" s="24"/>
      <c r="I28" s="61">
        <f t="shared" si="3"/>
        <v>0</v>
      </c>
      <c r="J28" s="62"/>
    </row>
    <row r="29" spans="2:10" ht="17.100000000000001" customHeight="1" thickBot="1" x14ac:dyDescent="0.3">
      <c r="B29" s="42">
        <f t="shared" si="2"/>
        <v>10</v>
      </c>
      <c r="C29" s="55" t="str">
        <f>[1]Hárok1!A11</f>
        <v>Sauvignon Blanc Resérve 0,75l biele, suché</v>
      </c>
      <c r="D29" s="56"/>
      <c r="E29" s="57"/>
      <c r="F29" s="53"/>
      <c r="G29" s="26">
        <v>75</v>
      </c>
      <c r="H29" s="24"/>
      <c r="I29" s="61">
        <f t="shared" si="3"/>
        <v>0</v>
      </c>
      <c r="J29" s="62"/>
    </row>
    <row r="30" spans="2:10" ht="17.100000000000001" customHeight="1" thickBot="1" x14ac:dyDescent="0.3">
      <c r="B30" s="42">
        <f t="shared" si="2"/>
        <v>11</v>
      </c>
      <c r="C30" s="55" t="str">
        <f>[1]Hárok1!A12</f>
        <v>Grenache Blanc Vin de France 0,75l tiché víno, biele, suché</v>
      </c>
      <c r="D30" s="56"/>
      <c r="E30" s="57"/>
      <c r="F30" s="53"/>
      <c r="G30" s="26">
        <v>75</v>
      </c>
      <c r="H30" s="24"/>
      <c r="I30" s="61">
        <f t="shared" si="3"/>
        <v>0</v>
      </c>
      <c r="J30" s="62"/>
    </row>
    <row r="31" spans="2:10" ht="17.100000000000001" customHeight="1" thickBot="1" x14ac:dyDescent="0.3">
      <c r="B31" s="42">
        <f t="shared" si="2"/>
        <v>12</v>
      </c>
      <c r="C31" s="55" t="str">
        <f>[1]Hárok1!A13</f>
        <v>Chardonnay 0,75 biele, suché</v>
      </c>
      <c r="D31" s="56"/>
      <c r="E31" s="57"/>
      <c r="F31" s="53"/>
      <c r="G31" s="26">
        <v>75</v>
      </c>
      <c r="H31" s="24"/>
      <c r="I31" s="61">
        <f t="shared" si="3"/>
        <v>0</v>
      </c>
      <c r="J31" s="62"/>
    </row>
    <row r="32" spans="2:10" ht="17.100000000000001" customHeight="1" thickBot="1" x14ac:dyDescent="0.3">
      <c r="B32" s="42">
        <f t="shared" si="2"/>
        <v>13</v>
      </c>
      <c r="C32" s="55" t="str">
        <f>[1]Hárok1!A14</f>
        <v>Pays D´OC IGP rosé 0,75l ružové, suché</v>
      </c>
      <c r="D32" s="56"/>
      <c r="E32" s="57"/>
      <c r="F32" s="53"/>
      <c r="G32" s="26">
        <v>75</v>
      </c>
      <c r="H32" s="24"/>
      <c r="I32" s="61">
        <f t="shared" si="3"/>
        <v>0</v>
      </c>
      <c r="J32" s="62"/>
    </row>
    <row r="33" spans="2:10" ht="17.100000000000001" customHeight="1" thickBot="1" x14ac:dyDescent="0.3">
      <c r="B33" s="42">
        <f t="shared" si="2"/>
        <v>14</v>
      </c>
      <c r="C33" s="55" t="str">
        <f>[1]Hárok1!A15</f>
        <v>DUE DI DUE, Puglia 0,75l červené víno, polosuché</v>
      </c>
      <c r="D33" s="56"/>
      <c r="E33" s="57"/>
      <c r="F33" s="53"/>
      <c r="G33" s="26">
        <v>75</v>
      </c>
      <c r="H33" s="24"/>
      <c r="I33" s="61">
        <f t="shared" si="3"/>
        <v>0</v>
      </c>
      <c r="J33" s="62"/>
    </row>
    <row r="34" spans="2:10" ht="17.100000000000001" customHeight="1" thickBot="1" x14ac:dyDescent="0.3">
      <c r="B34" s="42">
        <f t="shared" si="2"/>
        <v>15</v>
      </c>
      <c r="C34" s="55" t="str">
        <f>[1]Hárok1!A16</f>
        <v>Merlot Varietal 0,75l tiché víno, červené, suché</v>
      </c>
      <c r="D34" s="56"/>
      <c r="E34" s="57"/>
      <c r="F34" s="53"/>
      <c r="G34" s="26">
        <v>75</v>
      </c>
      <c r="H34" s="24"/>
      <c r="I34" s="61">
        <f t="shared" si="3"/>
        <v>0</v>
      </c>
      <c r="J34" s="62"/>
    </row>
    <row r="35" spans="2:10" ht="17.100000000000001" customHeight="1" thickBot="1" x14ac:dyDescent="0.3">
      <c r="B35" s="42">
        <f t="shared" si="2"/>
        <v>16</v>
      </c>
      <c r="C35" s="55" t="str">
        <f>[1]Hárok1!A17</f>
        <v>Spumante Rosé Dolce 0,75l šumivé víno, ružové, sladké</v>
      </c>
      <c r="D35" s="56"/>
      <c r="E35" s="57"/>
      <c r="F35" s="53"/>
      <c r="G35" s="26">
        <v>75</v>
      </c>
      <c r="H35" s="24"/>
      <c r="I35" s="61">
        <f t="shared" si="3"/>
        <v>0</v>
      </c>
      <c r="J35" s="62"/>
    </row>
    <row r="36" spans="2:10" ht="17.100000000000001" customHeight="1" thickBot="1" x14ac:dyDescent="0.3">
      <c r="B36" s="42">
        <f t="shared" si="2"/>
        <v>17</v>
      </c>
      <c r="C36" s="55" t="str">
        <f>[1]Hárok1!A18</f>
        <v>PROSECCO DOC Extra Dry 0,75l biele, extra suché</v>
      </c>
      <c r="D36" s="56"/>
      <c r="E36" s="57"/>
      <c r="F36" s="53"/>
      <c r="G36" s="26">
        <v>150</v>
      </c>
      <c r="H36" s="24"/>
      <c r="I36" s="61">
        <f t="shared" si="3"/>
        <v>0</v>
      </c>
      <c r="J36" s="62"/>
    </row>
    <row r="37" spans="2:10" ht="17.100000000000001" customHeight="1" thickBot="1" x14ac:dyDescent="0.3">
      <c r="B37" s="42">
        <f t="shared" si="2"/>
        <v>18</v>
      </c>
      <c r="C37" s="55" t="s">
        <v>73</v>
      </c>
      <c r="D37" s="56"/>
      <c r="E37" s="57"/>
      <c r="F37" s="53"/>
      <c r="G37" s="26">
        <v>150</v>
      </c>
      <c r="H37" s="24"/>
      <c r="I37" s="61">
        <f t="shared" si="3"/>
        <v>0</v>
      </c>
      <c r="J37" s="62"/>
    </row>
    <row r="38" spans="2:10" ht="17.100000000000001" customHeight="1" thickBot="1" x14ac:dyDescent="0.3">
      <c r="B38" s="42">
        <f t="shared" si="2"/>
        <v>19</v>
      </c>
      <c r="C38" s="55" t="str">
        <f>[1]Hárok1!A20</f>
        <v>Cava BRUT 0,75l šumivé víno,biele,suché</v>
      </c>
      <c r="D38" s="56"/>
      <c r="E38" s="57"/>
      <c r="F38" s="53"/>
      <c r="G38" s="26">
        <v>100</v>
      </c>
      <c r="H38" s="24"/>
      <c r="I38" s="61">
        <f t="shared" si="3"/>
        <v>0</v>
      </c>
      <c r="J38" s="62"/>
    </row>
    <row r="39" spans="2:10" ht="17.100000000000001" customHeight="1" thickBot="1" x14ac:dyDescent="0.3">
      <c r="B39" s="42">
        <f t="shared" si="2"/>
        <v>20</v>
      </c>
      <c r="C39" s="55" t="str">
        <f>[1]Hárok1!A21</f>
        <v>Cava SEMI DRY 0,75l šumivé víno,biele, polosuché</v>
      </c>
      <c r="D39" s="56"/>
      <c r="E39" s="57"/>
      <c r="F39" s="53"/>
      <c r="G39" s="26">
        <v>100</v>
      </c>
      <c r="H39" s="24"/>
      <c r="I39" s="61">
        <f t="shared" si="3"/>
        <v>0</v>
      </c>
      <c r="J39" s="62"/>
    </row>
    <row r="40" spans="2:10" ht="17.100000000000001" customHeight="1" thickBot="1" x14ac:dyDescent="0.3">
      <c r="B40" s="42">
        <f t="shared" si="2"/>
        <v>21</v>
      </c>
      <c r="C40" s="55" t="str">
        <f>[1]Hárok1!A22</f>
        <v>Cava ROSÉ BRUT 0,75l šumivé víno,ružové, suché</v>
      </c>
      <c r="D40" s="56"/>
      <c r="E40" s="57"/>
      <c r="F40" s="53"/>
      <c r="G40" s="26">
        <v>100</v>
      </c>
      <c r="H40" s="24"/>
      <c r="I40" s="61">
        <f t="shared" si="3"/>
        <v>0</v>
      </c>
      <c r="J40" s="62"/>
    </row>
    <row r="41" spans="2:10" ht="17.100000000000001" customHeight="1" thickBot="1" x14ac:dyDescent="0.3">
      <c r="B41" s="42">
        <f t="shared" si="2"/>
        <v>22</v>
      </c>
      <c r="C41" s="55" t="str">
        <f>[1]Hárok1!A23</f>
        <v>Pina colada alkoholický koktail 4,7% 0,33l sklo</v>
      </c>
      <c r="D41" s="56"/>
      <c r="E41" s="57"/>
      <c r="F41" s="53"/>
      <c r="G41" s="26">
        <v>5000</v>
      </c>
      <c r="H41" s="24"/>
      <c r="I41" s="61">
        <f t="shared" si="3"/>
        <v>0</v>
      </c>
      <c r="J41" s="62"/>
    </row>
    <row r="42" spans="2:10" ht="17.100000000000001" customHeight="1" thickBot="1" x14ac:dyDescent="0.3">
      <c r="B42" s="42">
        <f t="shared" si="2"/>
        <v>23</v>
      </c>
      <c r="C42" s="58" t="str">
        <f>[1]Hárok1!A24</f>
        <v>Sex on the beach alkoholický koktail 4,7% 0,33l sklo</v>
      </c>
      <c r="D42" s="59"/>
      <c r="E42" s="60"/>
      <c r="F42" s="53"/>
      <c r="G42" s="26">
        <v>5000</v>
      </c>
      <c r="H42" s="24"/>
      <c r="I42" s="61">
        <f t="shared" si="3"/>
        <v>0</v>
      </c>
      <c r="J42" s="62"/>
    </row>
    <row r="43" spans="2:10" ht="17.100000000000001" customHeight="1" thickBot="1" x14ac:dyDescent="0.3">
      <c r="B43" s="42">
        <f t="shared" si="2"/>
        <v>24</v>
      </c>
      <c r="C43" s="69" t="str">
        <f>[1]Hárok1!A25</f>
        <v>Cosmopolitan alkoholický koktail 4,7% 0,33l sklo</v>
      </c>
      <c r="D43" s="70"/>
      <c r="E43" s="71"/>
      <c r="F43" s="54"/>
      <c r="G43" s="26">
        <v>5000</v>
      </c>
      <c r="H43" s="24"/>
      <c r="I43" s="61">
        <f t="shared" si="3"/>
        <v>0</v>
      </c>
      <c r="J43" s="62"/>
    </row>
    <row r="44" spans="2:10" ht="17.100000000000001" customHeight="1" thickBot="1" x14ac:dyDescent="0.3">
      <c r="B44" s="42">
        <f t="shared" si="2"/>
        <v>25</v>
      </c>
      <c r="C44" s="69" t="str">
        <f>[1]Hárok1!A26</f>
        <v>Blue lagoon alkoholický koktail 4,7% 0,33l sklo</v>
      </c>
      <c r="D44" s="70"/>
      <c r="E44" s="71"/>
      <c r="F44" s="54"/>
      <c r="G44" s="26">
        <v>5000</v>
      </c>
      <c r="H44" s="24"/>
      <c r="I44" s="61">
        <f t="shared" si="3"/>
        <v>0</v>
      </c>
      <c r="J44" s="62"/>
    </row>
    <row r="45" spans="2:10" ht="17.100000000000001" customHeight="1" thickBot="1" x14ac:dyDescent="0.3">
      <c r="B45" s="42">
        <f t="shared" si="2"/>
        <v>26</v>
      </c>
      <c r="C45" s="69" t="str">
        <f>[1]Hárok1!A27</f>
        <v>Virgin mojito nealkoholický koktail 0,0% 0,33l sklo</v>
      </c>
      <c r="D45" s="70"/>
      <c r="E45" s="71"/>
      <c r="F45" s="54"/>
      <c r="G45" s="26">
        <v>5000</v>
      </c>
      <c r="H45" s="24"/>
      <c r="I45" s="61">
        <f t="shared" si="3"/>
        <v>0</v>
      </c>
      <c r="J45" s="62"/>
    </row>
    <row r="46" spans="2:10" ht="17.100000000000001" customHeight="1" thickBot="1" x14ac:dyDescent="0.3">
      <c r="B46" s="42">
        <f t="shared" si="2"/>
        <v>27</v>
      </c>
      <c r="C46" s="69" t="str">
        <f>[1]Hárok1!A28</f>
        <v>Blue lagoon nealkoholický koktail 0,0% 0,33l sklo</v>
      </c>
      <c r="D46" s="70"/>
      <c r="E46" s="71"/>
      <c r="F46" s="54"/>
      <c r="G46" s="26">
        <v>5000</v>
      </c>
      <c r="H46" s="24"/>
      <c r="I46" s="61">
        <f t="shared" si="3"/>
        <v>0</v>
      </c>
      <c r="J46" s="62"/>
    </row>
    <row r="47" spans="2:10" ht="17.100000000000001" customHeight="1" thickBot="1" x14ac:dyDescent="0.3">
      <c r="B47" s="42">
        <f t="shared" si="2"/>
        <v>28</v>
      </c>
      <c r="C47" s="69" t="str">
        <f>[1]Hárok1!A29</f>
        <v>Perlivé víno extra dry, biele suché, 11% 20l keg</v>
      </c>
      <c r="D47" s="70"/>
      <c r="E47" s="71"/>
      <c r="F47" s="54"/>
      <c r="G47" s="26">
        <v>1200</v>
      </c>
      <c r="H47" s="24"/>
      <c r="I47" s="61">
        <f t="shared" si="3"/>
        <v>0</v>
      </c>
      <c r="J47" s="62"/>
    </row>
    <row r="48" spans="2:10" ht="30.95" customHeight="1" thickBot="1" x14ac:dyDescent="0.3">
      <c r="B48" s="97" t="s">
        <v>21</v>
      </c>
      <c r="C48" s="98"/>
      <c r="D48" s="98"/>
      <c r="E48" s="98"/>
      <c r="F48" s="98"/>
      <c r="G48" s="98"/>
      <c r="H48" s="98"/>
      <c r="I48" s="98"/>
      <c r="J48" s="23">
        <f>SUM(I20:J47)</f>
        <v>0</v>
      </c>
    </row>
    <row r="49" spans="2:10" ht="15.95" customHeight="1" thickBot="1" x14ac:dyDescent="0.3">
      <c r="B49" s="43" t="s">
        <v>22</v>
      </c>
      <c r="C49" s="20"/>
      <c r="D49" s="20"/>
      <c r="E49" s="20"/>
      <c r="F49" s="20"/>
      <c r="G49" s="99" t="str">
        <f>IF(E18=100,"Toto je jediné kritérium a prepočet na body sa preto neuplatňuje",IF(B18="čím menej, tým lepšie",(E18*(I18-J48)/(I18-G18)),(E18*(J48-G18)/(I18-G18))))</f>
        <v>Toto je jediné kritérium a prepočet na body sa preto neuplatňuje</v>
      </c>
      <c r="H49" s="100"/>
      <c r="I49" s="100"/>
      <c r="J49" s="101"/>
    </row>
    <row r="50" spans="2:10" ht="15" customHeight="1" thickBot="1" x14ac:dyDescent="0.3">
      <c r="B50" s="93"/>
      <c r="C50" s="94"/>
      <c r="D50" s="94"/>
      <c r="E50" s="94"/>
      <c r="F50" s="94"/>
      <c r="G50" s="94"/>
      <c r="H50" s="94"/>
      <c r="I50" s="94"/>
      <c r="J50" s="94"/>
    </row>
    <row r="51" spans="2:10" ht="23.1" customHeight="1" thickBot="1" x14ac:dyDescent="0.3">
      <c r="B51" s="147" t="s">
        <v>23</v>
      </c>
      <c r="C51" s="148"/>
      <c r="D51" s="148"/>
      <c r="E51" s="148"/>
      <c r="F51" s="148"/>
      <c r="G51" s="148"/>
      <c r="H51" s="148"/>
      <c r="I51" s="148"/>
      <c r="J51" s="149"/>
    </row>
    <row r="52" spans="2:10" ht="20.45" customHeight="1" x14ac:dyDescent="0.25">
      <c r="B52" s="152" t="s">
        <v>24</v>
      </c>
      <c r="C52" s="153"/>
      <c r="D52" s="153"/>
      <c r="E52" s="153"/>
      <c r="F52" s="153"/>
      <c r="G52" s="153"/>
      <c r="H52" s="154"/>
      <c r="I52" s="150" t="s">
        <v>25</v>
      </c>
      <c r="J52" s="151"/>
    </row>
    <row r="53" spans="2:10" ht="20.45" customHeight="1" x14ac:dyDescent="0.25">
      <c r="B53" s="44" t="s">
        <v>68</v>
      </c>
      <c r="C53" s="37"/>
      <c r="D53" s="37"/>
      <c r="E53" s="37"/>
      <c r="F53" s="37"/>
      <c r="G53" s="37"/>
      <c r="H53" s="38"/>
      <c r="I53" s="95">
        <f>H20</f>
        <v>0</v>
      </c>
      <c r="J53" s="96"/>
    </row>
    <row r="54" spans="2:10" ht="20.45" customHeight="1" x14ac:dyDescent="0.25">
      <c r="B54" s="155" t="s">
        <v>26</v>
      </c>
      <c r="C54" s="156"/>
      <c r="D54" s="156"/>
      <c r="E54" s="156"/>
      <c r="F54" s="156"/>
      <c r="G54" s="156"/>
      <c r="H54" s="157"/>
      <c r="I54" s="39"/>
      <c r="J54" s="40"/>
    </row>
    <row r="55" spans="2:10" s="16" customFormat="1" ht="26.25" customHeight="1" thickBot="1" x14ac:dyDescent="0.3">
      <c r="B55" s="158" t="s">
        <v>69</v>
      </c>
      <c r="C55" s="159"/>
      <c r="D55" s="159"/>
      <c r="E55" s="159"/>
      <c r="F55" s="159"/>
      <c r="G55" s="159"/>
      <c r="H55" s="160"/>
      <c r="I55" s="95">
        <f>H47</f>
        <v>0</v>
      </c>
      <c r="J55" s="96"/>
    </row>
    <row r="56" spans="2:10" s="16" customFormat="1" ht="17.100000000000001" customHeight="1" x14ac:dyDescent="0.25">
      <c r="B56" s="45" t="s">
        <v>27</v>
      </c>
      <c r="C56" s="22"/>
      <c r="D56" s="22"/>
      <c r="E56" s="22"/>
      <c r="F56" s="22"/>
      <c r="G56" s="22"/>
      <c r="H56" s="21"/>
      <c r="I56" s="21"/>
      <c r="J56" s="21"/>
    </row>
    <row r="57" spans="2:10" ht="15" customHeight="1" thickBot="1" x14ac:dyDescent="0.3">
      <c r="B57" s="46" t="s">
        <v>28</v>
      </c>
      <c r="C57" s="15"/>
      <c r="D57" s="15"/>
      <c r="E57" s="15"/>
      <c r="F57" s="15"/>
      <c r="G57" s="15"/>
    </row>
    <row r="58" spans="2:10" ht="15.6" customHeight="1" x14ac:dyDescent="0.25">
      <c r="B58" s="137" t="s">
        <v>29</v>
      </c>
      <c r="C58" s="138"/>
      <c r="D58" s="139"/>
      <c r="E58" s="143" t="s">
        <v>30</v>
      </c>
      <c r="F58" s="138"/>
      <c r="G58" s="144"/>
      <c r="H58" s="131" t="s">
        <v>31</v>
      </c>
      <c r="I58" s="132"/>
      <c r="J58" s="133"/>
    </row>
    <row r="59" spans="2:10" ht="11.45" customHeight="1" thickBot="1" x14ac:dyDescent="0.3">
      <c r="B59" s="140"/>
      <c r="C59" s="141"/>
      <c r="D59" s="142"/>
      <c r="E59" s="145"/>
      <c r="F59" s="141"/>
      <c r="G59" s="146"/>
      <c r="H59" s="134"/>
      <c r="I59" s="135"/>
      <c r="J59" s="136"/>
    </row>
  </sheetData>
  <mergeCells count="96">
    <mergeCell ref="I42:J42"/>
    <mergeCell ref="I37:J37"/>
    <mergeCell ref="I38:J38"/>
    <mergeCell ref="I39:J39"/>
    <mergeCell ref="I40:J40"/>
    <mergeCell ref="I41:J41"/>
    <mergeCell ref="H58:J59"/>
    <mergeCell ref="B58:D59"/>
    <mergeCell ref="E58:G59"/>
    <mergeCell ref="B51:J51"/>
    <mergeCell ref="I52:J52"/>
    <mergeCell ref="B52:H52"/>
    <mergeCell ref="B54:H54"/>
    <mergeCell ref="I53:J53"/>
    <mergeCell ref="B55:H55"/>
    <mergeCell ref="B1:J1"/>
    <mergeCell ref="B2:J2"/>
    <mergeCell ref="B15:J15"/>
    <mergeCell ref="I17:J17"/>
    <mergeCell ref="B4:J4"/>
    <mergeCell ref="B5:J5"/>
    <mergeCell ref="G6:J6"/>
    <mergeCell ref="I7:J7"/>
    <mergeCell ref="B6:E6"/>
    <mergeCell ref="B7:E7"/>
    <mergeCell ref="G7:H7"/>
    <mergeCell ref="B8:J8"/>
    <mergeCell ref="B3:G3"/>
    <mergeCell ref="B9:J9"/>
    <mergeCell ref="G17:H17"/>
    <mergeCell ref="B17:D17"/>
    <mergeCell ref="B50:J50"/>
    <mergeCell ref="I55:J55"/>
    <mergeCell ref="C45:E45"/>
    <mergeCell ref="C46:E46"/>
    <mergeCell ref="C47:E47"/>
    <mergeCell ref="B48:I48"/>
    <mergeCell ref="G49:J49"/>
    <mergeCell ref="I45:J45"/>
    <mergeCell ref="I46:J46"/>
    <mergeCell ref="I47:J47"/>
    <mergeCell ref="B10:I10"/>
    <mergeCell ref="C20:E20"/>
    <mergeCell ref="G18:H18"/>
    <mergeCell ref="I18:J18"/>
    <mergeCell ref="B18:D18"/>
    <mergeCell ref="B16:J16"/>
    <mergeCell ref="B11:I11"/>
    <mergeCell ref="B14:I14"/>
    <mergeCell ref="B13:I13"/>
    <mergeCell ref="I19:J19"/>
    <mergeCell ref="I20:J20"/>
    <mergeCell ref="I43:J43"/>
    <mergeCell ref="I44:J44"/>
    <mergeCell ref="B12:I12"/>
    <mergeCell ref="C19:E19"/>
    <mergeCell ref="C43:E43"/>
    <mergeCell ref="C44:E44"/>
    <mergeCell ref="I21:J21"/>
    <mergeCell ref="C21:E21"/>
    <mergeCell ref="C22:E22"/>
    <mergeCell ref="C23:E23"/>
    <mergeCell ref="C24:E24"/>
    <mergeCell ref="C25:E25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6:J36"/>
    <mergeCell ref="C31:E31"/>
    <mergeCell ref="C32:E32"/>
    <mergeCell ref="C33:E33"/>
    <mergeCell ref="C34:E34"/>
    <mergeCell ref="C35:E35"/>
    <mergeCell ref="I31:J31"/>
    <mergeCell ref="I32:J32"/>
    <mergeCell ref="I33:J33"/>
    <mergeCell ref="I34:J34"/>
    <mergeCell ref="I35:J35"/>
    <mergeCell ref="C26:E26"/>
    <mergeCell ref="C27:E27"/>
    <mergeCell ref="C28:E28"/>
    <mergeCell ref="C29:E29"/>
    <mergeCell ref="C30:E30"/>
    <mergeCell ref="C41:E41"/>
    <mergeCell ref="C42:E42"/>
    <mergeCell ref="C36:E36"/>
    <mergeCell ref="C37:E37"/>
    <mergeCell ref="C38:E38"/>
    <mergeCell ref="C39:E39"/>
    <mergeCell ref="C40:E40"/>
  </mergeCells>
  <phoneticPr fontId="25" type="noConversion"/>
  <dataValidations disablePrompts="1" count="2">
    <dataValidation type="list" allowBlank="1" showInputMessage="1" showErrorMessage="1" sqref="G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11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11</xdr:col>
                    <xdr:colOff>276225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276225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1933575</xdr:colOff>
                    <xdr:row>13</xdr:row>
                    <xdr:rowOff>0</xdr:rowOff>
                  </from>
                  <to>
                    <xdr:col>11</xdr:col>
                    <xdr:colOff>390525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11</xdr:col>
                    <xdr:colOff>276225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0</xdr:rowOff>
                  </from>
                  <to>
                    <xdr:col>11</xdr:col>
                    <xdr:colOff>228600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29" t="s">
        <v>32</v>
      </c>
    </row>
    <row r="3" spans="2:2" x14ac:dyDescent="0.25">
      <c r="B3" s="30"/>
    </row>
    <row r="4" spans="2:2" x14ac:dyDescent="0.25">
      <c r="B4" s="31" t="s">
        <v>33</v>
      </c>
    </row>
    <row r="5" spans="2:2" x14ac:dyDescent="0.25">
      <c r="B5" s="32"/>
    </row>
    <row r="6" spans="2:2" x14ac:dyDescent="0.25">
      <c r="B6" s="33" t="s">
        <v>34</v>
      </c>
    </row>
    <row r="7" spans="2:2" x14ac:dyDescent="0.25">
      <c r="B7" s="31"/>
    </row>
    <row r="8" spans="2:2" ht="60.75" customHeight="1" x14ac:dyDescent="0.25">
      <c r="B8" s="34" t="s">
        <v>35</v>
      </c>
    </row>
    <row r="9" spans="2:2" x14ac:dyDescent="0.25">
      <c r="B9" s="34"/>
    </row>
    <row r="10" spans="2:2" x14ac:dyDescent="0.25">
      <c r="B10" s="35" t="s">
        <v>36</v>
      </c>
    </row>
    <row r="11" spans="2:2" x14ac:dyDescent="0.25">
      <c r="B11" s="35" t="s">
        <v>37</v>
      </c>
    </row>
    <row r="12" spans="2:2" x14ac:dyDescent="0.25">
      <c r="B12" s="35" t="s">
        <v>38</v>
      </c>
    </row>
    <row r="13" spans="2:2" x14ac:dyDescent="0.25">
      <c r="B13" s="35" t="s">
        <v>39</v>
      </c>
    </row>
    <row r="14" spans="2:2" x14ac:dyDescent="0.25">
      <c r="B14" s="31"/>
    </row>
    <row r="15" spans="2:2" ht="30" x14ac:dyDescent="0.25">
      <c r="B15" s="34" t="s">
        <v>40</v>
      </c>
    </row>
    <row r="16" spans="2:2" x14ac:dyDescent="0.25">
      <c r="B16" s="36"/>
    </row>
    <row r="17" spans="2:2" ht="30" x14ac:dyDescent="0.25">
      <c r="B17" s="31" t="s">
        <v>41</v>
      </c>
    </row>
    <row r="18" spans="2:2" ht="15.75" thickBot="1" x14ac:dyDescent="0.3">
      <c r="B18" s="28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42</v>
      </c>
    </row>
    <row r="3" spans="1:1" x14ac:dyDescent="0.25">
      <c r="A3" s="2"/>
    </row>
    <row r="4" spans="1:1" x14ac:dyDescent="0.25">
      <c r="A4" s="7" t="s">
        <v>33</v>
      </c>
    </row>
    <row r="5" spans="1:1" x14ac:dyDescent="0.25">
      <c r="A5" s="2"/>
    </row>
    <row r="6" spans="1:1" x14ac:dyDescent="0.25">
      <c r="A6" s="5" t="s">
        <v>34</v>
      </c>
    </row>
    <row r="7" spans="1:1" x14ac:dyDescent="0.25">
      <c r="A7" s="6"/>
    </row>
    <row r="8" spans="1:1" ht="60.75" customHeight="1" x14ac:dyDescent="0.25">
      <c r="A8" s="8" t="s">
        <v>43</v>
      </c>
    </row>
    <row r="9" spans="1:1" x14ac:dyDescent="0.25">
      <c r="A9" s="8"/>
    </row>
    <row r="10" spans="1:1" x14ac:dyDescent="0.25">
      <c r="A10" s="8" t="s">
        <v>44</v>
      </c>
    </row>
    <row r="11" spans="1:1" x14ac:dyDescent="0.25">
      <c r="A11" s="8" t="s">
        <v>45</v>
      </c>
    </row>
    <row r="12" spans="1:1" x14ac:dyDescent="0.25">
      <c r="A12" s="8" t="s">
        <v>46</v>
      </c>
    </row>
    <row r="13" spans="1:1" x14ac:dyDescent="0.25">
      <c r="A13" s="8" t="s">
        <v>47</v>
      </c>
    </row>
    <row r="14" spans="1:1" x14ac:dyDescent="0.25">
      <c r="A14" s="8" t="s">
        <v>48</v>
      </c>
    </row>
    <row r="15" spans="1:1" x14ac:dyDescent="0.25">
      <c r="A15" s="8" t="s">
        <v>49</v>
      </c>
    </row>
    <row r="16" spans="1:1" x14ac:dyDescent="0.25">
      <c r="A16" s="8" t="s">
        <v>50</v>
      </c>
    </row>
    <row r="17" spans="1:1" ht="30" x14ac:dyDescent="0.25">
      <c r="A17" s="8" t="s">
        <v>51</v>
      </c>
    </row>
    <row r="18" spans="1:1" x14ac:dyDescent="0.25">
      <c r="A18" s="8" t="s">
        <v>52</v>
      </c>
    </row>
    <row r="19" spans="1:1" x14ac:dyDescent="0.25">
      <c r="A19" s="8" t="s">
        <v>53</v>
      </c>
    </row>
    <row r="20" spans="1:1" x14ac:dyDescent="0.25">
      <c r="A20" s="8" t="s">
        <v>54</v>
      </c>
    </row>
    <row r="21" spans="1:1" ht="30" x14ac:dyDescent="0.25">
      <c r="A21" s="8" t="s">
        <v>55</v>
      </c>
    </row>
    <row r="22" spans="1:1" x14ac:dyDescent="0.25">
      <c r="A22" s="8" t="s">
        <v>56</v>
      </c>
    </row>
    <row r="23" spans="1:1" x14ac:dyDescent="0.25">
      <c r="A23" s="9"/>
    </row>
    <row r="24" spans="1:1" ht="60" x14ac:dyDescent="0.25">
      <c r="A24" s="8" t="s">
        <v>57</v>
      </c>
    </row>
    <row r="25" spans="1:1" ht="13.5" customHeight="1" x14ac:dyDescent="0.25">
      <c r="A25" s="8"/>
    </row>
    <row r="26" spans="1:1" ht="30" x14ac:dyDescent="0.25">
      <c r="A26" s="8" t="s">
        <v>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59</v>
      </c>
    </row>
    <row r="3" spans="1:1" x14ac:dyDescent="0.25">
      <c r="A3" s="2"/>
    </row>
    <row r="4" spans="1:1" x14ac:dyDescent="0.25">
      <c r="A4" s="8" t="s">
        <v>33</v>
      </c>
    </row>
    <row r="5" spans="1:1" x14ac:dyDescent="0.25">
      <c r="A5" s="9"/>
    </row>
    <row r="6" spans="1:1" x14ac:dyDescent="0.25">
      <c r="A6" s="11" t="s">
        <v>34</v>
      </c>
    </row>
    <row r="7" spans="1:1" x14ac:dyDescent="0.25">
      <c r="A7" s="8"/>
    </row>
    <row r="8" spans="1:1" ht="60.75" customHeight="1" x14ac:dyDescent="0.25">
      <c r="A8" s="8" t="s">
        <v>60</v>
      </c>
    </row>
    <row r="9" spans="1:1" x14ac:dyDescent="0.25">
      <c r="A9" s="8" t="s">
        <v>61</v>
      </c>
    </row>
    <row r="10" spans="1:1" x14ac:dyDescent="0.25">
      <c r="A10" s="10"/>
    </row>
    <row r="11" spans="1:1" ht="30" x14ac:dyDescent="0.25">
      <c r="A11" s="8" t="s">
        <v>62</v>
      </c>
    </row>
    <row r="12" spans="1:1" x14ac:dyDescent="0.25">
      <c r="A12" s="8"/>
    </row>
    <row r="13" spans="1:1" ht="45" x14ac:dyDescent="0.25">
      <c r="A13" s="8" t="s">
        <v>63</v>
      </c>
    </row>
    <row r="14" spans="1:1" x14ac:dyDescent="0.25">
      <c r="A14" s="8"/>
    </row>
    <row r="15" spans="1:1" ht="45" x14ac:dyDescent="0.25">
      <c r="A15" s="8" t="s">
        <v>64</v>
      </c>
    </row>
    <row r="16" spans="1:1" x14ac:dyDescent="0.25">
      <c r="A16" s="8"/>
    </row>
    <row r="17" spans="1:1" ht="60" x14ac:dyDescent="0.25">
      <c r="A17" s="8" t="s">
        <v>65</v>
      </c>
    </row>
    <row r="18" spans="1:1" x14ac:dyDescent="0.25">
      <c r="A18" s="8"/>
    </row>
    <row r="19" spans="1:1" ht="75" x14ac:dyDescent="0.25">
      <c r="A19" s="8" t="s">
        <v>66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d21a2337-edf0-44f9-b8d5-662660621587"/>
    <ds:schemaRef ds:uri="00a517a2-c277-45b3-aa58-bae3ab78131b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1D6E51-820D-4C55-B031-30F59DB26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2025-06-04T10:28:03Z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