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5" windowWidth="15660" windowHeight="11700"/>
  </bookViews>
  <sheets>
    <sheet name="Uprava Krok 3" sheetId="2" r:id="rId1"/>
  </sheets>
  <calcPr calcId="145621"/>
</workbook>
</file>

<file path=xl/calcChain.xml><?xml version="1.0" encoding="utf-8"?>
<calcChain xmlns="http://schemas.openxmlformats.org/spreadsheetml/2006/main">
  <c r="I13" i="2" l="1"/>
  <c r="F59" i="2"/>
  <c r="F58" i="2"/>
  <c r="F57" i="2"/>
  <c r="F56" i="2"/>
  <c r="F55" i="2"/>
  <c r="B32" i="2"/>
  <c r="D31" i="2"/>
  <c r="E31" i="2" s="1"/>
  <c r="C31" i="2"/>
  <c r="D30" i="2"/>
  <c r="E30" i="2" s="1"/>
  <c r="C30" i="2"/>
  <c r="D29" i="2"/>
  <c r="E29" i="2" s="1"/>
  <c r="C29" i="2"/>
  <c r="D28" i="2"/>
  <c r="E28" i="2" s="1"/>
  <c r="C28" i="2"/>
  <c r="D27" i="2"/>
  <c r="C27" i="2"/>
  <c r="C32" i="2" s="1"/>
  <c r="E22" i="2"/>
  <c r="F22" i="2" s="1"/>
  <c r="C22" i="2"/>
  <c r="G21" i="2"/>
  <c r="F30" i="2" s="1"/>
  <c r="D43" i="2" s="1"/>
  <c r="E21" i="2"/>
  <c r="F21" i="2" s="1"/>
  <c r="C21" i="2"/>
  <c r="E20" i="2"/>
  <c r="F20" i="2" s="1"/>
  <c r="C20" i="2"/>
  <c r="C23" i="2" s="1"/>
  <c r="E19" i="2"/>
  <c r="F19" i="2" s="1"/>
  <c r="C19" i="2"/>
  <c r="E18" i="2"/>
  <c r="F18" i="2" s="1"/>
  <c r="F23" i="2" s="1"/>
  <c r="C18" i="2"/>
  <c r="E9" i="2"/>
  <c r="D9" i="2"/>
  <c r="C9" i="2"/>
  <c r="B9" i="2"/>
  <c r="D11" i="2" l="1"/>
  <c r="D12" i="2" s="1"/>
  <c r="G19" i="2"/>
  <c r="F28" i="2" s="1"/>
  <c r="D41" i="2" s="1"/>
  <c r="E43" i="2"/>
  <c r="F43" i="2"/>
  <c r="E41" i="2"/>
  <c r="F41" i="2"/>
  <c r="D32" i="2"/>
  <c r="E27" i="2"/>
  <c r="E32" i="2" s="1"/>
  <c r="G18" i="2"/>
  <c r="G20" i="2"/>
  <c r="F29" i="2" s="1"/>
  <c r="D42" i="2" s="1"/>
  <c r="G22" i="2"/>
  <c r="F31" i="2" s="1"/>
  <c r="D44" i="2" s="1"/>
  <c r="E23" i="2"/>
  <c r="E42" i="2" l="1"/>
  <c r="F42" i="2"/>
  <c r="G41" i="2"/>
  <c r="D56" i="2"/>
  <c r="E44" i="2"/>
  <c r="F44" i="2"/>
  <c r="F27" i="2"/>
  <c r="G23" i="2"/>
  <c r="G43" i="2"/>
  <c r="D58" i="2"/>
  <c r="F32" i="2" l="1"/>
  <c r="D40" i="2"/>
  <c r="G42" i="2"/>
  <c r="D57" i="2"/>
  <c r="E58" i="2"/>
  <c r="H58" i="2"/>
  <c r="C67" i="2" s="1"/>
  <c r="G58" i="2"/>
  <c r="E56" i="2"/>
  <c r="H56" i="2"/>
  <c r="C65" i="2" s="1"/>
  <c r="G56" i="2"/>
  <c r="G44" i="2"/>
  <c r="D59" i="2"/>
  <c r="I56" i="2" l="1"/>
  <c r="B65" i="2"/>
  <c r="D65" i="2" s="1"/>
  <c r="I58" i="2"/>
  <c r="B67" i="2"/>
  <c r="D67" i="2" s="1"/>
  <c r="E59" i="2"/>
  <c r="H59" i="2"/>
  <c r="C68" i="2" s="1"/>
  <c r="G59" i="2"/>
  <c r="E57" i="2"/>
  <c r="H57" i="2"/>
  <c r="C66" i="2" s="1"/>
  <c r="G57" i="2"/>
  <c r="E40" i="2"/>
  <c r="D45" i="2"/>
  <c r="F40" i="2"/>
  <c r="E45" i="2" l="1"/>
  <c r="G40" i="2"/>
  <c r="D55" i="2"/>
  <c r="B68" i="2"/>
  <c r="D68" i="2" s="1"/>
  <c r="I59" i="2"/>
  <c r="B66" i="2"/>
  <c r="D66" i="2" s="1"/>
  <c r="I57" i="2"/>
  <c r="F45" i="2"/>
  <c r="E55" i="2" l="1"/>
  <c r="E60" i="2" s="1"/>
  <c r="D60" i="2"/>
  <c r="H55" i="2"/>
  <c r="G55" i="2"/>
  <c r="G45" i="2"/>
  <c r="H60" i="2" l="1"/>
  <c r="C64" i="2"/>
  <c r="C69" i="2" s="1"/>
  <c r="B64" i="2"/>
  <c r="I55" i="2"/>
  <c r="G60" i="2"/>
  <c r="I60" i="2" s="1"/>
  <c r="D64" i="2" l="1"/>
  <c r="B69" i="2"/>
  <c r="D69" i="2" s="1"/>
</calcChain>
</file>

<file path=xl/sharedStrings.xml><?xml version="1.0" encoding="utf-8"?>
<sst xmlns="http://schemas.openxmlformats.org/spreadsheetml/2006/main" count="88" uniqueCount="56">
  <si>
    <t>Let</t>
  </si>
  <si>
    <t>Del podľa DN - ACC</t>
  </si>
  <si>
    <t>Del podľa DN -APP/TWR</t>
  </si>
  <si>
    <t xml:space="preserve">Stav </t>
  </si>
  <si>
    <t>Suma pre vypocet</t>
  </si>
  <si>
    <t>BA</t>
  </si>
  <si>
    <t>KZ</t>
  </si>
  <si>
    <t>PP</t>
  </si>
  <si>
    <t>TT</t>
  </si>
  <si>
    <t>ZI</t>
  </si>
  <si>
    <t>Celkový súčet</t>
  </si>
  <si>
    <t>DN = 2,3,4</t>
  </si>
  <si>
    <t>KROK 2 - na základe podielu jednotlivých stanovíšť na sume terminálnych jednotiek za odriadené pristátia a cvičné lety</t>
  </si>
  <si>
    <t>Letisko</t>
  </si>
  <si>
    <t>podiel ton</t>
  </si>
  <si>
    <t>Rozdelenie APP/TWR na letiska</t>
  </si>
  <si>
    <t>LZIB</t>
  </si>
  <si>
    <t>LZKZ</t>
  </si>
  <si>
    <t>LZPP</t>
  </si>
  <si>
    <t>LZTT</t>
  </si>
  <si>
    <t>LZZI</t>
  </si>
  <si>
    <t xml:space="preserve">náklady TWR idú automaticky to TNL ďalej sa delia náklady na APP na všetkých letiskách medzi ENR a TNL na základe odriadených kilomterov </t>
  </si>
  <si>
    <t>zóna</t>
  </si>
  <si>
    <t>APP</t>
  </si>
  <si>
    <t>TWR</t>
  </si>
  <si>
    <t>Suma APP</t>
  </si>
  <si>
    <t>Suma TWR</t>
  </si>
  <si>
    <t xml:space="preserve">odriadene kilometre vo FIR v deleni na do 20km a nad 20 km deli sa tu ta casť nákladov v peňažnom vyjadrení, </t>
  </si>
  <si>
    <t>ktorú sme získali v kroku jedna po prepočítaní percentami v stĺpci APP v tomto kroku sa delia náklady na APP do nákladov ENR a do nákladov TNL zvlášť</t>
  </si>
  <si>
    <t>ENR nad 20 km</t>
  </si>
  <si>
    <t>TNL do 20 km</t>
  </si>
  <si>
    <t xml:space="preserve">SUMA ENR </t>
  </si>
  <si>
    <t>Suma TNL</t>
  </si>
  <si>
    <t>vyňaté</t>
  </si>
  <si>
    <t>Náklady</t>
  </si>
  <si>
    <t>DN = 5</t>
  </si>
  <si>
    <t>mimo alokacie</t>
  </si>
  <si>
    <t>Eurocontrol</t>
  </si>
  <si>
    <t>administratívny</t>
  </si>
  <si>
    <t>DU</t>
  </si>
  <si>
    <t>poistenie</t>
  </si>
  <si>
    <t>SHMU</t>
  </si>
  <si>
    <t>radar</t>
  </si>
  <si>
    <t>úroky</t>
  </si>
  <si>
    <t>DN = ine</t>
  </si>
  <si>
    <t>Dane</t>
  </si>
  <si>
    <t>delenie prac</t>
  </si>
  <si>
    <t>Nove ACC</t>
  </si>
  <si>
    <t>Nove APP</t>
  </si>
  <si>
    <t>podiel ton zaokruleny na cele cislo</t>
  </si>
  <si>
    <t>Spolu</t>
  </si>
  <si>
    <t>Suma ENR</t>
  </si>
  <si>
    <t>ENR-zaokr.na c.číslo</t>
  </si>
  <si>
    <t>ACC spolu</t>
  </si>
  <si>
    <t>KROK 3 alokácie nákladov - pomery za rok  tu sa delia náklady APP/TWR na letiskách medzi APP a TWR</t>
  </si>
  <si>
    <t>KROK 4 alokácie nákladov - pomery za rok ná základe odriadených kilometrov (FIR)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</si>
</sst>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>
    <font>
      <sz val="10"/>
      <name val="Times New Roman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DashDot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0" fillId="0" borderId="3" xfId="0" applyBorder="1"/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0" fontId="0" fillId="0" borderId="0" xfId="0" applyBorder="1"/>
    <xf numFmtId="4" fontId="0" fillId="0" borderId="5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6" xfId="0" applyNumberFormat="1" applyBorder="1" applyAlignment="1">
      <alignment horizontal="right"/>
    </xf>
    <xf numFmtId="0" fontId="0" fillId="0" borderId="9" xfId="0" applyBorder="1"/>
    <xf numFmtId="4" fontId="1" fillId="0" borderId="10" xfId="0" applyNumberFormat="1" applyFont="1" applyBorder="1"/>
    <xf numFmtId="4" fontId="0" fillId="0" borderId="0" xfId="0" applyNumberFormat="1"/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4" fontId="1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1" fillId="3" borderId="1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14" xfId="0" applyFont="1" applyBorder="1"/>
    <xf numFmtId="4" fontId="0" fillId="4" borderId="0" xfId="0" applyNumberFormat="1" applyFill="1"/>
    <xf numFmtId="4" fontId="0" fillId="3" borderId="16" xfId="0" applyNumberFormat="1" applyFill="1" applyBorder="1"/>
    <xf numFmtId="0" fontId="2" fillId="0" borderId="17" xfId="0" applyFont="1" applyBorder="1"/>
    <xf numFmtId="0" fontId="2" fillId="0" borderId="19" xfId="0" applyFont="1" applyBorder="1"/>
    <xf numFmtId="9" fontId="1" fillId="0" borderId="0" xfId="0" applyNumberFormat="1" applyFont="1"/>
    <xf numFmtId="4" fontId="1" fillId="0" borderId="0" xfId="0" applyNumberFormat="1" applyFont="1"/>
    <xf numFmtId="4" fontId="1" fillId="4" borderId="0" xfId="0" applyNumberFormat="1" applyFont="1" applyFill="1"/>
    <xf numFmtId="4" fontId="1" fillId="3" borderId="21" xfId="0" applyNumberFormat="1" applyFont="1" applyFill="1" applyBorder="1"/>
    <xf numFmtId="0" fontId="2" fillId="0" borderId="0" xfId="0" applyFont="1"/>
    <xf numFmtId="0" fontId="2" fillId="0" borderId="11" xfId="0" applyFont="1" applyBorder="1"/>
    <xf numFmtId="0" fontId="2" fillId="0" borderId="22" xfId="0" applyFont="1" applyBorder="1" applyAlignment="1">
      <alignment horizontal="center"/>
    </xf>
    <xf numFmtId="0" fontId="1" fillId="3" borderId="13" xfId="0" applyFont="1" applyFill="1" applyBorder="1"/>
    <xf numFmtId="4" fontId="0" fillId="0" borderId="0" xfId="0" applyNumberFormat="1" applyAlignment="1"/>
    <xf numFmtId="164" fontId="0" fillId="0" borderId="0" xfId="0" applyNumberFormat="1"/>
    <xf numFmtId="4" fontId="1" fillId="0" borderId="0" xfId="0" applyNumberFormat="1" applyFont="1" applyAlignment="1"/>
    <xf numFmtId="4" fontId="1" fillId="3" borderId="21" xfId="0" applyNumberFormat="1" applyFont="1" applyFill="1" applyBorder="1" applyAlignment="1"/>
    <xf numFmtId="0" fontId="2" fillId="0" borderId="0" xfId="0" applyFont="1" applyFill="1" applyBorder="1"/>
    <xf numFmtId="0" fontId="1" fillId="6" borderId="24" xfId="0" applyFont="1" applyFill="1" applyBorder="1"/>
    <xf numFmtId="4" fontId="0" fillId="6" borderId="25" xfId="0" applyNumberFormat="1" applyFill="1" applyBorder="1"/>
    <xf numFmtId="4" fontId="1" fillId="6" borderId="26" xfId="0" applyNumberFormat="1" applyFont="1" applyFill="1" applyBorder="1"/>
    <xf numFmtId="4" fontId="0" fillId="0" borderId="0" xfId="0" applyNumberFormat="1" applyFill="1" applyBorder="1"/>
    <xf numFmtId="0" fontId="2" fillId="7" borderId="19" xfId="0" applyFont="1" applyFill="1" applyBorder="1"/>
    <xf numFmtId="0" fontId="2" fillId="7" borderId="17" xfId="0" applyFont="1" applyFill="1" applyBorder="1"/>
    <xf numFmtId="4" fontId="1" fillId="8" borderId="28" xfId="0" applyNumberFormat="1" applyFont="1" applyFill="1" applyBorder="1"/>
    <xf numFmtId="0" fontId="5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49" fontId="0" fillId="8" borderId="30" xfId="0" applyNumberFormat="1" applyFill="1" applyBorder="1"/>
    <xf numFmtId="3" fontId="0" fillId="8" borderId="31" xfId="0" applyNumberFormat="1" applyFill="1" applyBorder="1"/>
    <xf numFmtId="3" fontId="0" fillId="8" borderId="32" xfId="0" applyNumberFormat="1" applyFill="1" applyBorder="1"/>
    <xf numFmtId="49" fontId="0" fillId="8" borderId="33" xfId="0" applyNumberFormat="1" applyFill="1" applyBorder="1"/>
    <xf numFmtId="3" fontId="0" fillId="8" borderId="0" xfId="0" applyNumberFormat="1" applyFill="1" applyBorder="1"/>
    <xf numFmtId="3" fontId="0" fillId="8" borderId="34" xfId="0" applyNumberFormat="1" applyFill="1" applyBorder="1"/>
    <xf numFmtId="3" fontId="5" fillId="8" borderId="0" xfId="0" applyNumberFormat="1" applyFont="1" applyFill="1" applyBorder="1"/>
    <xf numFmtId="0" fontId="1" fillId="2" borderId="7" xfId="0" applyFont="1" applyFill="1" applyBorder="1"/>
    <xf numFmtId="4" fontId="1" fillId="2" borderId="8" xfId="0" applyNumberFormat="1" applyFont="1" applyFill="1" applyBorder="1" applyAlignment="1">
      <alignment horizontal="right"/>
    </xf>
    <xf numFmtId="0" fontId="0" fillId="0" borderId="29" xfId="0" applyBorder="1"/>
    <xf numFmtId="0" fontId="1" fillId="8" borderId="35" xfId="0" applyFont="1" applyFill="1" applyBorder="1"/>
    <xf numFmtId="3" fontId="1" fillId="8" borderId="35" xfId="0" applyNumberFormat="1" applyFont="1" applyFill="1" applyBorder="1"/>
    <xf numFmtId="3" fontId="1" fillId="8" borderId="36" xfId="0" applyNumberFormat="1" applyFont="1" applyFill="1" applyBorder="1"/>
    <xf numFmtId="0" fontId="6" fillId="0" borderId="0" xfId="0" applyFont="1"/>
    <xf numFmtId="0" fontId="7" fillId="0" borderId="0" xfId="0" applyFont="1"/>
    <xf numFmtId="164" fontId="0" fillId="0" borderId="15" xfId="0" applyNumberFormat="1" applyBorder="1"/>
    <xf numFmtId="4" fontId="0" fillId="4" borderId="3" xfId="0" applyNumberFormat="1" applyFill="1" applyBorder="1" applyAlignment="1">
      <alignment horizontal="right"/>
    </xf>
    <xf numFmtId="10" fontId="0" fillId="0" borderId="15" xfId="0" applyNumberFormat="1" applyBorder="1"/>
    <xf numFmtId="10" fontId="0" fillId="0" borderId="18" xfId="0" applyNumberFormat="1" applyBorder="1"/>
    <xf numFmtId="10" fontId="0" fillId="0" borderId="20" xfId="0" applyNumberFormat="1" applyBorder="1"/>
    <xf numFmtId="10" fontId="0" fillId="5" borderId="23" xfId="0" applyNumberFormat="1" applyFill="1" applyBorder="1" applyAlignment="1">
      <alignment horizontal="center"/>
    </xf>
    <xf numFmtId="10" fontId="0" fillId="0" borderId="23" xfId="0" applyNumberFormat="1" applyBorder="1" applyAlignment="1">
      <alignment horizontal="center"/>
    </xf>
    <xf numFmtId="10" fontId="0" fillId="7" borderId="23" xfId="0" applyNumberFormat="1" applyFill="1" applyBorder="1" applyAlignment="1">
      <alignment horizontal="center"/>
    </xf>
    <xf numFmtId="10" fontId="0" fillId="7" borderId="27" xfId="0" applyNumberFormat="1" applyFill="1" applyBorder="1" applyAlignment="1">
      <alignment horizontal="center"/>
    </xf>
    <xf numFmtId="0" fontId="6" fillId="0" borderId="0" xfId="0" applyFont="1" applyFill="1" applyBorder="1"/>
    <xf numFmtId="0" fontId="1" fillId="4" borderId="0" xfId="0" applyFont="1" applyFill="1" applyBorder="1"/>
    <xf numFmtId="10" fontId="0" fillId="0" borderId="23" xfId="0" applyNumberFormat="1" applyFill="1" applyBorder="1" applyAlignment="1">
      <alignment horizontal="center"/>
    </xf>
    <xf numFmtId="4" fontId="0" fillId="4" borderId="0" xfId="0" applyNumberFormat="1" applyFill="1" applyBorder="1"/>
    <xf numFmtId="4" fontId="1" fillId="4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tabSelected="1" workbookViewId="0">
      <selection activeCell="B55" sqref="B55:C59"/>
    </sheetView>
  </sheetViews>
  <sheetFormatPr defaultRowHeight="12.75"/>
  <cols>
    <col min="1" max="1" width="12" customWidth="1"/>
    <col min="2" max="2" width="19" customWidth="1"/>
    <col min="3" max="3" width="17.1640625" customWidth="1"/>
    <col min="4" max="4" width="17" bestFit="1" customWidth="1"/>
    <col min="5" max="5" width="19" bestFit="1" customWidth="1"/>
    <col min="6" max="6" width="20.6640625" bestFit="1" customWidth="1"/>
    <col min="7" max="7" width="15.83203125" customWidth="1"/>
    <col min="8" max="9" width="13.33203125" bestFit="1" customWidth="1"/>
    <col min="11" max="11" width="12.6640625" bestFit="1" customWidth="1"/>
  </cols>
  <sheetData>
    <row r="2" spans="1:11" ht="13.5" thickBot="1">
      <c r="G2" s="44" t="s">
        <v>33</v>
      </c>
    </row>
    <row r="3" spans="1:11">
      <c r="A3" s="45" t="s">
        <v>0</v>
      </c>
      <c r="B3" s="46" t="s">
        <v>1</v>
      </c>
      <c r="C3" s="47" t="s">
        <v>2</v>
      </c>
      <c r="D3" s="47" t="s">
        <v>3</v>
      </c>
      <c r="E3" s="48" t="s">
        <v>4</v>
      </c>
      <c r="G3" s="49" t="s">
        <v>34</v>
      </c>
      <c r="H3" s="50" t="s">
        <v>35</v>
      </c>
      <c r="I3" s="51"/>
    </row>
    <row r="4" spans="1:11">
      <c r="A4" s="2" t="s">
        <v>5</v>
      </c>
      <c r="B4" s="3"/>
      <c r="C4" s="4"/>
      <c r="D4" s="4"/>
      <c r="E4" s="5"/>
      <c r="G4" s="52" t="s">
        <v>36</v>
      </c>
      <c r="H4" s="53" t="s">
        <v>37</v>
      </c>
      <c r="I4" s="54"/>
    </row>
    <row r="5" spans="1:11">
      <c r="A5" s="6" t="s">
        <v>6</v>
      </c>
      <c r="B5" s="7"/>
      <c r="C5" s="8"/>
      <c r="D5" s="8"/>
      <c r="E5" s="9"/>
      <c r="G5" s="52"/>
      <c r="H5" s="55" t="s">
        <v>38</v>
      </c>
      <c r="I5" s="54"/>
    </row>
    <row r="6" spans="1:11">
      <c r="A6" s="6" t="s">
        <v>7</v>
      </c>
      <c r="B6" s="7"/>
      <c r="C6" s="8"/>
      <c r="D6" s="8"/>
      <c r="E6" s="9"/>
      <c r="G6" s="53"/>
      <c r="H6" s="53" t="s">
        <v>39</v>
      </c>
      <c r="I6" s="54"/>
    </row>
    <row r="7" spans="1:11">
      <c r="A7" s="6" t="s">
        <v>8</v>
      </c>
      <c r="B7" s="7"/>
      <c r="C7" s="8"/>
      <c r="D7" s="8"/>
      <c r="E7" s="9"/>
      <c r="G7" s="53"/>
      <c r="H7" s="53" t="s">
        <v>40</v>
      </c>
      <c r="I7" s="54"/>
    </row>
    <row r="8" spans="1:11">
      <c r="A8" s="6" t="s">
        <v>9</v>
      </c>
      <c r="B8" s="7"/>
      <c r="C8" s="8"/>
      <c r="D8" s="8"/>
      <c r="E8" s="9"/>
      <c r="G8" s="53"/>
      <c r="H8" s="55" t="s">
        <v>41</v>
      </c>
      <c r="I8" s="54"/>
    </row>
    <row r="9" spans="1:11" ht="13.5" thickBot="1">
      <c r="A9" s="56" t="s">
        <v>10</v>
      </c>
      <c r="B9" s="57">
        <f>SUM(B4:B8)</f>
        <v>0</v>
      </c>
      <c r="C9" s="57">
        <f>SUM(C4:C8)</f>
        <v>0</v>
      </c>
      <c r="D9" s="57">
        <f>SUM(D4:D8)</f>
        <v>0</v>
      </c>
      <c r="E9" s="57">
        <f>SUM(E4:E8)</f>
        <v>0</v>
      </c>
      <c r="G9" s="53"/>
      <c r="H9" s="55" t="s">
        <v>42</v>
      </c>
      <c r="I9" s="54"/>
    </row>
    <row r="10" spans="1:11" ht="14.25" thickTop="1" thickBot="1">
      <c r="G10" s="53"/>
      <c r="H10" s="55"/>
      <c r="I10" s="54"/>
    </row>
    <row r="11" spans="1:11">
      <c r="C11" s="10" t="s">
        <v>11</v>
      </c>
      <c r="D11" s="11">
        <f>B9+C9</f>
        <v>0</v>
      </c>
      <c r="G11" s="53"/>
      <c r="H11" s="55" t="s">
        <v>43</v>
      </c>
      <c r="I11" s="54"/>
    </row>
    <row r="12" spans="1:11" ht="13.5" thickBot="1">
      <c r="C12" s="58" t="s">
        <v>44</v>
      </c>
      <c r="D12" s="43">
        <f>D9-D11</f>
        <v>0</v>
      </c>
      <c r="G12" s="53"/>
      <c r="H12" s="53" t="s">
        <v>45</v>
      </c>
      <c r="I12" s="54"/>
      <c r="K12" s="12"/>
    </row>
    <row r="13" spans="1:11">
      <c r="G13" s="59" t="s">
        <v>10</v>
      </c>
      <c r="H13" s="60"/>
      <c r="I13" s="61">
        <f>SUM(I3:I12)</f>
        <v>0</v>
      </c>
    </row>
    <row r="15" spans="1:11">
      <c r="A15" s="62" t="s">
        <v>12</v>
      </c>
      <c r="B15" s="63"/>
    </row>
    <row r="16" spans="1:11" ht="13.5" thickBot="1"/>
    <row r="17" spans="1:7" s="18" customFormat="1" ht="14.25" thickTop="1" thickBot="1">
      <c r="A17" s="13" t="s">
        <v>13</v>
      </c>
      <c r="B17" s="14" t="s">
        <v>46</v>
      </c>
      <c r="C17" s="15"/>
      <c r="D17" s="16"/>
      <c r="E17" s="16"/>
      <c r="F17" s="17" t="s">
        <v>47</v>
      </c>
      <c r="G17" s="18" t="s">
        <v>48</v>
      </c>
    </row>
    <row r="18" spans="1:7" ht="13.5" thickBot="1">
      <c r="A18" s="19" t="s">
        <v>16</v>
      </c>
      <c r="B18" s="64">
        <v>0.121</v>
      </c>
      <c r="C18" s="4">
        <f>C4*B18</f>
        <v>0</v>
      </c>
      <c r="D18" s="12">
        <v>15.01</v>
      </c>
      <c r="E18" s="65">
        <f>ROUND(C4*D18/100,2)</f>
        <v>0</v>
      </c>
      <c r="F18" s="21">
        <f>E18+B4</f>
        <v>0</v>
      </c>
      <c r="G18" s="12">
        <f>C4-E18</f>
        <v>0</v>
      </c>
    </row>
    <row r="19" spans="1:7" ht="13.5" thickBot="1">
      <c r="A19" s="22" t="s">
        <v>17</v>
      </c>
      <c r="B19" s="64">
        <v>0.121</v>
      </c>
      <c r="C19" s="4">
        <f>C5*B19</f>
        <v>0</v>
      </c>
      <c r="D19" s="12">
        <v>15.01</v>
      </c>
      <c r="E19" s="65">
        <f>ROUND(C5*D19/100,2)</f>
        <v>0</v>
      </c>
      <c r="F19" s="21">
        <f>E19+B5</f>
        <v>0</v>
      </c>
      <c r="G19" s="12">
        <f>C5-E19</f>
        <v>0</v>
      </c>
    </row>
    <row r="20" spans="1:7" ht="13.5" thickBot="1">
      <c r="A20" s="22" t="s">
        <v>18</v>
      </c>
      <c r="B20" s="64">
        <v>0.121</v>
      </c>
      <c r="C20" s="4">
        <f>C6*B20</f>
        <v>0</v>
      </c>
      <c r="D20" s="12">
        <v>15.01</v>
      </c>
      <c r="E20" s="65">
        <f>ROUND(C6*D20/100,2)</f>
        <v>0</v>
      </c>
      <c r="F20" s="21">
        <f>E20+B6</f>
        <v>0</v>
      </c>
      <c r="G20" s="12">
        <f>C6-E20</f>
        <v>0</v>
      </c>
    </row>
    <row r="21" spans="1:7" ht="13.5" thickBot="1">
      <c r="A21" s="22" t="s">
        <v>19</v>
      </c>
      <c r="B21" s="64">
        <v>0.121</v>
      </c>
      <c r="C21" s="4">
        <f>C7*B21</f>
        <v>0</v>
      </c>
      <c r="D21" s="12">
        <v>15.01</v>
      </c>
      <c r="E21" s="65">
        <f>ROUND(C7*D21/100,2)</f>
        <v>0</v>
      </c>
      <c r="F21" s="21">
        <f>E21+B7</f>
        <v>0</v>
      </c>
      <c r="G21" s="12">
        <f>C7-E21</f>
        <v>0</v>
      </c>
    </row>
    <row r="22" spans="1:7" ht="13.5" thickBot="1">
      <c r="A22" s="23" t="s">
        <v>20</v>
      </c>
      <c r="B22" s="64">
        <v>0.121</v>
      </c>
      <c r="C22" s="4">
        <f>C8*B22</f>
        <v>0</v>
      </c>
      <c r="D22" s="12">
        <v>15.01</v>
      </c>
      <c r="E22" s="65">
        <f>ROUND(C8*D22/100,2)</f>
        <v>0</v>
      </c>
      <c r="F22" s="21">
        <f>E22+B8</f>
        <v>0</v>
      </c>
      <c r="G22" s="12">
        <f>C8-E22</f>
        <v>0</v>
      </c>
    </row>
    <row r="23" spans="1:7" ht="13.5" thickBot="1">
      <c r="B23" s="24"/>
      <c r="C23" s="25">
        <f t="shared" ref="C23:G23" si="0">SUM(C18:C22)</f>
        <v>0</v>
      </c>
      <c r="D23" s="25"/>
      <c r="E23" s="26">
        <f t="shared" si="0"/>
        <v>0</v>
      </c>
      <c r="F23" s="27">
        <f t="shared" si="0"/>
        <v>0</v>
      </c>
      <c r="G23" s="12">
        <f t="shared" si="0"/>
        <v>0</v>
      </c>
    </row>
    <row r="24" spans="1:7" ht="13.5" thickTop="1">
      <c r="A24" s="62" t="s">
        <v>12</v>
      </c>
      <c r="B24" s="63"/>
    </row>
    <row r="25" spans="1:7" ht="13.5" thickBot="1"/>
    <row r="26" spans="1:7" s="18" customFormat="1" ht="39.75" thickTop="1" thickBot="1">
      <c r="A26" s="13" t="s">
        <v>13</v>
      </c>
      <c r="B26" s="14" t="s">
        <v>14</v>
      </c>
      <c r="C26" s="15"/>
      <c r="D26" s="16" t="s">
        <v>49</v>
      </c>
      <c r="E26" s="16"/>
      <c r="F26" s="17" t="s">
        <v>15</v>
      </c>
    </row>
    <row r="27" spans="1:7">
      <c r="A27" s="19" t="s">
        <v>16</v>
      </c>
      <c r="B27" s="66">
        <v>0.75390000000000001</v>
      </c>
      <c r="C27" s="4">
        <f>$E$4*B27</f>
        <v>0</v>
      </c>
      <c r="D27" s="12">
        <f>ROUND(B27*100,2)</f>
        <v>75.39</v>
      </c>
      <c r="E27" s="20">
        <f>ROUND($E$4*D27/100,2)</f>
        <v>0</v>
      </c>
      <c r="F27" s="21">
        <f>$G18-$E$4+E27</f>
        <v>0</v>
      </c>
    </row>
    <row r="28" spans="1:7">
      <c r="A28" s="22" t="s">
        <v>17</v>
      </c>
      <c r="B28" s="67">
        <v>0.20649999999999999</v>
      </c>
      <c r="C28" s="4">
        <f>$E$4*B28</f>
        <v>0</v>
      </c>
      <c r="D28" s="12">
        <f t="shared" ref="D28:D31" si="1">ROUND(B28*100,2)</f>
        <v>20.65</v>
      </c>
      <c r="E28" s="20">
        <f>ROUND($E$4*D28/100,2)</f>
        <v>0</v>
      </c>
      <c r="F28" s="21">
        <f>$G19+E28</f>
        <v>0</v>
      </c>
    </row>
    <row r="29" spans="1:7">
      <c r="A29" s="22" t="s">
        <v>18</v>
      </c>
      <c r="B29" s="67">
        <v>2E-3</v>
      </c>
      <c r="C29" s="4">
        <f>$E$4*B29</f>
        <v>0</v>
      </c>
      <c r="D29" s="12">
        <f t="shared" si="1"/>
        <v>0.2</v>
      </c>
      <c r="E29" s="20">
        <f>ROUND($E$4*D29/100,2)</f>
        <v>0</v>
      </c>
      <c r="F29" s="21">
        <f>$G20+E29</f>
        <v>0</v>
      </c>
    </row>
    <row r="30" spans="1:7">
      <c r="A30" s="22" t="s">
        <v>19</v>
      </c>
      <c r="B30" s="67">
        <v>3.6900000000000002E-2</v>
      </c>
      <c r="C30" s="4">
        <f>$E$4*B30</f>
        <v>0</v>
      </c>
      <c r="D30" s="12">
        <f t="shared" si="1"/>
        <v>3.69</v>
      </c>
      <c r="E30" s="20">
        <f>ROUND($E$4*D30/100,2)</f>
        <v>0</v>
      </c>
      <c r="F30" s="21">
        <f>$G21+E30</f>
        <v>0</v>
      </c>
    </row>
    <row r="31" spans="1:7" ht="13.5" thickBot="1">
      <c r="A31" s="23" t="s">
        <v>20</v>
      </c>
      <c r="B31" s="68">
        <v>6.9999999999999999E-4</v>
      </c>
      <c r="C31" s="4">
        <f>$E$4*B31</f>
        <v>0</v>
      </c>
      <c r="D31" s="12">
        <f t="shared" si="1"/>
        <v>7.0000000000000007E-2</v>
      </c>
      <c r="E31" s="20">
        <f>ROUND($E$4*D31/100,2)</f>
        <v>0</v>
      </c>
      <c r="F31" s="21">
        <f>$G22+E31</f>
        <v>0</v>
      </c>
    </row>
    <row r="32" spans="1:7" ht="13.5" thickBot="1">
      <c r="B32" s="24">
        <f>SUM(B27:B31)</f>
        <v>1</v>
      </c>
      <c r="C32" s="25">
        <f>SUM(C27:C31)</f>
        <v>0</v>
      </c>
      <c r="D32" s="25">
        <f>SUM(D27:D31)</f>
        <v>99.999999999999986</v>
      </c>
      <c r="E32" s="26">
        <f>SUM(E27:E31)</f>
        <v>0</v>
      </c>
      <c r="F32" s="27">
        <f>SUM(F27:F31)</f>
        <v>0</v>
      </c>
    </row>
    <row r="33" spans="1:7" ht="13.5" thickTop="1"/>
    <row r="35" spans="1:7" s="63" customFormat="1" ht="12">
      <c r="A35" s="62" t="s">
        <v>54</v>
      </c>
    </row>
    <row r="36" spans="1:7" s="63" customFormat="1" ht="12">
      <c r="A36" s="62" t="s">
        <v>21</v>
      </c>
    </row>
    <row r="37" spans="1:7">
      <c r="A37" s="28"/>
    </row>
    <row r="38" spans="1:7" ht="13.5" thickBot="1">
      <c r="A38" s="28"/>
      <c r="B38" t="s">
        <v>22</v>
      </c>
      <c r="C38" t="s">
        <v>22</v>
      </c>
    </row>
    <row r="39" spans="1:7" ht="14.25" thickTop="1" thickBot="1">
      <c r="A39" s="29" t="s">
        <v>13</v>
      </c>
      <c r="B39" s="30" t="s">
        <v>23</v>
      </c>
      <c r="C39" s="30" t="s">
        <v>24</v>
      </c>
      <c r="D39" s="25" t="s">
        <v>4</v>
      </c>
      <c r="E39" s="31" t="s">
        <v>25</v>
      </c>
      <c r="F39" s="1" t="s">
        <v>26</v>
      </c>
      <c r="G39" s="1" t="s">
        <v>50</v>
      </c>
    </row>
    <row r="40" spans="1:7">
      <c r="A40" s="19" t="s">
        <v>16</v>
      </c>
      <c r="B40" s="69">
        <v>0.66300000000000003</v>
      </c>
      <c r="C40" s="70">
        <v>0.33700000000000002</v>
      </c>
      <c r="D40" s="32">
        <f>F27</f>
        <v>0</v>
      </c>
      <c r="E40" s="21">
        <f>D40*B40</f>
        <v>0</v>
      </c>
      <c r="F40" s="12">
        <f>D40*C40</f>
        <v>0</v>
      </c>
      <c r="G40" s="12">
        <f t="shared" ref="G40:G45" si="2">E40+F40</f>
        <v>0</v>
      </c>
    </row>
    <row r="41" spans="1:7">
      <c r="A41" s="22" t="s">
        <v>17</v>
      </c>
      <c r="B41" s="69">
        <v>0.42909999999999998</v>
      </c>
      <c r="C41" s="70">
        <v>0.57089999999999996</v>
      </c>
      <c r="D41" s="32">
        <f>F28</f>
        <v>0</v>
      </c>
      <c r="E41" s="21">
        <f>D41*B41</f>
        <v>0</v>
      </c>
      <c r="F41" s="12">
        <f>D41*C41</f>
        <v>0</v>
      </c>
      <c r="G41" s="12">
        <f t="shared" si="2"/>
        <v>0</v>
      </c>
    </row>
    <row r="42" spans="1:7">
      <c r="A42" s="42" t="s">
        <v>18</v>
      </c>
      <c r="B42" s="71">
        <v>0.25587828492392806</v>
      </c>
      <c r="C42" s="71">
        <v>0.74412171507607194</v>
      </c>
      <c r="D42" s="32">
        <f>F29</f>
        <v>0</v>
      </c>
      <c r="E42" s="21">
        <f>D42*B42</f>
        <v>0</v>
      </c>
      <c r="F42" s="12">
        <f>D42*C42</f>
        <v>0</v>
      </c>
      <c r="G42" s="12">
        <f t="shared" si="2"/>
        <v>0</v>
      </c>
    </row>
    <row r="43" spans="1:7">
      <c r="A43" s="42" t="s">
        <v>19</v>
      </c>
      <c r="B43" s="71">
        <v>0.17686017988552738</v>
      </c>
      <c r="C43" s="71">
        <v>0.82313982011447262</v>
      </c>
      <c r="D43" s="32">
        <f>F30</f>
        <v>0</v>
      </c>
      <c r="E43" s="21">
        <f>D43*B43</f>
        <v>0</v>
      </c>
      <c r="F43" s="12">
        <f>D43*C43</f>
        <v>0</v>
      </c>
      <c r="G43" s="12">
        <f t="shared" si="2"/>
        <v>0</v>
      </c>
    </row>
    <row r="44" spans="1:7" ht="13.5" thickBot="1">
      <c r="A44" s="41" t="s">
        <v>20</v>
      </c>
      <c r="B44" s="72">
        <v>0.1053519768563163</v>
      </c>
      <c r="C44" s="72">
        <v>0.89464802314368375</v>
      </c>
      <c r="D44" s="32">
        <f>F31</f>
        <v>0</v>
      </c>
      <c r="E44" s="21">
        <f>D44*B44</f>
        <v>0</v>
      </c>
      <c r="F44" s="12">
        <f>D44*C44</f>
        <v>0</v>
      </c>
      <c r="G44" s="12">
        <f t="shared" si="2"/>
        <v>0</v>
      </c>
    </row>
    <row r="45" spans="1:7" ht="13.5" thickBot="1">
      <c r="C45" s="33"/>
      <c r="D45" s="34">
        <f>SUM(D40:D44)</f>
        <v>0</v>
      </c>
      <c r="E45" s="35">
        <f>SUM(E40:E44)</f>
        <v>0</v>
      </c>
      <c r="F45" s="25">
        <f>SUM(F40:F44)</f>
        <v>0</v>
      </c>
      <c r="G45" s="25">
        <f t="shared" si="2"/>
        <v>0</v>
      </c>
    </row>
    <row r="46" spans="1:7" ht="13.5" thickTop="1"/>
    <row r="48" spans="1:7" s="63" customFormat="1" ht="12">
      <c r="A48" s="62" t="s">
        <v>55</v>
      </c>
    </row>
    <row r="49" spans="1:10" s="63" customFormat="1" ht="12"/>
    <row r="50" spans="1:10" s="63" customFormat="1" ht="12">
      <c r="A50" s="73" t="s">
        <v>27</v>
      </c>
    </row>
    <row r="51" spans="1:10" s="63" customFormat="1" ht="12">
      <c r="A51" s="73" t="s">
        <v>28</v>
      </c>
    </row>
    <row r="52" spans="1:10">
      <c r="A52" s="36"/>
    </row>
    <row r="53" spans="1:10" ht="13.5" thickBot="1">
      <c r="A53" s="36"/>
      <c r="B53" t="s">
        <v>22</v>
      </c>
      <c r="C53" t="s">
        <v>22</v>
      </c>
    </row>
    <row r="54" spans="1:10" ht="14.25" thickTop="1" thickBot="1">
      <c r="A54" s="29" t="s">
        <v>13</v>
      </c>
      <c r="B54" s="30" t="s">
        <v>29</v>
      </c>
      <c r="C54" s="30" t="s">
        <v>30</v>
      </c>
      <c r="D54" s="25" t="s">
        <v>4</v>
      </c>
      <c r="E54" s="74" t="s">
        <v>51</v>
      </c>
      <c r="F54" s="1" t="s">
        <v>52</v>
      </c>
      <c r="G54" s="31" t="s">
        <v>31</v>
      </c>
      <c r="H54" s="1" t="s">
        <v>32</v>
      </c>
      <c r="I54" s="1" t="s">
        <v>50</v>
      </c>
    </row>
    <row r="55" spans="1:10">
      <c r="A55" s="19" t="s">
        <v>16</v>
      </c>
      <c r="B55" s="75">
        <v>0.71819999999999995</v>
      </c>
      <c r="C55" s="70">
        <v>0.28179999999999999</v>
      </c>
      <c r="D55" s="12">
        <f>E40</f>
        <v>0</v>
      </c>
      <c r="E55" s="76">
        <f>D55*B55</f>
        <v>0</v>
      </c>
      <c r="F55" s="12">
        <f>B55*100</f>
        <v>71.819999999999993</v>
      </c>
      <c r="G55" s="21">
        <f>F55*D55/100</f>
        <v>0</v>
      </c>
      <c r="H55" s="12">
        <f>D55*(100-F55)/100</f>
        <v>0</v>
      </c>
      <c r="I55" s="12">
        <f t="shared" ref="I55:I60" si="3">G55+H55</f>
        <v>0</v>
      </c>
      <c r="J55" s="12"/>
    </row>
    <row r="56" spans="1:10">
      <c r="A56" s="22" t="s">
        <v>17</v>
      </c>
      <c r="B56" s="75">
        <v>0.68940000000000001</v>
      </c>
      <c r="C56" s="70">
        <v>0.31059999999999999</v>
      </c>
      <c r="D56" s="12">
        <f>E41</f>
        <v>0</v>
      </c>
      <c r="E56" s="76">
        <f>D56*B56</f>
        <v>0</v>
      </c>
      <c r="F56" s="12">
        <f>B56*100</f>
        <v>68.94</v>
      </c>
      <c r="G56" s="21">
        <f>F56*D56/100</f>
        <v>0</v>
      </c>
      <c r="H56" s="12">
        <f>D56*(100-F56)/100</f>
        <v>0</v>
      </c>
      <c r="I56" s="12">
        <f t="shared" si="3"/>
        <v>0</v>
      </c>
      <c r="J56" s="12"/>
    </row>
    <row r="57" spans="1:10">
      <c r="A57" s="42" t="s">
        <v>18</v>
      </c>
      <c r="B57" s="71">
        <v>0.40360000000000001</v>
      </c>
      <c r="C57" s="71">
        <v>0.59640000000000004</v>
      </c>
      <c r="D57" s="12">
        <f>E42</f>
        <v>0</v>
      </c>
      <c r="E57" s="76">
        <f>D57*B57</f>
        <v>0</v>
      </c>
      <c r="F57" s="12">
        <f>B57*100</f>
        <v>40.36</v>
      </c>
      <c r="G57" s="21">
        <f>F57*D57/100</f>
        <v>0</v>
      </c>
      <c r="H57" s="12">
        <f>D57*(100-F57)/100</f>
        <v>0</v>
      </c>
      <c r="I57" s="12">
        <f t="shared" si="3"/>
        <v>0</v>
      </c>
      <c r="J57" s="12"/>
    </row>
    <row r="58" spans="1:10">
      <c r="A58" s="42" t="s">
        <v>19</v>
      </c>
      <c r="B58" s="71">
        <v>0.49130000000000001</v>
      </c>
      <c r="C58" s="71">
        <v>0.50870000000000004</v>
      </c>
      <c r="D58" s="12">
        <f>E43</f>
        <v>0</v>
      </c>
      <c r="E58" s="76">
        <f>D58*B58</f>
        <v>0</v>
      </c>
      <c r="F58" s="12">
        <f>B58*100</f>
        <v>49.13</v>
      </c>
      <c r="G58" s="21">
        <f>F58*D58/100</f>
        <v>0</v>
      </c>
      <c r="H58" s="12">
        <f>D58*(100-F58)/100</f>
        <v>0</v>
      </c>
      <c r="I58" s="12">
        <f t="shared" si="3"/>
        <v>0</v>
      </c>
      <c r="J58" s="12"/>
    </row>
    <row r="59" spans="1:10" ht="13.5" thickBot="1">
      <c r="A59" s="41" t="s">
        <v>20</v>
      </c>
      <c r="B59" s="72">
        <v>0.13350000000000001</v>
      </c>
      <c r="C59" s="72">
        <v>0.86650000000000005</v>
      </c>
      <c r="D59" s="12">
        <f>E44</f>
        <v>0</v>
      </c>
      <c r="E59" s="76">
        <f>D59*B59</f>
        <v>0</v>
      </c>
      <c r="F59" s="12">
        <f>B59*100</f>
        <v>13.350000000000001</v>
      </c>
      <c r="G59" s="21">
        <f>F59*D59/100</f>
        <v>0</v>
      </c>
      <c r="H59" s="12">
        <f>D59*(100-F59)/100</f>
        <v>0</v>
      </c>
      <c r="I59" s="12">
        <f t="shared" si="3"/>
        <v>0</v>
      </c>
      <c r="J59" s="12"/>
    </row>
    <row r="60" spans="1:10" ht="13.5" thickBot="1">
      <c r="D60" s="25">
        <f>SUM(D55:D59)</f>
        <v>0</v>
      </c>
      <c r="E60" s="77">
        <f>SUM(E55:E59)</f>
        <v>0</v>
      </c>
      <c r="G60" s="27">
        <f>SUM(G55:G59)</f>
        <v>0</v>
      </c>
      <c r="H60" s="25">
        <f>SUM(H55:H59)</f>
        <v>0</v>
      </c>
      <c r="I60" s="25">
        <f t="shared" si="3"/>
        <v>0</v>
      </c>
      <c r="J60" s="12"/>
    </row>
    <row r="61" spans="1:10" ht="13.5" thickTop="1">
      <c r="I61" s="12"/>
      <c r="J61" s="12"/>
    </row>
    <row r="62" spans="1:10" ht="13.5" thickBot="1">
      <c r="F62" s="12"/>
    </row>
    <row r="63" spans="1:10" ht="13.5" thickBot="1">
      <c r="A63" s="29" t="s">
        <v>13</v>
      </c>
      <c r="B63" s="37" t="s">
        <v>53</v>
      </c>
    </row>
    <row r="64" spans="1:10">
      <c r="A64" s="19" t="s">
        <v>16</v>
      </c>
      <c r="B64" s="38">
        <f>B4+G55+E18</f>
        <v>0</v>
      </c>
      <c r="C64" s="12">
        <f>F40+H55</f>
        <v>0</v>
      </c>
      <c r="D64" s="12">
        <f t="shared" ref="D64:D69" si="4">B64+C64</f>
        <v>0</v>
      </c>
    </row>
    <row r="65" spans="1:6">
      <c r="A65" s="22" t="s">
        <v>17</v>
      </c>
      <c r="B65" s="38">
        <f>B5+G56+E19</f>
        <v>0</v>
      </c>
      <c r="C65" s="12">
        <f>F41+H56</f>
        <v>0</v>
      </c>
      <c r="D65" s="12">
        <f t="shared" si="4"/>
        <v>0</v>
      </c>
    </row>
    <row r="66" spans="1:6">
      <c r="A66" s="22" t="s">
        <v>18</v>
      </c>
      <c r="B66" s="38">
        <f>B6+G57+E20</f>
        <v>0</v>
      </c>
      <c r="C66" s="12">
        <f>F42+H57</f>
        <v>0</v>
      </c>
      <c r="D66" s="12">
        <f t="shared" si="4"/>
        <v>0</v>
      </c>
    </row>
    <row r="67" spans="1:6">
      <c r="A67" s="22" t="s">
        <v>19</v>
      </c>
      <c r="B67" s="38">
        <f>B7+G58+E21</f>
        <v>0</v>
      </c>
      <c r="C67" s="12">
        <f>F43+H58</f>
        <v>0</v>
      </c>
      <c r="D67" s="12">
        <f t="shared" si="4"/>
        <v>0</v>
      </c>
    </row>
    <row r="68" spans="1:6" ht="13.5" thickBot="1">
      <c r="A68" s="23" t="s">
        <v>20</v>
      </c>
      <c r="B68" s="38">
        <f>B8+G59+E22</f>
        <v>0</v>
      </c>
      <c r="C68" s="12">
        <f>F44+H59</f>
        <v>0</v>
      </c>
      <c r="D68" s="12">
        <f t="shared" si="4"/>
        <v>0</v>
      </c>
    </row>
    <row r="69" spans="1:6">
      <c r="B69" s="39">
        <f>SUM(B64:B68)</f>
        <v>0</v>
      </c>
      <c r="C69" s="25">
        <f>SUM(C64:C68)</f>
        <v>0</v>
      </c>
      <c r="D69" s="25">
        <f t="shared" si="4"/>
        <v>0</v>
      </c>
      <c r="E69" s="78"/>
      <c r="F69" s="12"/>
    </row>
    <row r="70" spans="1:6">
      <c r="D70" s="12"/>
      <c r="E70" s="40"/>
    </row>
  </sheetData>
  <phoneticPr fontId="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Uprava Krok 3</vt:lpstr>
    </vt:vector>
  </TitlesOfParts>
  <Company>LPS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zpeprnik</dc:creator>
  <cp:lastModifiedBy>Peprnikova Zlatica</cp:lastModifiedBy>
  <dcterms:created xsi:type="dcterms:W3CDTF">2009-04-27T09:06:36Z</dcterms:created>
  <dcterms:modified xsi:type="dcterms:W3CDTF">2018-01-10T11:52:46Z</dcterms:modified>
</cp:coreProperties>
</file>