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8\Súťaž\"/>
    </mc:Choice>
  </mc:AlternateContent>
  <bookViews>
    <workbookView xWindow="0" yWindow="0" windowWidth="28800" windowHeight="12300"/>
  </bookViews>
  <sheets>
    <sheet name="rozsah zákazky a cenová ponuka" sheetId="4" r:id="rId1"/>
    <sheet name="Vysvetlívky" sheetId="5" r:id="rId2"/>
  </sheets>
  <definedNames>
    <definedName name="_xlnm.Print_Area" localSheetId="0">'rozsah zákazky a cenová ponuka'!$A$1:$O$64</definedName>
  </definedNames>
  <calcPr calcId="162913"/>
</workbook>
</file>

<file path=xl/calcChain.xml><?xml version="1.0" encoding="utf-8"?>
<calcChain xmlns="http://schemas.openxmlformats.org/spreadsheetml/2006/main">
  <c r="O37" i="4" l="1"/>
  <c r="O38" i="4"/>
  <c r="O39" i="4"/>
  <c r="O40" i="4"/>
  <c r="O41" i="4"/>
  <c r="O42" i="4"/>
  <c r="O43" i="4"/>
  <c r="O44" i="4"/>
  <c r="O45" i="4"/>
  <c r="O46" i="4"/>
  <c r="E47" i="4" l="1"/>
  <c r="F47" i="4"/>
  <c r="G47" i="4"/>
  <c r="O47" i="4" s="1"/>
  <c r="P47" i="4" s="1"/>
  <c r="O12" i="4"/>
  <c r="P12" i="4" s="1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P31" i="4" s="1"/>
  <c r="O32" i="4"/>
  <c r="P32" i="4"/>
  <c r="O33" i="4"/>
  <c r="O34" i="4"/>
  <c r="O35" i="4"/>
  <c r="O36" i="4"/>
  <c r="P45" i="4"/>
  <c r="P46" i="4"/>
  <c r="L49" i="4"/>
  <c r="O49" i="4" l="1"/>
  <c r="O51" i="4"/>
  <c r="O50" i="4" s="1"/>
  <c r="P49" i="4"/>
</calcChain>
</file>

<file path=xl/sharedStrings.xml><?xml version="1.0" encoding="utf-8"?>
<sst xmlns="http://schemas.openxmlformats.org/spreadsheetml/2006/main" count="205" uniqueCount="104">
  <si>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</si>
  <si>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</si>
  <si>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</si>
  <si>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</si>
  <si>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</si>
  <si>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</si>
  <si>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</si>
  <si>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</si>
  <si>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</si>
  <si>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</si>
  <si>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</si>
  <si>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</si>
  <si>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</si>
  <si>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</si>
  <si>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</si>
  <si>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</si>
  <si>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</si>
  <si>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</si>
  <si>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</si>
  <si>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</si>
  <si>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</si>
  <si>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</si>
  <si>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</si>
  <si>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</si>
  <si>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</si>
  <si>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</si>
  <si>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</si>
  <si>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</si>
  <si>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</si>
  <si>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</si>
  <si>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</si>
  <si>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</si>
  <si>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</si>
  <si>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</si>
  <si>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</si>
  <si>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</si>
  <si>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</si>
  <si>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</si>
  <si>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</si>
  <si>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</si>
  <si>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</si>
  <si>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</si>
  <si>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</si>
  <si>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LO</t>
  </si>
  <si>
    <t>Lesnícky obvod , na území ktorého sa ťažba bude realizovať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</si>
  <si>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</si>
  <si>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</si>
  <si>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</si>
  <si>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</si>
  <si>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</si>
  <si>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</si>
  <si>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</si>
  <si>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</si>
  <si>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</si>
  <si>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</si>
  <si>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</si>
  <si>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</si>
  <si>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</si>
  <si>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</si>
  <si>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</si>
  <si>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</si>
  <si>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</si>
  <si>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</si>
  <si>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</si>
  <si>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</si>
  <si>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</si>
  <si>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</si>
  <si>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</si>
  <si>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</si>
  <si>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</si>
  <si>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1,2,4a,4d,6,7</t>
  </si>
  <si>
    <t>1,2,4a,6,7</t>
  </si>
  <si>
    <t>výrezy</t>
  </si>
  <si>
    <t>príloha č. 5 Zmluvy o dielo</t>
  </si>
  <si>
    <t>Lesnícke služby v ťažbovom procese na OZ Karpaty, VC Huty</t>
  </si>
  <si>
    <t>Huty</t>
  </si>
  <si>
    <t>Skm</t>
  </si>
  <si>
    <t>0/0/200</t>
  </si>
  <si>
    <t>0/0/400</t>
  </si>
  <si>
    <t>390B1</t>
  </si>
  <si>
    <t>Približovacia vzdialenosť P-VM | VM-OM | P-OM (m)</t>
  </si>
  <si>
    <t>VU+</t>
  </si>
  <si>
    <t>0/0/100</t>
  </si>
  <si>
    <t>331B</t>
  </si>
  <si>
    <t>0/0/530</t>
  </si>
  <si>
    <t>338 1</t>
  </si>
  <si>
    <t>OU</t>
  </si>
  <si>
    <t>0/0/300</t>
  </si>
  <si>
    <t>340B</t>
  </si>
  <si>
    <t>401A1</t>
  </si>
  <si>
    <t>0/0/900</t>
  </si>
  <si>
    <t>320B1</t>
  </si>
  <si>
    <t>VU-</t>
  </si>
  <si>
    <t>60/500/0</t>
  </si>
  <si>
    <t>326A2</t>
  </si>
  <si>
    <t>331A1</t>
  </si>
  <si>
    <t>60/200</t>
  </si>
  <si>
    <t>201 1</t>
  </si>
  <si>
    <t>307A</t>
  </si>
  <si>
    <t>321 1</t>
  </si>
  <si>
    <t>324A</t>
  </si>
  <si>
    <t>371B</t>
  </si>
  <si>
    <t>* Požiadavky Požadovaný termín vykonania zákazky : jún 2025 -december 2025 .Ťažba a výroba sortimentov z lokality peň na vývozné (odvozné) miesto požadovanou kombináciou technológii (kôň, UKT,LKT) Objednávateľ na požiadanie dodávateľa prác umožní obhliadku porastov. Kontaktná osoba: Ing. Michal Kráľovič : 0918333087</t>
  </si>
  <si>
    <t>Lesnícke služby v ťažbovom procese na OZ Karpaty na roky 2022-2026 - výzva DNS č. 8/2025 LS Majdan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</si>
</sst>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6" xfId="0" applyFont="1" applyFill="1" applyBorder="1" applyAlignment="1" applyProtection="1">
      <alignment vertical="center" wrapText="1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3" fontId="10" fillId="3" borderId="17" xfId="0" applyNumberFormat="1" applyFont="1" applyFill="1" applyBorder="1" applyAlignment="1" applyProtection="1">
      <alignment horizontal="right" vertical="center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/>
    <xf numFmtId="0" fontId="3" fillId="3" borderId="33" xfId="0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3" fontId="10" fillId="3" borderId="15" xfId="0" applyNumberFormat="1" applyFont="1" applyFill="1" applyBorder="1" applyAlignment="1" applyProtection="1">
      <alignment horizontal="right" vertical="center"/>
    </xf>
    <xf numFmtId="3" fontId="10" fillId="3" borderId="33" xfId="0" applyNumberFormat="1" applyFont="1" applyFill="1" applyBorder="1" applyAlignment="1" applyProtection="1">
      <alignment horizontal="right" vertical="center"/>
    </xf>
    <xf numFmtId="0" fontId="10" fillId="3" borderId="22" xfId="0" applyFont="1" applyFill="1" applyBorder="1" applyAlignment="1" applyProtection="1">
      <alignment horizontal="center" vertical="center"/>
    </xf>
    <xf numFmtId="4" fontId="10" fillId="3" borderId="11" xfId="0" applyNumberFormat="1" applyFont="1" applyFill="1" applyBorder="1" applyAlignment="1" applyProtection="1">
      <alignment horizontal="center" vertical="center"/>
    </xf>
    <xf numFmtId="0" fontId="10" fillId="3" borderId="35" xfId="0" applyFont="1" applyFill="1" applyBorder="1" applyAlignment="1" applyProtection="1">
      <alignment horizontal="right" vertical="center" wrapText="1"/>
    </xf>
    <xf numFmtId="4" fontId="10" fillId="3" borderId="23" xfId="0" applyNumberFormat="1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  <protection locked="0"/>
    </xf>
    <xf numFmtId="3" fontId="0" fillId="3" borderId="21" xfId="0" applyNumberFormat="1" applyFont="1" applyFill="1" applyBorder="1" applyAlignment="1" applyProtection="1">
      <alignment horizontal="right" vertical="center"/>
    </xf>
    <xf numFmtId="0" fontId="6" fillId="3" borderId="14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right" vertical="center" wrapText="1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5" fillId="2" borderId="0" xfId="0" applyFont="1" applyFill="1"/>
    <xf numFmtId="0" fontId="14" fillId="2" borderId="0" xfId="0" applyFont="1" applyFill="1"/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14" fillId="3" borderId="30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6" fillId="3" borderId="43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right" vertical="center"/>
    </xf>
    <xf numFmtId="0" fontId="3" fillId="3" borderId="22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left" vertical="center"/>
    </xf>
    <xf numFmtId="0" fontId="5" fillId="3" borderId="45" xfId="0" applyFont="1" applyFill="1" applyBorder="1" applyAlignment="1" applyProtection="1">
      <alignment horizontal="center" vertical="center" textRotation="90"/>
    </xf>
    <xf numFmtId="0" fontId="5" fillId="3" borderId="46" xfId="0" applyFont="1" applyFill="1" applyBorder="1" applyAlignment="1" applyProtection="1">
      <alignment horizontal="center" vertical="center" textRotation="90"/>
    </xf>
    <xf numFmtId="0" fontId="5" fillId="3" borderId="17" xfId="0" applyFont="1" applyFill="1" applyBorder="1" applyAlignment="1" applyProtection="1">
      <alignment horizontal="center" vertical="center" textRotation="90"/>
    </xf>
    <xf numFmtId="0" fontId="14" fillId="3" borderId="12" xfId="0" applyFont="1" applyFill="1" applyBorder="1" applyAlignment="1">
      <alignment horizontal="center" vertical="top" wrapText="1"/>
    </xf>
    <xf numFmtId="0" fontId="14" fillId="3" borderId="31" xfId="0" applyFont="1" applyFill="1" applyBorder="1" applyAlignment="1">
      <alignment horizontal="center" vertical="top" wrapText="1"/>
    </xf>
    <xf numFmtId="0" fontId="14" fillId="3" borderId="28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top" wrapText="1"/>
    </xf>
    <xf numFmtId="0" fontId="14" fillId="3" borderId="33" xfId="0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horizontal="center" vertical="top" wrapText="1"/>
    </xf>
    <xf numFmtId="0" fontId="14" fillId="3" borderId="34" xfId="0" applyFont="1" applyFill="1" applyBorder="1" applyAlignment="1">
      <alignment horizontal="center" vertical="top" wrapText="1"/>
    </xf>
    <xf numFmtId="4" fontId="10" fillId="3" borderId="20" xfId="0" applyNumberFormat="1" applyFont="1" applyFill="1" applyBorder="1" applyAlignment="1" applyProtection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view="pageBreakPreview" zoomScaleNormal="100" zoomScaleSheetLayoutView="100" workbookViewId="0">
      <selection activeCell="A51" sqref="A51:N51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2" t="s">
        <v>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4" t="s">
        <v>34</v>
      </c>
      <c r="O1" s="3"/>
    </row>
    <row r="2" spans="1:16" ht="11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4" t="s">
        <v>73</v>
      </c>
      <c r="O2" s="3"/>
    </row>
    <row r="3" spans="1:16" ht="18" x14ac:dyDescent="0.25">
      <c r="A3" s="5" t="s">
        <v>0</v>
      </c>
      <c r="B3" s="55"/>
      <c r="C3" s="78" t="s">
        <v>103</v>
      </c>
      <c r="D3" s="79"/>
      <c r="E3" s="79"/>
      <c r="F3" s="79"/>
      <c r="G3" s="79"/>
      <c r="H3" s="79"/>
      <c r="I3" s="79"/>
      <c r="J3" s="79"/>
      <c r="L3" s="55"/>
      <c r="N3" s="2"/>
      <c r="O3" s="3"/>
    </row>
    <row r="4" spans="1:16" ht="10.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2"/>
      <c r="O4" s="3"/>
    </row>
    <row r="5" spans="1:16" ht="15.75" x14ac:dyDescent="0.25">
      <c r="A5" s="6"/>
      <c r="B5" s="6"/>
      <c r="C5" s="93" t="s">
        <v>74</v>
      </c>
      <c r="D5" s="94"/>
      <c r="E5" s="94"/>
      <c r="F5" s="94"/>
      <c r="G5" s="94"/>
      <c r="H5" s="94"/>
      <c r="I5" s="94"/>
      <c r="J5" s="94"/>
      <c r="K5" s="94"/>
      <c r="L5" s="6"/>
      <c r="M5" s="6"/>
      <c r="N5" s="6"/>
      <c r="O5" s="6"/>
    </row>
    <row r="6" spans="1:16" x14ac:dyDescent="0.25">
      <c r="A6" s="8" t="s">
        <v>1</v>
      </c>
      <c r="B6" s="95" t="s">
        <v>36</v>
      </c>
      <c r="C6" s="95"/>
      <c r="D6" s="95"/>
      <c r="E6" s="95"/>
      <c r="F6" s="95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56"/>
      <c r="B7" s="96"/>
      <c r="C7" s="96"/>
      <c r="D7" s="96"/>
      <c r="E7" s="96"/>
      <c r="F7" s="96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90" t="s">
        <v>32</v>
      </c>
      <c r="B8" s="91"/>
      <c r="C8" s="10"/>
      <c r="D8" s="11"/>
      <c r="E8" s="11"/>
      <c r="F8" s="11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40" t="s">
        <v>35</v>
      </c>
      <c r="B9" s="106" t="s">
        <v>2</v>
      </c>
      <c r="C9" s="129" t="s">
        <v>21</v>
      </c>
      <c r="D9" s="130"/>
      <c r="E9" s="101" t="s">
        <v>3</v>
      </c>
      <c r="F9" s="102"/>
      <c r="G9" s="103"/>
      <c r="H9" s="99" t="s">
        <v>4</v>
      </c>
      <c r="I9" s="99" t="s">
        <v>5</v>
      </c>
      <c r="J9" s="99" t="s">
        <v>6</v>
      </c>
      <c r="K9" s="99" t="s">
        <v>80</v>
      </c>
      <c r="L9" s="99" t="s">
        <v>22</v>
      </c>
      <c r="M9" s="99" t="s">
        <v>28</v>
      </c>
      <c r="N9" s="105" t="s">
        <v>26</v>
      </c>
      <c r="O9" s="137" t="s">
        <v>27</v>
      </c>
    </row>
    <row r="10" spans="1:16" ht="21.75" customHeight="1" x14ac:dyDescent="0.25">
      <c r="A10" s="12"/>
      <c r="B10" s="107"/>
      <c r="C10" s="97" t="s">
        <v>33</v>
      </c>
      <c r="D10" s="98"/>
      <c r="E10" s="133" t="s">
        <v>7</v>
      </c>
      <c r="F10" s="131" t="s">
        <v>8</v>
      </c>
      <c r="G10" s="99" t="s">
        <v>9</v>
      </c>
      <c r="H10" s="100"/>
      <c r="I10" s="100"/>
      <c r="J10" s="100"/>
      <c r="K10" s="100"/>
      <c r="L10" s="100"/>
      <c r="M10" s="100"/>
      <c r="N10" s="143"/>
      <c r="O10" s="138"/>
    </row>
    <row r="11" spans="1:16" ht="50.25" customHeight="1" thickBot="1" x14ac:dyDescent="0.3">
      <c r="A11" s="85"/>
      <c r="B11" s="142"/>
      <c r="C11" s="135"/>
      <c r="D11" s="136"/>
      <c r="E11" s="134"/>
      <c r="F11" s="132"/>
      <c r="G11" s="128"/>
      <c r="H11" s="128"/>
      <c r="I11" s="128"/>
      <c r="J11" s="128"/>
      <c r="K11" s="128"/>
      <c r="L11" s="128"/>
      <c r="M11" s="104"/>
      <c r="N11" s="144"/>
      <c r="O11" s="139"/>
    </row>
    <row r="12" spans="1:16" x14ac:dyDescent="0.25">
      <c r="A12" s="72" t="s">
        <v>75</v>
      </c>
      <c r="B12" s="73">
        <v>203</v>
      </c>
      <c r="C12" s="72" t="s">
        <v>71</v>
      </c>
      <c r="D12" s="53" t="s">
        <v>76</v>
      </c>
      <c r="E12" s="86"/>
      <c r="F12" s="72">
        <v>11.4</v>
      </c>
      <c r="G12" s="72">
        <v>11.4</v>
      </c>
      <c r="H12" s="72" t="s">
        <v>81</v>
      </c>
      <c r="I12" s="72">
        <v>10</v>
      </c>
      <c r="J12" s="72">
        <v>0.35</v>
      </c>
      <c r="K12" s="76" t="s">
        <v>82</v>
      </c>
      <c r="L12" s="87">
        <v>210.786</v>
      </c>
      <c r="M12" s="58" t="s">
        <v>29</v>
      </c>
      <c r="N12" s="39"/>
      <c r="O12" s="16">
        <f>SUM(N12*G12)</f>
        <v>0</v>
      </c>
      <c r="P12" s="1" t="str">
        <f>IF( O12=0," ", IF(100-((L12/O12)*100)&gt;20,"viac ako 20%",0))</f>
        <v xml:space="preserve"> </v>
      </c>
    </row>
    <row r="13" spans="1:16" x14ac:dyDescent="0.25">
      <c r="A13" s="72"/>
      <c r="B13" s="73"/>
      <c r="C13" s="72"/>
      <c r="D13" s="53" t="s">
        <v>72</v>
      </c>
      <c r="E13" s="72"/>
      <c r="F13" s="72">
        <v>45.59</v>
      </c>
      <c r="G13" s="72">
        <v>45.59</v>
      </c>
      <c r="H13" s="72"/>
      <c r="I13" s="72"/>
      <c r="J13" s="72"/>
      <c r="K13" s="76"/>
      <c r="L13" s="87">
        <v>1125.1612</v>
      </c>
      <c r="M13" s="57" t="s">
        <v>29</v>
      </c>
      <c r="N13" s="39"/>
      <c r="O13" s="16">
        <f>SUM(N13*G13)</f>
        <v>0</v>
      </c>
      <c r="P13" s="1"/>
    </row>
    <row r="14" spans="1:16" x14ac:dyDescent="0.25">
      <c r="A14" s="72"/>
      <c r="B14" s="73">
        <v>318</v>
      </c>
      <c r="C14" s="72" t="s">
        <v>71</v>
      </c>
      <c r="D14" s="53" t="s">
        <v>76</v>
      </c>
      <c r="E14" s="86"/>
      <c r="F14" s="72">
        <v>25.02</v>
      </c>
      <c r="G14" s="72">
        <v>25.02</v>
      </c>
      <c r="H14" s="72" t="s">
        <v>81</v>
      </c>
      <c r="I14" s="72">
        <v>0</v>
      </c>
      <c r="J14" s="72">
        <v>0.77</v>
      </c>
      <c r="K14" s="76" t="s">
        <v>77</v>
      </c>
      <c r="L14" s="87">
        <v>400.32</v>
      </c>
      <c r="M14" s="17" t="s">
        <v>29</v>
      </c>
      <c r="N14" s="39"/>
      <c r="O14" s="16">
        <f t="shared" ref="O14:O46" si="0">SUM(N14*G14)</f>
        <v>0</v>
      </c>
      <c r="P14" s="1"/>
    </row>
    <row r="15" spans="1:16" x14ac:dyDescent="0.25">
      <c r="A15" s="72"/>
      <c r="B15" s="73"/>
      <c r="C15" s="72"/>
      <c r="D15" s="53" t="s">
        <v>72</v>
      </c>
      <c r="E15" s="86"/>
      <c r="F15" s="72">
        <v>2.78</v>
      </c>
      <c r="G15" s="72">
        <v>2.78</v>
      </c>
      <c r="H15" s="72"/>
      <c r="I15" s="72"/>
      <c r="J15" s="72"/>
      <c r="K15" s="76"/>
      <c r="L15" s="87">
        <v>58.491199999999992</v>
      </c>
      <c r="M15" s="17" t="s">
        <v>29</v>
      </c>
      <c r="N15" s="39"/>
      <c r="O15" s="16">
        <f t="shared" si="0"/>
        <v>0</v>
      </c>
      <c r="P15" s="1"/>
    </row>
    <row r="16" spans="1:16" x14ac:dyDescent="0.25">
      <c r="A16" s="72"/>
      <c r="B16" s="73" t="s">
        <v>83</v>
      </c>
      <c r="C16" s="72" t="s">
        <v>71</v>
      </c>
      <c r="D16" s="53" t="s">
        <v>76</v>
      </c>
      <c r="E16" s="86"/>
      <c r="F16" s="72">
        <v>25.75</v>
      </c>
      <c r="G16" s="72">
        <v>25.75</v>
      </c>
      <c r="H16" s="72" t="s">
        <v>81</v>
      </c>
      <c r="I16" s="72">
        <v>15</v>
      </c>
      <c r="J16" s="72">
        <v>0.33</v>
      </c>
      <c r="K16" s="76" t="s">
        <v>84</v>
      </c>
      <c r="L16" s="87">
        <v>575.77</v>
      </c>
      <c r="M16" s="17" t="s">
        <v>29</v>
      </c>
      <c r="N16" s="39"/>
      <c r="O16" s="16">
        <f t="shared" si="0"/>
        <v>0</v>
      </c>
      <c r="P16" s="1"/>
    </row>
    <row r="17" spans="1:16" x14ac:dyDescent="0.25">
      <c r="A17" s="72"/>
      <c r="B17" s="73"/>
      <c r="C17" s="72"/>
      <c r="D17" s="53" t="s">
        <v>72</v>
      </c>
      <c r="E17" s="86"/>
      <c r="F17" s="72">
        <v>103.02</v>
      </c>
      <c r="G17" s="72">
        <v>103.02</v>
      </c>
      <c r="H17" s="72"/>
      <c r="I17" s="72"/>
      <c r="J17" s="72"/>
      <c r="K17" s="76"/>
      <c r="L17" s="87">
        <v>2864.9861999999998</v>
      </c>
      <c r="M17" s="17" t="s">
        <v>29</v>
      </c>
      <c r="N17" s="39"/>
      <c r="O17" s="16">
        <f t="shared" si="0"/>
        <v>0</v>
      </c>
      <c r="P17" s="1"/>
    </row>
    <row r="18" spans="1:16" x14ac:dyDescent="0.25">
      <c r="A18" s="72"/>
      <c r="B18" s="73" t="s">
        <v>85</v>
      </c>
      <c r="C18" s="72" t="s">
        <v>71</v>
      </c>
      <c r="D18" s="53" t="s">
        <v>76</v>
      </c>
      <c r="E18" s="86"/>
      <c r="F18" s="72">
        <v>403.35</v>
      </c>
      <c r="G18" s="72">
        <v>403.35</v>
      </c>
      <c r="H18" s="72" t="s">
        <v>86</v>
      </c>
      <c r="I18" s="72">
        <v>20</v>
      </c>
      <c r="J18" s="72">
        <v>3.41</v>
      </c>
      <c r="K18" s="76" t="s">
        <v>78</v>
      </c>
      <c r="L18" s="87">
        <v>4614.3239999999996</v>
      </c>
      <c r="M18" s="17" t="s">
        <v>29</v>
      </c>
      <c r="N18" s="39"/>
      <c r="O18" s="16">
        <f t="shared" si="0"/>
        <v>0</v>
      </c>
      <c r="P18" s="1"/>
    </row>
    <row r="19" spans="1:16" x14ac:dyDescent="0.25">
      <c r="A19" s="72"/>
      <c r="B19" s="73"/>
      <c r="C19" s="72"/>
      <c r="D19" s="52" t="s">
        <v>72</v>
      </c>
      <c r="E19" s="72"/>
      <c r="F19" s="72">
        <v>172.86</v>
      </c>
      <c r="G19" s="72">
        <v>172.86</v>
      </c>
      <c r="H19" s="72"/>
      <c r="I19" s="72"/>
      <c r="J19" s="72"/>
      <c r="K19" s="76"/>
      <c r="L19" s="87">
        <v>2665.5012000000002</v>
      </c>
      <c r="M19" s="58" t="s">
        <v>29</v>
      </c>
      <c r="N19" s="39"/>
      <c r="O19" s="16">
        <f t="shared" si="0"/>
        <v>0</v>
      </c>
      <c r="P19" s="1"/>
    </row>
    <row r="20" spans="1:16" x14ac:dyDescent="0.25">
      <c r="A20" s="72"/>
      <c r="B20" s="73">
        <v>339</v>
      </c>
      <c r="C20" s="72" t="s">
        <v>71</v>
      </c>
      <c r="D20" s="52" t="s">
        <v>76</v>
      </c>
      <c r="E20" s="86">
        <v>5.82</v>
      </c>
      <c r="F20" s="86">
        <v>138.06</v>
      </c>
      <c r="G20" s="86">
        <v>143.88</v>
      </c>
      <c r="H20" s="72" t="s">
        <v>81</v>
      </c>
      <c r="I20" s="72">
        <v>15</v>
      </c>
      <c r="J20" s="72">
        <v>0.44</v>
      </c>
      <c r="K20" s="76" t="s">
        <v>87</v>
      </c>
      <c r="L20" s="87">
        <v>2392.7243999999996</v>
      </c>
      <c r="M20" s="58" t="s">
        <v>29</v>
      </c>
      <c r="N20" s="39"/>
      <c r="O20" s="16">
        <f t="shared" si="0"/>
        <v>0</v>
      </c>
      <c r="P20" s="1"/>
    </row>
    <row r="21" spans="1:16" x14ac:dyDescent="0.25">
      <c r="A21" s="72"/>
      <c r="B21" s="73"/>
      <c r="C21" s="72"/>
      <c r="D21" s="52" t="s">
        <v>72</v>
      </c>
      <c r="E21" s="72">
        <v>3.88</v>
      </c>
      <c r="F21" s="72">
        <v>92.04</v>
      </c>
      <c r="G21" s="72">
        <v>95.92</v>
      </c>
      <c r="H21" s="72"/>
      <c r="I21" s="72"/>
      <c r="J21" s="72"/>
      <c r="K21" s="76"/>
      <c r="L21" s="87">
        <v>2085.3008</v>
      </c>
      <c r="M21" s="57" t="s">
        <v>29</v>
      </c>
      <c r="N21" s="39"/>
      <c r="O21" s="16">
        <f t="shared" si="0"/>
        <v>0</v>
      </c>
      <c r="P21" s="1"/>
    </row>
    <row r="22" spans="1:16" x14ac:dyDescent="0.25">
      <c r="A22" s="72"/>
      <c r="B22" s="73" t="s">
        <v>88</v>
      </c>
      <c r="C22" s="72" t="s">
        <v>71</v>
      </c>
      <c r="D22" s="52" t="s">
        <v>76</v>
      </c>
      <c r="E22" s="86">
        <v>4.66</v>
      </c>
      <c r="F22" s="86">
        <v>73.11</v>
      </c>
      <c r="G22" s="86">
        <v>77.77</v>
      </c>
      <c r="H22" s="72" t="s">
        <v>81</v>
      </c>
      <c r="I22" s="72">
        <v>15</v>
      </c>
      <c r="J22" s="72">
        <v>0.31</v>
      </c>
      <c r="K22" s="76" t="s">
        <v>78</v>
      </c>
      <c r="L22" s="87">
        <v>1584.1749</v>
      </c>
      <c r="M22" s="57" t="s">
        <v>29</v>
      </c>
      <c r="N22" s="39"/>
      <c r="O22" s="16">
        <f t="shared" si="0"/>
        <v>0</v>
      </c>
      <c r="P22" s="1"/>
    </row>
    <row r="23" spans="1:16" x14ac:dyDescent="0.25">
      <c r="A23" s="72"/>
      <c r="B23" s="73"/>
      <c r="C23" s="72"/>
      <c r="D23" s="52" t="s">
        <v>72</v>
      </c>
      <c r="E23" s="72">
        <v>4.66</v>
      </c>
      <c r="F23" s="72">
        <v>73.12</v>
      </c>
      <c r="G23" s="72">
        <v>77.78</v>
      </c>
      <c r="H23" s="72"/>
      <c r="I23" s="72"/>
      <c r="J23" s="72"/>
      <c r="K23" s="76"/>
      <c r="L23" s="87">
        <v>2019.9466</v>
      </c>
      <c r="M23" s="17" t="s">
        <v>29</v>
      </c>
      <c r="N23" s="39"/>
      <c r="O23" s="16">
        <f t="shared" si="0"/>
        <v>0</v>
      </c>
      <c r="P23" s="1"/>
    </row>
    <row r="24" spans="1:16" x14ac:dyDescent="0.25">
      <c r="A24" s="72"/>
      <c r="B24" s="73">
        <v>344</v>
      </c>
      <c r="C24" s="72" t="s">
        <v>71</v>
      </c>
      <c r="D24" s="52" t="s">
        <v>76</v>
      </c>
      <c r="E24" s="72"/>
      <c r="F24" s="72">
        <v>43.97</v>
      </c>
      <c r="G24" s="72">
        <v>43.97</v>
      </c>
      <c r="H24" s="72" t="s">
        <v>86</v>
      </c>
      <c r="I24" s="72">
        <v>45</v>
      </c>
      <c r="J24" s="72">
        <v>2.33</v>
      </c>
      <c r="K24" s="76" t="s">
        <v>87</v>
      </c>
      <c r="L24" s="87">
        <v>577.76580000000001</v>
      </c>
      <c r="M24" s="17" t="s">
        <v>29</v>
      </c>
      <c r="N24" s="39"/>
      <c r="O24" s="16">
        <f t="shared" si="0"/>
        <v>0</v>
      </c>
      <c r="P24" s="1"/>
    </row>
    <row r="25" spans="1:16" x14ac:dyDescent="0.25">
      <c r="A25" s="72"/>
      <c r="B25" s="73"/>
      <c r="C25" s="72"/>
      <c r="D25" s="52" t="s">
        <v>72</v>
      </c>
      <c r="E25" s="86"/>
      <c r="F25" s="86">
        <v>4.8899999999999997</v>
      </c>
      <c r="G25" s="86">
        <v>4.8899999999999997</v>
      </c>
      <c r="H25" s="72"/>
      <c r="I25" s="72"/>
      <c r="J25" s="72"/>
      <c r="K25" s="76"/>
      <c r="L25" s="87">
        <v>83.716800000000006</v>
      </c>
      <c r="M25" s="17" t="s">
        <v>29</v>
      </c>
      <c r="N25" s="39"/>
      <c r="O25" s="16">
        <f t="shared" si="0"/>
        <v>0</v>
      </c>
      <c r="P25" s="1"/>
    </row>
    <row r="26" spans="1:16" x14ac:dyDescent="0.25">
      <c r="A26" s="74"/>
      <c r="B26" s="75" t="s">
        <v>89</v>
      </c>
      <c r="C26" s="72" t="s">
        <v>71</v>
      </c>
      <c r="D26" s="52" t="s">
        <v>76</v>
      </c>
      <c r="E26" s="74"/>
      <c r="F26" s="74">
        <v>109.67</v>
      </c>
      <c r="G26" s="74">
        <v>109.67</v>
      </c>
      <c r="H26" s="72" t="s">
        <v>86</v>
      </c>
      <c r="I26" s="74">
        <v>45</v>
      </c>
      <c r="J26" s="74">
        <v>2.11</v>
      </c>
      <c r="K26" s="77" t="s">
        <v>90</v>
      </c>
      <c r="L26" s="87">
        <v>1852.3263000000002</v>
      </c>
      <c r="M26" s="17" t="s">
        <v>29</v>
      </c>
      <c r="N26" s="39"/>
      <c r="O26" s="16">
        <f t="shared" si="0"/>
        <v>0</v>
      </c>
      <c r="P26" s="1"/>
    </row>
    <row r="27" spans="1:16" x14ac:dyDescent="0.25">
      <c r="A27" s="74"/>
      <c r="B27" s="75"/>
      <c r="C27" s="74"/>
      <c r="D27" s="52" t="s">
        <v>72</v>
      </c>
      <c r="E27" s="74"/>
      <c r="F27" s="74">
        <v>27.42</v>
      </c>
      <c r="G27" s="74">
        <v>27.42</v>
      </c>
      <c r="H27" s="72"/>
      <c r="I27" s="74"/>
      <c r="J27" s="74"/>
      <c r="K27" s="77"/>
      <c r="L27" s="87">
        <v>590.07839999999999</v>
      </c>
      <c r="M27" s="17" t="s">
        <v>29</v>
      </c>
      <c r="N27" s="39"/>
      <c r="O27" s="16">
        <f t="shared" si="0"/>
        <v>0</v>
      </c>
      <c r="P27" s="1"/>
    </row>
    <row r="28" spans="1:16" x14ac:dyDescent="0.25">
      <c r="A28" s="72"/>
      <c r="B28" s="73" t="s">
        <v>91</v>
      </c>
      <c r="C28" s="72" t="s">
        <v>70</v>
      </c>
      <c r="D28" s="52" t="s">
        <v>76</v>
      </c>
      <c r="E28" s="86"/>
      <c r="F28" s="72">
        <v>55.49</v>
      </c>
      <c r="G28" s="72">
        <v>55.49</v>
      </c>
      <c r="H28" s="72" t="s">
        <v>92</v>
      </c>
      <c r="I28" s="72">
        <v>15</v>
      </c>
      <c r="J28" s="72">
        <v>0.14000000000000001</v>
      </c>
      <c r="K28" s="76" t="s">
        <v>93</v>
      </c>
      <c r="L28" s="87">
        <v>1983.7675000000002</v>
      </c>
      <c r="M28" s="17" t="s">
        <v>29</v>
      </c>
      <c r="N28" s="39"/>
      <c r="O28" s="16">
        <f t="shared" si="0"/>
        <v>0</v>
      </c>
      <c r="P28" s="1"/>
    </row>
    <row r="29" spans="1:16" x14ac:dyDescent="0.25">
      <c r="A29" s="72"/>
      <c r="B29" s="73"/>
      <c r="C29" s="72"/>
      <c r="D29" s="52" t="s">
        <v>72</v>
      </c>
      <c r="E29" s="86"/>
      <c r="F29" s="86">
        <v>222</v>
      </c>
      <c r="G29" s="86">
        <v>222</v>
      </c>
      <c r="H29" s="72"/>
      <c r="I29" s="72"/>
      <c r="J29" s="72"/>
      <c r="K29" s="76"/>
      <c r="L29" s="87">
        <v>9712.5</v>
      </c>
      <c r="M29" s="17" t="s">
        <v>29</v>
      </c>
      <c r="N29" s="39"/>
      <c r="O29" s="16">
        <f t="shared" si="0"/>
        <v>0</v>
      </c>
      <c r="P29" s="1"/>
    </row>
    <row r="30" spans="1:16" x14ac:dyDescent="0.25">
      <c r="A30" s="72"/>
      <c r="B30" s="73" t="s">
        <v>94</v>
      </c>
      <c r="C30" s="72" t="s">
        <v>70</v>
      </c>
      <c r="D30" s="52" t="s">
        <v>76</v>
      </c>
      <c r="E30" s="15"/>
      <c r="F30" s="72">
        <v>12.92</v>
      </c>
      <c r="G30" s="72">
        <v>12.92</v>
      </c>
      <c r="H30" s="72" t="s">
        <v>92</v>
      </c>
      <c r="I30" s="72">
        <v>10</v>
      </c>
      <c r="J30" s="72">
        <v>0.13</v>
      </c>
      <c r="K30" s="76" t="s">
        <v>93</v>
      </c>
      <c r="L30" s="87">
        <v>470.67559999999997</v>
      </c>
      <c r="M30" s="17" t="s">
        <v>29</v>
      </c>
      <c r="N30" s="39"/>
      <c r="O30" s="16">
        <f t="shared" si="0"/>
        <v>0</v>
      </c>
      <c r="P30" s="1"/>
    </row>
    <row r="31" spans="1:16" x14ac:dyDescent="0.25">
      <c r="A31" s="72"/>
      <c r="B31" s="73"/>
      <c r="C31" s="72"/>
      <c r="D31" s="52" t="s">
        <v>72</v>
      </c>
      <c r="E31" s="15"/>
      <c r="F31" s="15">
        <v>116.29</v>
      </c>
      <c r="G31" s="86">
        <v>116.29</v>
      </c>
      <c r="H31" s="72"/>
      <c r="I31" s="72"/>
      <c r="J31" s="72"/>
      <c r="K31" s="76"/>
      <c r="L31" s="87">
        <v>5162.1131000000005</v>
      </c>
      <c r="M31" s="17" t="s">
        <v>29</v>
      </c>
      <c r="N31" s="39"/>
      <c r="O31" s="16">
        <f t="shared" si="0"/>
        <v>0</v>
      </c>
      <c r="P31" s="1" t="str">
        <f t="shared" ref="P31" si="1">IF( O31=0," ", IF(100-((L31/O31)*100)&gt;20,"viac ako 20%",0))</f>
        <v xml:space="preserve"> </v>
      </c>
    </row>
    <row r="32" spans="1:16" x14ac:dyDescent="0.25">
      <c r="A32" s="88"/>
      <c r="B32" s="14" t="s">
        <v>95</v>
      </c>
      <c r="C32" s="52" t="s">
        <v>70</v>
      </c>
      <c r="D32" s="52" t="s">
        <v>72</v>
      </c>
      <c r="E32" s="15"/>
      <c r="F32" s="15">
        <v>18.12</v>
      </c>
      <c r="G32" s="86">
        <v>18.12</v>
      </c>
      <c r="H32" s="14" t="s">
        <v>92</v>
      </c>
      <c r="I32" s="14">
        <v>10</v>
      </c>
      <c r="J32" s="14">
        <v>7.0000000000000007E-2</v>
      </c>
      <c r="K32" s="89" t="s">
        <v>96</v>
      </c>
      <c r="L32" s="87">
        <v>836.78160000000003</v>
      </c>
      <c r="M32" s="17" t="s">
        <v>29</v>
      </c>
      <c r="N32" s="39"/>
      <c r="O32" s="16">
        <f t="shared" si="0"/>
        <v>0</v>
      </c>
      <c r="P32" s="1" t="str">
        <f>IF( O32=0," ", IF(100-((L32/O32)*100)&gt;20,"viac ako 20%",0))</f>
        <v xml:space="preserve"> </v>
      </c>
    </row>
    <row r="33" spans="1:16" x14ac:dyDescent="0.25">
      <c r="A33" s="88"/>
      <c r="B33" s="14" t="s">
        <v>97</v>
      </c>
      <c r="C33" s="52" t="s">
        <v>71</v>
      </c>
      <c r="D33" s="52" t="s">
        <v>76</v>
      </c>
      <c r="E33" s="15"/>
      <c r="F33" s="15">
        <v>50</v>
      </c>
      <c r="G33" s="86">
        <v>50</v>
      </c>
      <c r="H33" s="14" t="s">
        <v>53</v>
      </c>
      <c r="I33" s="14">
        <v>15</v>
      </c>
      <c r="J33" s="14">
        <v>1.57</v>
      </c>
      <c r="K33" s="89">
        <v>400</v>
      </c>
      <c r="L33" s="87">
        <v>642.5</v>
      </c>
      <c r="M33" s="17" t="s">
        <v>29</v>
      </c>
      <c r="N33" s="39"/>
      <c r="O33" s="16">
        <f t="shared" si="0"/>
        <v>0</v>
      </c>
      <c r="P33" s="1"/>
    </row>
    <row r="34" spans="1:16" x14ac:dyDescent="0.25">
      <c r="A34" s="88"/>
      <c r="B34" s="14" t="s">
        <v>98</v>
      </c>
      <c r="C34" s="52" t="s">
        <v>71</v>
      </c>
      <c r="D34" s="52" t="s">
        <v>76</v>
      </c>
      <c r="E34" s="15"/>
      <c r="F34" s="15">
        <v>30</v>
      </c>
      <c r="G34" s="86">
        <v>30</v>
      </c>
      <c r="H34" s="14" t="s">
        <v>53</v>
      </c>
      <c r="I34" s="14">
        <v>10</v>
      </c>
      <c r="J34" s="14">
        <v>2.13</v>
      </c>
      <c r="K34" s="89">
        <v>300</v>
      </c>
      <c r="L34" s="87">
        <v>361.8</v>
      </c>
      <c r="M34" s="17" t="s">
        <v>29</v>
      </c>
      <c r="N34" s="39"/>
      <c r="O34" s="16">
        <f t="shared" si="0"/>
        <v>0</v>
      </c>
      <c r="P34" s="1"/>
    </row>
    <row r="35" spans="1:16" x14ac:dyDescent="0.25">
      <c r="A35" s="88"/>
      <c r="B35" s="14" t="s">
        <v>99</v>
      </c>
      <c r="C35" s="52" t="s">
        <v>71</v>
      </c>
      <c r="D35" s="52" t="s">
        <v>76</v>
      </c>
      <c r="E35" s="15"/>
      <c r="F35" s="15">
        <v>42</v>
      </c>
      <c r="G35" s="86">
        <v>42</v>
      </c>
      <c r="H35" s="14" t="s">
        <v>53</v>
      </c>
      <c r="I35" s="14">
        <v>50</v>
      </c>
      <c r="J35" s="14">
        <v>2.92</v>
      </c>
      <c r="K35" s="89">
        <v>600</v>
      </c>
      <c r="L35" s="87">
        <v>625.38</v>
      </c>
      <c r="M35" s="17" t="s">
        <v>29</v>
      </c>
      <c r="N35" s="39"/>
      <c r="O35" s="16">
        <f t="shared" si="0"/>
        <v>0</v>
      </c>
      <c r="P35" s="1"/>
    </row>
    <row r="36" spans="1:16" x14ac:dyDescent="0.25">
      <c r="A36" s="88"/>
      <c r="B36" s="14"/>
      <c r="C36" s="52"/>
      <c r="D36" s="52" t="s">
        <v>72</v>
      </c>
      <c r="E36" s="15"/>
      <c r="F36" s="15">
        <v>18</v>
      </c>
      <c r="G36" s="86">
        <v>18</v>
      </c>
      <c r="H36" s="14"/>
      <c r="I36" s="14"/>
      <c r="J36" s="14"/>
      <c r="K36" s="89"/>
      <c r="L36" s="87">
        <v>353.34</v>
      </c>
      <c r="M36" s="17" t="s">
        <v>29</v>
      </c>
      <c r="N36" s="39"/>
      <c r="O36" s="16">
        <f t="shared" si="0"/>
        <v>0</v>
      </c>
      <c r="P36" s="1"/>
    </row>
    <row r="37" spans="1:16" x14ac:dyDescent="0.25">
      <c r="A37" s="50"/>
      <c r="B37" s="18" t="s">
        <v>100</v>
      </c>
      <c r="C37" s="52" t="s">
        <v>71</v>
      </c>
      <c r="D37" s="52" t="s">
        <v>76</v>
      </c>
      <c r="E37" s="43"/>
      <c r="F37" s="19">
        <v>42</v>
      </c>
      <c r="G37" s="54">
        <v>42</v>
      </c>
      <c r="H37" s="14" t="s">
        <v>53</v>
      </c>
      <c r="I37" s="18">
        <v>30</v>
      </c>
      <c r="J37" s="18">
        <v>3.23</v>
      </c>
      <c r="K37" s="38">
        <v>300</v>
      </c>
      <c r="L37" s="45">
        <v>511.56</v>
      </c>
      <c r="M37" s="17" t="s">
        <v>29</v>
      </c>
      <c r="N37" s="39"/>
      <c r="O37" s="16">
        <f t="shared" si="0"/>
        <v>0</v>
      </c>
      <c r="P37" s="1"/>
    </row>
    <row r="38" spans="1:16" x14ac:dyDescent="0.25">
      <c r="A38" s="50"/>
      <c r="B38" s="18"/>
      <c r="C38" s="52"/>
      <c r="D38" s="52" t="s">
        <v>72</v>
      </c>
      <c r="E38" s="43"/>
      <c r="F38" s="19">
        <v>18</v>
      </c>
      <c r="G38" s="54">
        <v>18</v>
      </c>
      <c r="H38" s="14"/>
      <c r="I38" s="18"/>
      <c r="J38" s="18"/>
      <c r="K38" s="38"/>
      <c r="L38" s="45">
        <v>292.68</v>
      </c>
      <c r="M38" s="17" t="s">
        <v>29</v>
      </c>
      <c r="N38" s="39"/>
      <c r="O38" s="16">
        <f t="shared" si="0"/>
        <v>0</v>
      </c>
      <c r="P38" s="1"/>
    </row>
    <row r="39" spans="1:16" x14ac:dyDescent="0.25">
      <c r="A39" s="50"/>
      <c r="B39" s="18" t="s">
        <v>101</v>
      </c>
      <c r="C39" s="52" t="s">
        <v>71</v>
      </c>
      <c r="D39" s="52" t="s">
        <v>76</v>
      </c>
      <c r="E39" s="43"/>
      <c r="F39" s="19">
        <v>35</v>
      </c>
      <c r="G39" s="54">
        <v>35</v>
      </c>
      <c r="H39" s="14" t="s">
        <v>53</v>
      </c>
      <c r="I39" s="18">
        <v>15</v>
      </c>
      <c r="J39" s="18">
        <v>0.72</v>
      </c>
      <c r="K39" s="38">
        <v>500</v>
      </c>
      <c r="L39" s="45">
        <v>523.6</v>
      </c>
      <c r="M39" s="17" t="s">
        <v>29</v>
      </c>
      <c r="N39" s="39"/>
      <c r="O39" s="16">
        <f t="shared" si="0"/>
        <v>0</v>
      </c>
      <c r="P39" s="1"/>
    </row>
    <row r="40" spans="1:16" x14ac:dyDescent="0.25">
      <c r="A40" s="50"/>
      <c r="B40" s="18"/>
      <c r="C40" s="52"/>
      <c r="D40" s="52" t="s">
        <v>72</v>
      </c>
      <c r="E40" s="43"/>
      <c r="F40" s="19">
        <v>15</v>
      </c>
      <c r="G40" s="54">
        <v>15</v>
      </c>
      <c r="H40" s="14"/>
      <c r="I40" s="18"/>
      <c r="J40" s="18"/>
      <c r="K40" s="38"/>
      <c r="L40" s="45">
        <v>294.75</v>
      </c>
      <c r="M40" s="17" t="s">
        <v>29</v>
      </c>
      <c r="N40" s="39"/>
      <c r="O40" s="16">
        <f t="shared" si="0"/>
        <v>0</v>
      </c>
      <c r="P40" s="1"/>
    </row>
    <row r="41" spans="1:16" x14ac:dyDescent="0.25">
      <c r="A41" s="50"/>
      <c r="B41" s="18">
        <v>375</v>
      </c>
      <c r="C41" s="52" t="s">
        <v>71</v>
      </c>
      <c r="D41" s="52" t="s">
        <v>76</v>
      </c>
      <c r="E41" s="43"/>
      <c r="F41" s="19">
        <v>31.5</v>
      </c>
      <c r="G41" s="54">
        <v>31.5</v>
      </c>
      <c r="H41" s="14" t="s">
        <v>53</v>
      </c>
      <c r="I41" s="18">
        <v>25</v>
      </c>
      <c r="J41" s="18">
        <v>0.53</v>
      </c>
      <c r="K41" s="38">
        <v>350</v>
      </c>
      <c r="L41" s="45">
        <v>539.91</v>
      </c>
      <c r="M41" s="17" t="s">
        <v>29</v>
      </c>
      <c r="N41" s="39"/>
      <c r="O41" s="16">
        <f t="shared" si="0"/>
        <v>0</v>
      </c>
      <c r="P41" s="1"/>
    </row>
    <row r="42" spans="1:16" x14ac:dyDescent="0.25">
      <c r="A42" s="50"/>
      <c r="B42" s="18"/>
      <c r="C42" s="52"/>
      <c r="D42" s="52" t="s">
        <v>72</v>
      </c>
      <c r="E42" s="43"/>
      <c r="F42" s="19">
        <v>13.5</v>
      </c>
      <c r="G42" s="54">
        <v>13.5</v>
      </c>
      <c r="H42" s="14"/>
      <c r="I42" s="18"/>
      <c r="J42" s="18"/>
      <c r="K42" s="38"/>
      <c r="L42" s="45">
        <v>301.86</v>
      </c>
      <c r="M42" s="17" t="s">
        <v>29</v>
      </c>
      <c r="N42" s="39"/>
      <c r="O42" s="16">
        <f t="shared" si="0"/>
        <v>0</v>
      </c>
      <c r="P42" s="1"/>
    </row>
    <row r="43" spans="1:16" x14ac:dyDescent="0.25">
      <c r="A43" s="50"/>
      <c r="B43" s="18" t="s">
        <v>79</v>
      </c>
      <c r="C43" s="52" t="s">
        <v>71</v>
      </c>
      <c r="D43" s="52" t="s">
        <v>76</v>
      </c>
      <c r="E43" s="43"/>
      <c r="F43" s="19">
        <v>42</v>
      </c>
      <c r="G43" s="54">
        <v>42</v>
      </c>
      <c r="H43" s="14" t="s">
        <v>53</v>
      </c>
      <c r="I43" s="18">
        <v>35</v>
      </c>
      <c r="J43" s="18">
        <v>1.94</v>
      </c>
      <c r="K43" s="38">
        <v>500</v>
      </c>
      <c r="L43" s="45">
        <v>603.12</v>
      </c>
      <c r="M43" s="17" t="s">
        <v>29</v>
      </c>
      <c r="N43" s="39"/>
      <c r="O43" s="16">
        <f t="shared" si="0"/>
        <v>0</v>
      </c>
      <c r="P43" s="1"/>
    </row>
    <row r="44" spans="1:16" x14ac:dyDescent="0.25">
      <c r="A44" s="50"/>
      <c r="B44" s="18"/>
      <c r="C44" s="52"/>
      <c r="D44" s="52" t="s">
        <v>72</v>
      </c>
      <c r="E44" s="43"/>
      <c r="F44" s="19">
        <v>18</v>
      </c>
      <c r="G44" s="54">
        <v>18</v>
      </c>
      <c r="H44" s="14"/>
      <c r="I44" s="18"/>
      <c r="J44" s="18"/>
      <c r="K44" s="38"/>
      <c r="L44" s="45">
        <v>342.90000000000003</v>
      </c>
      <c r="M44" s="17" t="s">
        <v>29</v>
      </c>
      <c r="N44" s="39"/>
      <c r="O44" s="16">
        <f t="shared" si="0"/>
        <v>0</v>
      </c>
      <c r="P44" s="1"/>
    </row>
    <row r="45" spans="1:16" x14ac:dyDescent="0.25">
      <c r="A45" s="50"/>
      <c r="B45" s="14"/>
      <c r="C45" s="52"/>
      <c r="D45" s="52"/>
      <c r="E45" s="42"/>
      <c r="F45" s="15"/>
      <c r="G45" s="54"/>
      <c r="H45" s="14"/>
      <c r="I45" s="14"/>
      <c r="J45" s="14"/>
      <c r="K45" s="83"/>
      <c r="L45" s="45"/>
      <c r="M45" s="17" t="s">
        <v>29</v>
      </c>
      <c r="N45" s="39"/>
      <c r="O45" s="16">
        <f t="shared" si="0"/>
        <v>0</v>
      </c>
      <c r="P45" s="1" t="str">
        <f t="shared" ref="P45:P47" si="2">IF( O45=0," ", IF(100-((L45/O45)*100)&gt;20,"viac ako 20%",0))</f>
        <v xml:space="preserve"> </v>
      </c>
    </row>
    <row r="46" spans="1:16" x14ac:dyDescent="0.25">
      <c r="A46" s="13"/>
      <c r="B46" s="14"/>
      <c r="C46" s="108"/>
      <c r="D46" s="109"/>
      <c r="E46" s="42"/>
      <c r="F46" s="15"/>
      <c r="G46" s="54"/>
      <c r="H46" s="53"/>
      <c r="I46" s="14"/>
      <c r="J46" s="14"/>
      <c r="K46" s="83"/>
      <c r="L46" s="45"/>
      <c r="M46" s="17" t="s">
        <v>29</v>
      </c>
      <c r="N46" s="39"/>
      <c r="O46" s="16">
        <f t="shared" si="0"/>
        <v>0</v>
      </c>
      <c r="P46" s="1" t="str">
        <f t="shared" si="2"/>
        <v xml:space="preserve"> </v>
      </c>
    </row>
    <row r="47" spans="1:16" ht="15.75" thickBot="1" x14ac:dyDescent="0.3">
      <c r="A47" s="20"/>
      <c r="B47" s="21"/>
      <c r="C47" s="110"/>
      <c r="D47" s="141"/>
      <c r="E47" s="49">
        <f>SUM(E12:E46)</f>
        <v>19.02</v>
      </c>
      <c r="F47" s="157">
        <f>SUM(F12:F46)</f>
        <v>2131.87</v>
      </c>
      <c r="G47" s="46">
        <f>SUM(G12:G46)</f>
        <v>2150.8900000000003</v>
      </c>
      <c r="H47" s="44"/>
      <c r="I47" s="21"/>
      <c r="J47" s="21"/>
      <c r="K47" s="84"/>
      <c r="L47" s="47"/>
      <c r="M47" s="59"/>
      <c r="N47" s="48"/>
      <c r="O47" s="32">
        <f t="shared" ref="O47" si="3">SUM(N47*G47)</f>
        <v>0</v>
      </c>
      <c r="P47" s="1" t="str">
        <f t="shared" si="2"/>
        <v xml:space="preserve"> </v>
      </c>
    </row>
    <row r="48" spans="1:16" ht="15.75" thickBot="1" x14ac:dyDescent="0.3">
      <c r="A48" s="22"/>
      <c r="B48" s="23"/>
      <c r="C48" s="24"/>
      <c r="D48" s="25"/>
      <c r="E48" s="26"/>
      <c r="F48" s="26"/>
      <c r="G48" s="26"/>
      <c r="H48" s="27"/>
      <c r="I48" s="23"/>
      <c r="J48" s="23"/>
      <c r="K48" s="24"/>
      <c r="L48" s="34"/>
      <c r="M48" s="29"/>
      <c r="N48" s="33"/>
      <c r="O48" s="34"/>
      <c r="P48" s="1"/>
    </row>
    <row r="49" spans="1:16" ht="15.75" thickBot="1" x14ac:dyDescent="0.3">
      <c r="A49" s="41"/>
      <c r="B49" s="30"/>
      <c r="C49" s="30"/>
      <c r="D49" s="30"/>
      <c r="E49" s="30"/>
      <c r="F49" s="30"/>
      <c r="G49" s="30"/>
      <c r="H49" s="30"/>
      <c r="I49" s="30"/>
      <c r="J49" s="111" t="s">
        <v>10</v>
      </c>
      <c r="K49" s="140"/>
      <c r="L49" s="34">
        <f>SUM(L12:L45)</f>
        <v>47260.611600000004</v>
      </c>
      <c r="M49" s="31"/>
      <c r="N49" s="35" t="s">
        <v>11</v>
      </c>
      <c r="O49" s="28">
        <f>SUM(O12:O47)</f>
        <v>0</v>
      </c>
      <c r="P49" s="1" t="str">
        <f>IF(O49&gt;L49,"prekročená cena","nižšia ako stanovená")</f>
        <v>nižšia ako stanovená</v>
      </c>
    </row>
    <row r="50" spans="1:16" ht="15.75" thickBot="1" x14ac:dyDescent="0.3">
      <c r="A50" s="112" t="s">
        <v>12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4"/>
      <c r="O50" s="28">
        <f>O51-O49</f>
        <v>0</v>
      </c>
    </row>
    <row r="51" spans="1:16" ht="15.75" thickBot="1" x14ac:dyDescent="0.3">
      <c r="A51" s="112" t="s">
        <v>13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28">
        <f>IF("nie"=MID(I59,1,3),O49,(O49*1.2))</f>
        <v>0</v>
      </c>
    </row>
    <row r="52" spans="1:16" x14ac:dyDescent="0.25">
      <c r="A52" s="145" t="s">
        <v>14</v>
      </c>
      <c r="B52" s="145"/>
      <c r="C52" s="14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6" x14ac:dyDescent="0.25">
      <c r="A53" s="115" t="s">
        <v>31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</row>
    <row r="54" spans="1:16" ht="25.5" customHeight="1" x14ac:dyDescent="0.25">
      <c r="A54" s="81" t="s">
        <v>25</v>
      </c>
      <c r="B54" s="81"/>
      <c r="C54" s="81"/>
      <c r="D54" s="81"/>
      <c r="E54" s="81"/>
      <c r="F54" s="81"/>
      <c r="G54" s="82" t="s">
        <v>23</v>
      </c>
      <c r="H54" s="81"/>
      <c r="I54" s="81"/>
      <c r="J54" s="80"/>
      <c r="K54" s="80"/>
      <c r="L54" s="80"/>
      <c r="M54" s="80"/>
      <c r="N54" s="80"/>
      <c r="O54" s="80"/>
    </row>
    <row r="55" spans="1:16" ht="15" customHeight="1" x14ac:dyDescent="0.25">
      <c r="A55" s="116" t="s">
        <v>102</v>
      </c>
      <c r="B55" s="149"/>
      <c r="C55" s="149"/>
      <c r="D55" s="149"/>
      <c r="E55" s="150"/>
      <c r="F55" s="146" t="s">
        <v>24</v>
      </c>
      <c r="G55" s="37" t="s">
        <v>15</v>
      </c>
      <c r="H55" s="117"/>
      <c r="I55" s="118"/>
      <c r="J55" s="118"/>
      <c r="K55" s="118"/>
      <c r="L55" s="118"/>
      <c r="M55" s="118"/>
      <c r="N55" s="118"/>
      <c r="O55" s="119"/>
    </row>
    <row r="56" spans="1:16" x14ac:dyDescent="0.25">
      <c r="A56" s="151"/>
      <c r="B56" s="152"/>
      <c r="C56" s="152"/>
      <c r="D56" s="152"/>
      <c r="E56" s="153"/>
      <c r="F56" s="147"/>
      <c r="G56" s="37" t="s">
        <v>16</v>
      </c>
      <c r="H56" s="117"/>
      <c r="I56" s="118"/>
      <c r="J56" s="118"/>
      <c r="K56" s="118"/>
      <c r="L56" s="118"/>
      <c r="M56" s="118"/>
      <c r="N56" s="118"/>
      <c r="O56" s="119"/>
    </row>
    <row r="57" spans="1:16" ht="18" customHeight="1" x14ac:dyDescent="0.25">
      <c r="A57" s="151"/>
      <c r="B57" s="152"/>
      <c r="C57" s="152"/>
      <c r="D57" s="152"/>
      <c r="E57" s="153"/>
      <c r="F57" s="147"/>
      <c r="G57" s="37" t="s">
        <v>17</v>
      </c>
      <c r="H57" s="117"/>
      <c r="I57" s="118"/>
      <c r="J57" s="118"/>
      <c r="K57" s="118"/>
      <c r="L57" s="118"/>
      <c r="M57" s="118"/>
      <c r="N57" s="118"/>
      <c r="O57" s="119"/>
    </row>
    <row r="58" spans="1:16" x14ac:dyDescent="0.25">
      <c r="A58" s="151"/>
      <c r="B58" s="152"/>
      <c r="C58" s="152"/>
      <c r="D58" s="152"/>
      <c r="E58" s="153"/>
      <c r="F58" s="147"/>
      <c r="G58" s="37" t="s">
        <v>18</v>
      </c>
      <c r="H58" s="117"/>
      <c r="I58" s="118"/>
      <c r="J58" s="118"/>
      <c r="K58" s="118"/>
      <c r="L58" s="118"/>
      <c r="M58" s="118"/>
      <c r="N58" s="118"/>
      <c r="O58" s="119"/>
    </row>
    <row r="59" spans="1:16" x14ac:dyDescent="0.25">
      <c r="A59" s="151"/>
      <c r="B59" s="152"/>
      <c r="C59" s="152"/>
      <c r="D59" s="152"/>
      <c r="E59" s="153"/>
      <c r="F59" s="148"/>
      <c r="G59" s="37" t="s">
        <v>19</v>
      </c>
      <c r="H59" s="117"/>
      <c r="I59" s="118"/>
      <c r="J59" s="118"/>
      <c r="K59" s="118"/>
      <c r="L59" s="118"/>
      <c r="M59" s="118"/>
      <c r="N59" s="118"/>
      <c r="O59" s="119"/>
    </row>
    <row r="60" spans="1:16" x14ac:dyDescent="0.25">
      <c r="A60" s="151"/>
      <c r="B60" s="152"/>
      <c r="C60" s="152"/>
      <c r="D60" s="152"/>
      <c r="E60" s="153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6" x14ac:dyDescent="0.25">
      <c r="A61" s="151"/>
      <c r="B61" s="152"/>
      <c r="C61" s="152"/>
      <c r="D61" s="152"/>
      <c r="E61" s="153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6" x14ac:dyDescent="0.25">
      <c r="A62" s="154"/>
      <c r="B62" s="155"/>
      <c r="C62" s="155"/>
      <c r="D62" s="155"/>
      <c r="E62" s="156"/>
      <c r="F62" s="80"/>
      <c r="G62" s="11"/>
      <c r="H62" s="6"/>
      <c r="I62" s="11"/>
      <c r="J62" s="11" t="s">
        <v>20</v>
      </c>
      <c r="K62" s="11"/>
      <c r="L62" s="120"/>
      <c r="M62" s="121"/>
      <c r="N62" s="122"/>
      <c r="O62" s="11"/>
    </row>
    <row r="63" spans="1:16" x14ac:dyDescent="0.25">
      <c r="A63" s="51"/>
      <c r="B63" s="80"/>
      <c r="C63" s="80"/>
      <c r="D63" s="80"/>
      <c r="E63" s="80"/>
      <c r="F63" s="80"/>
      <c r="G63" s="11"/>
      <c r="H63" s="11"/>
      <c r="I63" s="11"/>
      <c r="J63" s="11"/>
      <c r="K63" s="11"/>
      <c r="L63" s="11"/>
      <c r="M63" s="11"/>
      <c r="N63" s="11"/>
      <c r="O63" s="11"/>
    </row>
    <row r="64" spans="1:16" x14ac:dyDescent="0.25">
      <c r="A64" s="9"/>
      <c r="B64" s="9"/>
      <c r="C64" s="9"/>
      <c r="D64" s="9"/>
      <c r="E64" s="9"/>
      <c r="F64" s="9"/>
      <c r="G64" s="11"/>
      <c r="H64" s="11"/>
      <c r="I64" s="11"/>
      <c r="J64" s="11"/>
      <c r="K64" s="11"/>
      <c r="L64" s="11"/>
      <c r="M64" s="11"/>
      <c r="N64" s="11"/>
      <c r="O64" s="11"/>
    </row>
  </sheetData>
  <mergeCells count="35">
    <mergeCell ref="A53:O53"/>
    <mergeCell ref="A55:E62"/>
    <mergeCell ref="F55:F59"/>
    <mergeCell ref="H55:O55"/>
    <mergeCell ref="H56:O56"/>
    <mergeCell ref="H57:O57"/>
    <mergeCell ref="H58:O58"/>
    <mergeCell ref="H59:O59"/>
    <mergeCell ref="L62:N62"/>
    <mergeCell ref="A52:C52"/>
    <mergeCell ref="K9:K11"/>
    <mergeCell ref="L9:L11"/>
    <mergeCell ref="M9:M11"/>
    <mergeCell ref="N9:N11"/>
    <mergeCell ref="B9:B11"/>
    <mergeCell ref="C46:D46"/>
    <mergeCell ref="C47:D47"/>
    <mergeCell ref="J49:K49"/>
    <mergeCell ref="A50:N50"/>
    <mergeCell ref="A51:N51"/>
    <mergeCell ref="O9:O11"/>
    <mergeCell ref="C10:D11"/>
    <mergeCell ref="E10:E11"/>
    <mergeCell ref="F10:F11"/>
    <mergeCell ref="G10:G11"/>
    <mergeCell ref="C9:D9"/>
    <mergeCell ref="E9:G9"/>
    <mergeCell ref="H9:H11"/>
    <mergeCell ref="I9:I11"/>
    <mergeCell ref="J9:J11"/>
    <mergeCell ref="A8:B8"/>
    <mergeCell ref="A1:L1"/>
    <mergeCell ref="C5:K5"/>
    <mergeCell ref="B6:F6"/>
    <mergeCell ref="B7:F7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60" t="s">
        <v>37</v>
      </c>
      <c r="B2" s="61"/>
      <c r="C2" s="61"/>
      <c r="D2" s="62"/>
      <c r="E2" s="63"/>
      <c r="F2" s="63"/>
      <c r="L2" s="125" t="s">
        <v>38</v>
      </c>
      <c r="M2" s="125"/>
    </row>
    <row r="3" spans="1:14" x14ac:dyDescent="0.25">
      <c r="A3" s="64" t="s">
        <v>39</v>
      </c>
      <c r="B3" s="126" t="s">
        <v>40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64" t="s">
        <v>41</v>
      </c>
      <c r="B4" s="126" t="s">
        <v>42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5">
      <c r="A5" s="64" t="s">
        <v>43</v>
      </c>
      <c r="B5" s="126" t="s">
        <v>44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4" x14ac:dyDescent="0.25">
      <c r="A6" s="64" t="s">
        <v>2</v>
      </c>
      <c r="B6" s="126" t="s">
        <v>45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x14ac:dyDescent="0.25">
      <c r="A7" s="65" t="s">
        <v>46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</row>
    <row r="8" spans="1:14" x14ac:dyDescent="0.25">
      <c r="A8" s="64" t="s">
        <v>47</v>
      </c>
      <c r="B8" s="126" t="s">
        <v>48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66" t="s">
        <v>49</v>
      </c>
      <c r="B9" s="126" t="s">
        <v>50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1:14" x14ac:dyDescent="0.25">
      <c r="A10" s="66" t="s">
        <v>51</v>
      </c>
      <c r="B10" s="126" t="s">
        <v>52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4" x14ac:dyDescent="0.25">
      <c r="A11" s="67" t="s">
        <v>53</v>
      </c>
      <c r="B11" s="126" t="s">
        <v>54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1:14" x14ac:dyDescent="0.25">
      <c r="A12" s="68" t="s">
        <v>55</v>
      </c>
      <c r="B12" s="126" t="s">
        <v>56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  <row r="13" spans="1:14" ht="24" customHeight="1" x14ac:dyDescent="0.25">
      <c r="A13" s="67" t="s">
        <v>57</v>
      </c>
      <c r="B13" s="126" t="s">
        <v>58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4" spans="1:14" ht="16.5" customHeight="1" x14ac:dyDescent="0.25">
      <c r="A14" s="67" t="s">
        <v>5</v>
      </c>
      <c r="B14" s="126" t="s">
        <v>59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x14ac:dyDescent="0.25">
      <c r="A15" s="67" t="s">
        <v>60</v>
      </c>
      <c r="B15" s="126" t="s">
        <v>61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4" ht="38.25" x14ac:dyDescent="0.25">
      <c r="A16" s="69" t="s">
        <v>62</v>
      </c>
      <c r="B16" s="126" t="s">
        <v>63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ht="28.5" customHeight="1" x14ac:dyDescent="0.25">
      <c r="A17" s="69" t="s">
        <v>64</v>
      </c>
      <c r="B17" s="126" t="s">
        <v>65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</row>
    <row r="18" spans="1:14" ht="27" customHeight="1" x14ac:dyDescent="0.25">
      <c r="A18" s="70" t="s">
        <v>66</v>
      </c>
      <c r="B18" s="126" t="s">
        <v>67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75" customHeight="1" x14ac:dyDescent="0.25">
      <c r="A19" s="71" t="s">
        <v>68</v>
      </c>
      <c r="B19" s="127" t="s">
        <v>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2024-09-13T06:15:56Z</cp:lastPrinted>
  <dcterms:created xsi:type="dcterms:W3CDTF">2012-08-13T12:29:09Z</dcterms:created>
  <dcterms:modified xsi:type="dcterms:W3CDTF">2025-06-10T09:31:24Z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